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29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MINUS ČC 96244</t>
        </r>
      </text>
    </comment>
    <comment ref="J3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TPN 529093
ČC 96244
</t>
        </r>
      </text>
    </comment>
    <comment ref="J34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pbp45 kta</t>
        </r>
      </text>
    </comment>
  </commentList>
</comments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<sst xmlns="http://schemas.openxmlformats.org/spreadsheetml/2006/main" count="395" uniqueCount="342">
  <si>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</si>
  <si>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</si>
  <si>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</si>
  <si>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</si>
  <si>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</si>
  <si>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</si>
  <si>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</si>
  <si>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</si>
  <si>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</si>
  <si>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</si>
  <si>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</si>
  <si>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</si>
  <si>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</si>
  <si>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</si>
  <si>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</si>
  <si>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</si>
  <si>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</si>
  <si>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</si>
  <si>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</si>
  <si>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</si>
  <si>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</si>
  <si>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</si>
  <si>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</si>
  <si>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</si>
  <si>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</si>
  <si>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</si>
  <si>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</si>
  <si>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</si>
  <si>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</si>
  <si>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</si>
  <si>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</si>
  <si>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</si>
  <si>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</si>
  <si>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</si>
  <si>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</si>
  <si>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</si>
  <si>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</si>
  <si>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</si>
  <si>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</si>
  <si>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</si>
  <si>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</si>
  <si>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</si>
  <si>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</si>
  <si>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</si>
  <si>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</si>
  <si>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</si>
  <si>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</si>
  <si>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</si>
  <si>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</si>
  <si>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</si>
  <si>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</si>
  <si>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</si>
  <si>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</si>
  <si>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</si>
  <si>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</si>
  <si>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</si>
  <si>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</si>
  <si>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</si>
  <si>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</si>
  <si>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</si>
  <si>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</si>
  <si>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</si>
  <si>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</si>
  <si>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</si>
  <si>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</si>
  <si>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</si>
  <si>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</si>
  <si>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</si>
  <si>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</si>
  <si>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</si>
  <si>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</si>
  <si>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</si>
  <si>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</si>
  <si>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</si>
  <si>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</si>
  <si>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</si>
  <si>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</si>
  <si>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</si>
  <si>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</si>
  <si>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</si>
  <si>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</si>
  <si>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</si>
  <si>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</si>
  <si>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</si>
  <si>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</si>
  <si>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</si>
  <si>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</si>
  <si>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</si>
  <si>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</si>
  <si>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</si>
  <si>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</si>
  <si>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</si>
  <si>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</si>
  <si>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</si>
  <si>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</si>
  <si>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</si>
  <si>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</si>
  <si>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</si>
  <si>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</si>
  <si>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</si>
  <si>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</si>
  <si>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</si>
  <si>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</si>
  <si>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</si>
  <si>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</si>
  <si>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</si>
  <si>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</si>
  <si>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</si>
  <si>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</si>
  <si>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</si>
  <si>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</si>
  <si>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</si>
  <si>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</si>
  <si>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</si>
  <si>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</si>
  <si>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</si>
  <si>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</si>
  <si>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</si>
  <si>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</si>
  <si>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</si>
  <si>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</si>
  <si>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</si>
  <si>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</si>
  <si>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</si>
  <si>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</si>
  <si>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</si>
  <si>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</si>
  <si>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</si>
  <si>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</si>
  <si>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</si>
  <si>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</si>
  <si>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</si>
  <si>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</si>
  <si>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</si>
  <si>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</si>
  <si>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</si>
  <si>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</si>
  <si>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</si>
  <si>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</si>
  <si>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</si>
  <si>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</si>
  <si>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</si>
  <si>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</si>
  <si>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</si>
  <si>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</si>
  <si>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</si>
  <si>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</si>
  <si>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</si>
  <si>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</si>
  <si>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</si>
  <si>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</si>
  <si>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</si>
  <si>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</si>
  <si>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</si>
  <si>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</si>
  <si>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</si>
  <si>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</si>
  <si>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</si>
  <si>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</si>
  <si>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</si>
  <si>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</si>
  <si>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</si>
  <si>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</si>
  <si>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</si>
  <si>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</si>
  <si>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</si>
  <si>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</si>
  <si>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</si>
  <si>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</si>
  <si>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</si>
  <si>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</si>
  <si>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</si>
  <si>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</si>
  <si>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</si>
  <si>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</si>
  <si>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</si>
  <si>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</si>
  <si>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</si>
  <si>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</si>
  <si>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</si>
  <si>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</si>
  <si>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</si>
  <si>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</si>
  <si>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</si>
  <si>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</si>
  <si>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</si>
  <si>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</si>
  <si>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</si>
  <si>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</si>
  <si>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</si>
  <si>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</si>
  <si>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</si>
  <si>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</si>
  <si>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</si>
  <si>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</si>
  <si>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</si>
  <si>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</si>
  <si>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</si>
  <si>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</si>
  <si>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</si>
  <si>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</si>
  <si>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</si>
  <si>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</si>
  <si>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</si>
  <si>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</si>
  <si>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</si>
  <si>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</si>
  <si>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</si>
  <si>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</si>
  <si>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</si>
  <si>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</si>
  <si>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</si>
  <si>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</si>
  <si>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</si>
  <si>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</si>
  <si>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</si>
  <si>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</si>
  <si>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</si>
  <si>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</si>
  <si>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</si>
  <si>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</si>
  <si>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</si>
  <si>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</si>
  <si>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</si>
  <si>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</si>
  <si>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</si>
  <si>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</si>
  <si>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</si>
  <si>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</si>
  <si>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</si>
  <si>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</si>
  <si>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</si>
  <si>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</si>
  <si>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</si>
  <si>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</si>
  <si>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</si>
  <si>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</si>
  <si>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</si>
  <si>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</si>
  <si>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</si>
  <si>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</si>
  <si>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</si>
  <si>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</si>
  <si>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</si>
  <si>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</si>
  <si>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</si>
  <si>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</si>
  <si>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</si>
  <si>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</si>
  <si>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</si>
  <si>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</si>
  <si>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</si>
  <si>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</si>
  <si>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</si>
  <si>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</si>
  <si>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</si>
  <si>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</si>
  <si>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</si>
  <si>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</si>
  <si>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</si>
  <si>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</si>
  <si>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</si>
  <si>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</si>
  <si>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</si>
  <si>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</si>
  <si>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</si>
  <si>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</si>
  <si>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</si>
  <si>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</si>
  <si>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</si>
  <si>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</si>
  <si>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</si>
  <si>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</si>
  <si>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</si>
  <si>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</si>
  <si>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</si>
  <si>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</si>
  <si>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</si>
  <si>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</si>
  <si>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</si>
  <si>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</si>
  <si>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</si>
  <si>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</si>
  <si>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</si>
  <si>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</si>
  <si>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</si>
  <si>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</si>
  <si>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</si>
  <si>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</si>
  <si>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</si>
  <si>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</si>
  <si>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</si>
  <si>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</si>
  <si>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</si>
  <si>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</si>
  <si>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</si>
  <si>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</si>
  <si>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</si>
  <si>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</si>
  <si>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</si>
  <si>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</si>
  <si>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</si>
  <si>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</si>
  <si>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</si>
  <si>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</si>
  <si>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</si>
  <si>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</si>
  <si>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</si>
  <si>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</si>
  <si>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</si>
  <si>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</si>
  <si>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</si>
  <si>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</si>
  <si>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</si>
  <si>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</si>
  <si>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</si>
  <si>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</si>
  <si>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</si>
  <si>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</si>
  <si>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</si>
  <si>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</si>
  <si>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</si>
  <si>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</si>
  <si>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</si>
  <si>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</si>
  <si>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</si>
  <si>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</si>
  <si>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</si>
  <si>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</si>
  <si>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</si>
  <si>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</si>
  <si>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</si>
  <si>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</si>
  <si>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</si>
  <si>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</si>
  <si>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</si>
  <si>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</si>
  <si>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</si>
  <si>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</si>
  <si>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prof. dr. JURE RADIĆ, dipl. ing. građ., Željko Grzunov, dipl. oec.</t>
  </si>
  <si>
    <t>stanje na dan 30.06.2013.</t>
  </si>
  <si>
    <t>u razdoblju 01.01.2013. do 30.06.2013.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</si>
</sst>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5" xfId="57" applyFont="1" applyBorder="1" applyProtection="1">
      <alignment vertical="top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9" fillId="0" borderId="25" xfId="15" applyBorder="1" applyAlignment="1">
      <alignment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vertical="center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N30" sqref="M30:N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248</v>
      </c>
      <c r="B1" s="182"/>
      <c r="C1" s="182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11">
        <v>41275</v>
      </c>
      <c r="F2" s="12"/>
      <c r="G2" s="13" t="s">
        <v>250</v>
      </c>
      <c r="H2" s="111">
        <v>41455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5" t="s">
        <v>251</v>
      </c>
      <c r="B6" s="156"/>
      <c r="C6" s="157" t="s">
        <v>338</v>
      </c>
      <c r="D6" s="158"/>
      <c r="E6" s="28"/>
      <c r="F6" s="28"/>
      <c r="G6" s="28"/>
      <c r="H6" s="28"/>
      <c r="I6" s="86"/>
      <c r="J6" s="10"/>
      <c r="K6" s="10"/>
      <c r="L6" s="10"/>
    </row>
    <row r="7" spans="1:12" ht="12.75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ht="12.75">
      <c r="A8" s="187" t="s">
        <v>252</v>
      </c>
      <c r="B8" s="188"/>
      <c r="C8" s="157" t="s">
        <v>323</v>
      </c>
      <c r="D8" s="158"/>
      <c r="E8" s="28"/>
      <c r="F8" s="28"/>
      <c r="G8" s="28"/>
      <c r="H8" s="28"/>
      <c r="I8" s="88"/>
      <c r="J8" s="10"/>
      <c r="K8" s="10"/>
      <c r="L8" s="10"/>
    </row>
    <row r="9" spans="1:12" ht="12.75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63" t="s">
        <v>253</v>
      </c>
      <c r="B10" s="183"/>
      <c r="C10" s="157" t="s">
        <v>324</v>
      </c>
      <c r="D10" s="158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5" t="s">
        <v>254</v>
      </c>
      <c r="B12" s="156"/>
      <c r="C12" s="159" t="s">
        <v>325</v>
      </c>
      <c r="D12" s="177"/>
      <c r="E12" s="177"/>
      <c r="F12" s="177"/>
      <c r="G12" s="177"/>
      <c r="H12" s="177"/>
      <c r="I12" s="17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5" t="s">
        <v>255</v>
      </c>
      <c r="B14" s="156"/>
      <c r="C14" s="185">
        <v>10000</v>
      </c>
      <c r="D14" s="186"/>
      <c r="E14" s="16"/>
      <c r="F14" s="159" t="s">
        <v>326</v>
      </c>
      <c r="G14" s="177"/>
      <c r="H14" s="177"/>
      <c r="I14" s="17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5" t="s">
        <v>256</v>
      </c>
      <c r="B16" s="156"/>
      <c r="C16" s="159" t="s">
        <v>327</v>
      </c>
      <c r="D16" s="177"/>
      <c r="E16" s="177"/>
      <c r="F16" s="177"/>
      <c r="G16" s="177"/>
      <c r="H16" s="177"/>
      <c r="I16" s="17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5" t="s">
        <v>257</v>
      </c>
      <c r="B18" s="156"/>
      <c r="C18" s="137" t="s">
        <v>328</v>
      </c>
      <c r="D18" s="138"/>
      <c r="E18" s="138"/>
      <c r="F18" s="138"/>
      <c r="G18" s="138"/>
      <c r="H18" s="138"/>
      <c r="I18" s="139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5" t="s">
        <v>258</v>
      </c>
      <c r="B20" s="156"/>
      <c r="C20" s="137" t="s">
        <v>329</v>
      </c>
      <c r="D20" s="138"/>
      <c r="E20" s="138"/>
      <c r="F20" s="138"/>
      <c r="G20" s="138"/>
      <c r="H20" s="138"/>
      <c r="I20" s="139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5" t="s">
        <v>259</v>
      </c>
      <c r="B22" s="156"/>
      <c r="C22" s="112">
        <v>133</v>
      </c>
      <c r="D22" s="159" t="s">
        <v>326</v>
      </c>
      <c r="E22" s="162"/>
      <c r="F22" s="171"/>
      <c r="G22" s="155"/>
      <c r="H22" s="141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55" t="s">
        <v>260</v>
      </c>
      <c r="B24" s="156"/>
      <c r="C24" s="112">
        <v>21</v>
      </c>
      <c r="D24" s="159" t="s">
        <v>330</v>
      </c>
      <c r="E24" s="162"/>
      <c r="F24" s="162"/>
      <c r="G24" s="171"/>
      <c r="H24" s="46" t="s">
        <v>261</v>
      </c>
      <c r="I24" s="125">
        <v>689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ht="12.75">
      <c r="A26" s="155" t="s">
        <v>262</v>
      </c>
      <c r="B26" s="156"/>
      <c r="C26" s="113" t="s">
        <v>337</v>
      </c>
      <c r="D26" s="25"/>
      <c r="E26" s="92"/>
      <c r="F26" s="24"/>
      <c r="G26" s="140" t="s">
        <v>263</v>
      </c>
      <c r="H26" s="156"/>
      <c r="I26" s="114" t="s">
        <v>331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42" t="s">
        <v>264</v>
      </c>
      <c r="B28" s="179"/>
      <c r="C28" s="180"/>
      <c r="D28" s="180"/>
      <c r="E28" s="143" t="s">
        <v>265</v>
      </c>
      <c r="F28" s="134"/>
      <c r="G28" s="134"/>
      <c r="H28" s="135" t="s">
        <v>266</v>
      </c>
      <c r="I28" s="136"/>
      <c r="J28" s="10"/>
      <c r="K28" s="10"/>
      <c r="L28" s="10"/>
    </row>
    <row r="29" spans="1:12" ht="12.75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59"/>
      <c r="B30" s="162"/>
      <c r="C30" s="162"/>
      <c r="D30" s="171"/>
      <c r="E30" s="159"/>
      <c r="F30" s="162"/>
      <c r="G30" s="171"/>
      <c r="H30" s="157"/>
      <c r="I30" s="158"/>
      <c r="J30" s="10"/>
      <c r="K30" s="10"/>
      <c r="L30" s="10"/>
    </row>
    <row r="31" spans="1:12" ht="12.75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ht="12.75">
      <c r="A32" s="159"/>
      <c r="B32" s="162"/>
      <c r="C32" s="162"/>
      <c r="D32" s="171"/>
      <c r="E32" s="159"/>
      <c r="F32" s="162"/>
      <c r="G32" s="162"/>
      <c r="H32" s="157"/>
      <c r="I32" s="158"/>
      <c r="J32" s="10"/>
      <c r="K32" s="10"/>
      <c r="L32" s="10"/>
    </row>
    <row r="33" spans="1:12" ht="12.75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ht="12.75">
      <c r="A34" s="159"/>
      <c r="B34" s="162"/>
      <c r="C34" s="162"/>
      <c r="D34" s="171"/>
      <c r="E34" s="159"/>
      <c r="F34" s="162"/>
      <c r="G34" s="162"/>
      <c r="H34" s="157"/>
      <c r="I34" s="158"/>
      <c r="J34" s="10"/>
      <c r="K34" s="10"/>
      <c r="L34" s="10"/>
    </row>
    <row r="35" spans="1:12" ht="12.75">
      <c r="A35" s="96"/>
      <c r="B35" s="30"/>
      <c r="C35" s="172"/>
      <c r="D35" s="173"/>
      <c r="E35" s="20"/>
      <c r="F35" s="172"/>
      <c r="G35" s="173"/>
      <c r="H35" s="120"/>
      <c r="I35" s="124"/>
      <c r="J35" s="10"/>
      <c r="K35" s="10"/>
      <c r="L35" s="10"/>
    </row>
    <row r="36" spans="1:12" ht="12.75">
      <c r="A36" s="159"/>
      <c r="B36" s="162"/>
      <c r="C36" s="162"/>
      <c r="D36" s="171"/>
      <c r="E36" s="159"/>
      <c r="F36" s="162"/>
      <c r="G36" s="162"/>
      <c r="H36" s="157"/>
      <c r="I36" s="158"/>
      <c r="J36" s="10"/>
      <c r="K36" s="10"/>
      <c r="L36" s="10"/>
    </row>
    <row r="37" spans="1:12" ht="12.75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ht="12.75">
      <c r="A38" s="159"/>
      <c r="B38" s="162"/>
      <c r="C38" s="162"/>
      <c r="D38" s="171"/>
      <c r="E38" s="159"/>
      <c r="F38" s="162"/>
      <c r="G38" s="162"/>
      <c r="H38" s="157"/>
      <c r="I38" s="158"/>
      <c r="J38" s="10"/>
      <c r="K38" s="10"/>
      <c r="L38" s="10"/>
    </row>
    <row r="39" spans="1:12" ht="12.75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ht="12.75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ht="12.75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ht="12.75">
      <c r="A42" s="163" t="s">
        <v>267</v>
      </c>
      <c r="B42" s="164"/>
      <c r="C42" s="157"/>
      <c r="D42" s="158"/>
      <c r="E42" s="26"/>
      <c r="F42" s="159"/>
      <c r="G42" s="169"/>
      <c r="H42" s="169"/>
      <c r="I42" s="170"/>
      <c r="J42" s="10"/>
      <c r="K42" s="10"/>
      <c r="L42" s="10"/>
    </row>
    <row r="43" spans="1:12" ht="12.75">
      <c r="A43" s="95"/>
      <c r="B43" s="29"/>
      <c r="C43" s="174"/>
      <c r="D43" s="175"/>
      <c r="E43" s="16"/>
      <c r="F43" s="174"/>
      <c r="G43" s="176"/>
      <c r="H43" s="31"/>
      <c r="I43" s="98"/>
      <c r="J43" s="10"/>
      <c r="K43" s="10"/>
      <c r="L43" s="10"/>
    </row>
    <row r="44" spans="1:12" ht="12.75">
      <c r="A44" s="163" t="s">
        <v>268</v>
      </c>
      <c r="B44" s="164"/>
      <c r="C44" s="159" t="s">
        <v>332</v>
      </c>
      <c r="D44" s="160"/>
      <c r="E44" s="160"/>
      <c r="F44" s="160"/>
      <c r="G44" s="160"/>
      <c r="H44" s="160"/>
      <c r="I44" s="161"/>
      <c r="J44" s="10"/>
      <c r="K44" s="10"/>
      <c r="L44" s="10"/>
    </row>
    <row r="45" spans="1:12" ht="12.75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ht="12.75">
      <c r="A46" s="163" t="s">
        <v>270</v>
      </c>
      <c r="B46" s="164"/>
      <c r="C46" s="166" t="s">
        <v>333</v>
      </c>
      <c r="D46" s="167"/>
      <c r="E46" s="168"/>
      <c r="F46" s="16"/>
      <c r="G46" s="46" t="s">
        <v>271</v>
      </c>
      <c r="H46" s="166" t="s">
        <v>334</v>
      </c>
      <c r="I46" s="168"/>
      <c r="J46" s="10"/>
      <c r="K46" s="10"/>
      <c r="L46" s="10"/>
    </row>
    <row r="47" spans="1:12" ht="12.75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63" t="s">
        <v>257</v>
      </c>
      <c r="B48" s="164"/>
      <c r="C48" s="152" t="s">
        <v>328</v>
      </c>
      <c r="D48" s="167"/>
      <c r="E48" s="167"/>
      <c r="F48" s="167"/>
      <c r="G48" s="167"/>
      <c r="H48" s="167"/>
      <c r="I48" s="168"/>
      <c r="J48" s="10"/>
      <c r="K48" s="10"/>
      <c r="L48" s="10"/>
    </row>
    <row r="49" spans="1:12" ht="12.75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55" t="s">
        <v>272</v>
      </c>
      <c r="B50" s="156"/>
      <c r="C50" s="166" t="s">
        <v>339</v>
      </c>
      <c r="D50" s="167"/>
      <c r="E50" s="167"/>
      <c r="F50" s="167"/>
      <c r="G50" s="167"/>
      <c r="H50" s="167"/>
      <c r="I50" s="178"/>
      <c r="J50" s="10"/>
      <c r="K50" s="10"/>
      <c r="L50" s="10"/>
    </row>
    <row r="51" spans="1:12" ht="12.75">
      <c r="A51" s="99"/>
      <c r="B51" s="20"/>
      <c r="C51" s="165" t="s">
        <v>273</v>
      </c>
      <c r="D51" s="165"/>
      <c r="E51" s="165"/>
      <c r="F51" s="165"/>
      <c r="G51" s="165"/>
      <c r="H51" s="165"/>
      <c r="I51" s="100"/>
      <c r="J51" s="10"/>
      <c r="K51" s="10"/>
      <c r="L51" s="10"/>
    </row>
    <row r="52" spans="1:12" ht="12.75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ht="12.75">
      <c r="A53" s="99"/>
      <c r="B53" s="145" t="s">
        <v>274</v>
      </c>
      <c r="C53" s="146"/>
      <c r="D53" s="146"/>
      <c r="E53" s="146"/>
      <c r="F53" s="44"/>
      <c r="G53" s="44"/>
      <c r="H53" s="44"/>
      <c r="I53" s="101"/>
      <c r="J53" s="10"/>
      <c r="K53" s="10"/>
      <c r="L53" s="10"/>
    </row>
    <row r="54" spans="1:12" ht="12.75">
      <c r="A54" s="99"/>
      <c r="B54" s="153" t="s">
        <v>306</v>
      </c>
      <c r="C54" s="154"/>
      <c r="D54" s="154"/>
      <c r="E54" s="154"/>
      <c r="F54" s="154"/>
      <c r="G54" s="154"/>
      <c r="H54" s="154"/>
      <c r="I54" s="144"/>
      <c r="J54" s="10"/>
      <c r="K54" s="10"/>
      <c r="L54" s="10"/>
    </row>
    <row r="55" spans="1:12" ht="12.75">
      <c r="A55" s="99"/>
      <c r="B55" s="153" t="s">
        <v>307</v>
      </c>
      <c r="C55" s="154"/>
      <c r="D55" s="154"/>
      <c r="E55" s="154"/>
      <c r="F55" s="154"/>
      <c r="G55" s="154"/>
      <c r="H55" s="154"/>
      <c r="I55" s="101"/>
      <c r="J55" s="10"/>
      <c r="K55" s="10"/>
      <c r="L55" s="10"/>
    </row>
    <row r="56" spans="1:12" ht="12.75">
      <c r="A56" s="99"/>
      <c r="B56" s="153" t="s">
        <v>308</v>
      </c>
      <c r="C56" s="154"/>
      <c r="D56" s="154"/>
      <c r="E56" s="154"/>
      <c r="F56" s="154"/>
      <c r="G56" s="154"/>
      <c r="H56" s="154"/>
      <c r="I56" s="144"/>
      <c r="J56" s="10"/>
      <c r="K56" s="10"/>
      <c r="L56" s="10"/>
    </row>
    <row r="57" spans="1:12" ht="12.75">
      <c r="A57" s="99"/>
      <c r="B57" s="153" t="s">
        <v>309</v>
      </c>
      <c r="C57" s="154"/>
      <c r="D57" s="154"/>
      <c r="E57" s="154"/>
      <c r="F57" s="154"/>
      <c r="G57" s="154"/>
      <c r="H57" s="154"/>
      <c r="I57" s="144"/>
      <c r="J57" s="10"/>
      <c r="K57" s="10"/>
      <c r="L57" s="10"/>
    </row>
    <row r="58" spans="1:12" ht="12.75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ht="12.75">
      <c r="A60" s="83"/>
      <c r="B60" s="16"/>
      <c r="C60" s="16"/>
      <c r="D60" s="16"/>
      <c r="E60" s="20" t="s">
        <v>276</v>
      </c>
      <c r="F60" s="92"/>
      <c r="G60" s="147" t="s">
        <v>277</v>
      </c>
      <c r="H60" s="148"/>
      <c r="I60" s="149"/>
      <c r="J60" s="10"/>
      <c r="K60" s="10"/>
      <c r="L60" s="10"/>
    </row>
    <row r="61" spans="1:12" ht="12.75">
      <c r="A61" s="107"/>
      <c r="B61" s="108"/>
      <c r="C61" s="109"/>
      <c r="D61" s="109"/>
      <c r="E61" s="109"/>
      <c r="F61" s="109"/>
      <c r="G61" s="150"/>
      <c r="H61" s="151"/>
      <c r="I61" s="110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C12:I12"/>
    <mergeCell ref="A2:D2"/>
    <mergeCell ref="A4:I4"/>
    <mergeCell ref="A1:C1"/>
    <mergeCell ref="A32:D32"/>
    <mergeCell ref="A10:B11"/>
    <mergeCell ref="C10:D10"/>
    <mergeCell ref="C14:D14"/>
    <mergeCell ref="A16:B16"/>
    <mergeCell ref="C16:I16"/>
    <mergeCell ref="A8:B8"/>
    <mergeCell ref="C8:D8"/>
    <mergeCell ref="A12:B12"/>
    <mergeCell ref="A18:B18"/>
    <mergeCell ref="A28:D28"/>
    <mergeCell ref="A34:D34"/>
    <mergeCell ref="A36:D36"/>
    <mergeCell ref="A26:B26"/>
    <mergeCell ref="G26:H26"/>
    <mergeCell ref="A20:B20"/>
    <mergeCell ref="H30:I30"/>
    <mergeCell ref="A24:B24"/>
    <mergeCell ref="D24:G24"/>
    <mergeCell ref="A22:B22"/>
    <mergeCell ref="D22:F22"/>
    <mergeCell ref="G22:H22"/>
    <mergeCell ref="C20:I20"/>
    <mergeCell ref="E28:G28"/>
    <mergeCell ref="H28:I28"/>
    <mergeCell ref="E32:G32"/>
    <mergeCell ref="C18:I18"/>
    <mergeCell ref="B53:E53"/>
    <mergeCell ref="B55:H55"/>
    <mergeCell ref="B54:I54"/>
    <mergeCell ref="H32:I32"/>
    <mergeCell ref="F14:I14"/>
    <mergeCell ref="A14:B14"/>
    <mergeCell ref="G60:I60"/>
    <mergeCell ref="G61:H61"/>
    <mergeCell ref="A48:B48"/>
    <mergeCell ref="C48:I48"/>
    <mergeCell ref="A50:B50"/>
    <mergeCell ref="C50:I50"/>
    <mergeCell ref="B57:I57"/>
    <mergeCell ref="B56:I56"/>
    <mergeCell ref="C43:D43"/>
    <mergeCell ref="A30:D30"/>
    <mergeCell ref="E30:G30"/>
    <mergeCell ref="F43:G43"/>
    <mergeCell ref="C35:D35"/>
    <mergeCell ref="A42:B42"/>
    <mergeCell ref="E36:G36"/>
    <mergeCell ref="H36:I36"/>
    <mergeCell ref="F35:G35"/>
    <mergeCell ref="E34:G34"/>
    <mergeCell ref="C51:H51"/>
    <mergeCell ref="A46:B46"/>
    <mergeCell ref="C46:E46"/>
    <mergeCell ref="H46:I46"/>
    <mergeCell ref="A6:B6"/>
    <mergeCell ref="C6:D6"/>
    <mergeCell ref="C44:I44"/>
    <mergeCell ref="E38:G38"/>
    <mergeCell ref="H38:I38"/>
    <mergeCell ref="A44:B44"/>
    <mergeCell ref="H34:I34"/>
    <mergeCell ref="C42:D42"/>
    <mergeCell ref="F42:I42"/>
    <mergeCell ref="A38:D3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0">
      <selection activeCell="J69" sqref="J69:K115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2" t="s">
        <v>278</v>
      </c>
      <c r="J4" s="53" t="s">
        <v>319</v>
      </c>
      <c r="K4" s="54" t="s">
        <v>320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1">
        <v>2</v>
      </c>
      <c r="J5" s="50">
        <v>3</v>
      </c>
      <c r="K5" s="50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129">
        <f>J9+J16+J26+J35+J39</f>
        <v>615653014</v>
      </c>
      <c r="K8" s="129">
        <f>K9+K16+K26+K35+K39</f>
        <v>615577683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48">
        <f>SUM(J10:J15)</f>
        <v>6122867</v>
      </c>
      <c r="K9" s="48">
        <f>SUM(K10:K15)</f>
        <v>5624658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0</v>
      </c>
      <c r="K10" s="7">
        <v>0</v>
      </c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3529440</v>
      </c>
      <c r="K11" s="7">
        <v>2891707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0</v>
      </c>
      <c r="K12" s="7">
        <v>0</v>
      </c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>
        <v>0</v>
      </c>
      <c r="K13" s="7">
        <v>0</v>
      </c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2593427</v>
      </c>
      <c r="K14" s="7">
        <v>2732951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0</v>
      </c>
      <c r="K15" s="7">
        <v>0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48">
        <f>SUM(J17:J25)</f>
        <v>384543616</v>
      </c>
      <c r="K16" s="48">
        <f>SUM(K17:K25)</f>
        <v>380403030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106777588</v>
      </c>
      <c r="K17" s="7">
        <v>106777588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188949216</v>
      </c>
      <c r="K18" s="7">
        <v>184200131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822158</v>
      </c>
      <c r="K19" s="7">
        <v>710965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1425935</v>
      </c>
      <c r="K20" s="7">
        <v>1246780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>
        <v>0</v>
      </c>
      <c r="K21" s="7">
        <v>0</v>
      </c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24080</v>
      </c>
      <c r="K22" s="7">
        <v>182158</v>
      </c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29518535</v>
      </c>
      <c r="K23" s="7">
        <v>30259304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303336</v>
      </c>
      <c r="K24" s="7">
        <v>303336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56722768</v>
      </c>
      <c r="K25" s="7">
        <v>56722768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48">
        <f>SUM(J27:J34)</f>
        <v>222831971</v>
      </c>
      <c r="K26" s="48">
        <f>SUM(K27:K34)</f>
        <v>227577996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166046942</v>
      </c>
      <c r="K27" s="7">
        <v>172286600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39991807</v>
      </c>
      <c r="K28" s="7">
        <v>40025522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0</v>
      </c>
      <c r="K29" s="7">
        <v>0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>
        <v>0</v>
      </c>
      <c r="K30" s="7">
        <v>0</v>
      </c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0</v>
      </c>
      <c r="K31" s="7">
        <v>0</v>
      </c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1092825</v>
      </c>
      <c r="K32" s="7">
        <v>1034012</v>
      </c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15700397</v>
      </c>
      <c r="K33" s="7">
        <v>14231862</v>
      </c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0</v>
      </c>
      <c r="K34" s="7">
        <v>0</v>
      </c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48">
        <f>SUM(J36:J38)</f>
        <v>2154560</v>
      </c>
      <c r="K35" s="48">
        <f>SUM(K36:K38)</f>
        <v>1971999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0</v>
      </c>
      <c r="K36" s="7">
        <v>0</v>
      </c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2154560</v>
      </c>
      <c r="K37" s="7">
        <v>1971999</v>
      </c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0</v>
      </c>
      <c r="K38" s="7">
        <v>0</v>
      </c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0</v>
      </c>
      <c r="K39" s="7">
        <v>0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129">
        <f>J41+J49+J56+J64</f>
        <v>228566151</v>
      </c>
      <c r="K40" s="129">
        <f>K41+K49+K56+K64</f>
        <v>240465775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48">
        <f>SUM(J42:J48)</f>
        <v>4274005</v>
      </c>
      <c r="K41" s="48">
        <f>SUM(K42:K48)</f>
        <v>3462590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0</v>
      </c>
      <c r="K42" s="7">
        <v>0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247493</v>
      </c>
      <c r="K43" s="7">
        <v>247493</v>
      </c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2646935</v>
      </c>
      <c r="K44" s="7">
        <v>2646935</v>
      </c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1379577</v>
      </c>
      <c r="K45" s="7">
        <v>568162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0</v>
      </c>
      <c r="K46" s="7">
        <v>0</v>
      </c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0</v>
      </c>
      <c r="K47" s="7">
        <v>0</v>
      </c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>
        <v>0</v>
      </c>
      <c r="K48" s="7">
        <v>0</v>
      </c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48">
        <f>SUM(J50:J55)</f>
        <v>133661758</v>
      </c>
      <c r="K49" s="48">
        <f>SUM(K50:K55)</f>
        <v>142502956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18336501</v>
      </c>
      <c r="K50" s="7">
        <v>2467767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68139070</v>
      </c>
      <c r="K51" s="7">
        <v>94467370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146963</v>
      </c>
      <c r="K52" s="7">
        <v>146963</v>
      </c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775907</v>
      </c>
      <c r="K53" s="7">
        <v>866077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5515259</v>
      </c>
      <c r="K54" s="7">
        <v>3967568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40748058</v>
      </c>
      <c r="K55" s="7">
        <v>40587211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48">
        <f>SUM(J57:J63)</f>
        <v>89817710</v>
      </c>
      <c r="K56" s="48">
        <f>SUM(K57:K63)</f>
        <v>93095742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>
        <v>0</v>
      </c>
      <c r="K57" s="7">
        <v>0</v>
      </c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11608421</v>
      </c>
      <c r="K58" s="7">
        <v>13047815</v>
      </c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>
        <v>0</v>
      </c>
      <c r="K59" s="7">
        <v>0</v>
      </c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72441725</v>
      </c>
      <c r="K60" s="7">
        <v>74048396</v>
      </c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0</v>
      </c>
      <c r="K61" s="7">
        <v>0</v>
      </c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5767564</v>
      </c>
      <c r="K62" s="7">
        <v>5995038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0</v>
      </c>
      <c r="K63" s="7">
        <v>4493</v>
      </c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812678</v>
      </c>
      <c r="K64" s="7">
        <v>1404487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130">
        <v>3387336</v>
      </c>
      <c r="K65" s="130">
        <v>1049474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9">
        <f>J7+J8+J40+J65</f>
        <v>847606501</v>
      </c>
      <c r="K66" s="129">
        <f>K7+K8+K40+K65</f>
        <v>857092932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131">
        <v>95998011</v>
      </c>
      <c r="K67" s="131">
        <v>71553204</v>
      </c>
    </row>
    <row r="68" spans="1:11" ht="12.75">
      <c r="A68" s="202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27"/>
      <c r="I69" s="3">
        <v>62</v>
      </c>
      <c r="J69" s="132">
        <f>J70+J71+J72+J78+J79+J82+J85</f>
        <v>107892190</v>
      </c>
      <c r="K69" s="132">
        <f>K70+K71+K72+K78+K79+K82+K85</f>
        <v>113375128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105668000</v>
      </c>
      <c r="K70" s="7">
        <v>105668000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52011040</v>
      </c>
      <c r="K71" s="7">
        <v>52011040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48">
        <f>J73+J74-J75+J76+J77</f>
        <v>8068491</v>
      </c>
      <c r="K72" s="48">
        <f>K73+K74-K75+K76+K77</f>
        <v>8068491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3171600</v>
      </c>
      <c r="K73" s="7">
        <v>3171600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6343200</v>
      </c>
      <c r="K74" s="7">
        <v>6343200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1446309</v>
      </c>
      <c r="K75" s="7">
        <v>1446309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0</v>
      </c>
      <c r="K76" s="7">
        <v>0</v>
      </c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0</v>
      </c>
      <c r="K77" s="7">
        <v>0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161382667</v>
      </c>
      <c r="K78" s="7">
        <v>161382667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48">
        <f>J80-J81</f>
        <v>305182937</v>
      </c>
      <c r="K79" s="48">
        <f>K80-K81</f>
        <v>-218839306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305182937</v>
      </c>
      <c r="K80" s="7">
        <v>305581639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0</v>
      </c>
      <c r="K81" s="7">
        <v>524420945</v>
      </c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48">
        <f>J83-J84</f>
        <v>-524420945</v>
      </c>
      <c r="K82" s="48">
        <f>K83-K84</f>
        <v>5084236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0</v>
      </c>
      <c r="K83" s="7">
        <v>5084236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524420945</v>
      </c>
      <c r="K84" s="7">
        <v>0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0</v>
      </c>
      <c r="K85" s="7">
        <v>0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129">
        <f>SUM(J87:J89)</f>
        <v>14826843</v>
      </c>
      <c r="K86" s="129">
        <f>SUM(K87:K89)</f>
        <v>13674663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1550087</v>
      </c>
      <c r="K87" s="7">
        <v>1550087</v>
      </c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0</v>
      </c>
      <c r="K88" s="7">
        <v>0</v>
      </c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13276756</v>
      </c>
      <c r="K89" s="7">
        <v>12124576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129">
        <f>SUM(J91:J99)</f>
        <v>260769741</v>
      </c>
      <c r="K90" s="129">
        <f>SUM(K91:K99)</f>
        <v>220960189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0</v>
      </c>
      <c r="K91" s="7">
        <v>0</v>
      </c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0</v>
      </c>
      <c r="K92" s="7">
        <v>0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142879410</v>
      </c>
      <c r="K93" s="7">
        <v>113931039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>
        <v>0</v>
      </c>
      <c r="K94" s="7">
        <v>0</v>
      </c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245600</v>
      </c>
      <c r="K95" s="7">
        <v>118493</v>
      </c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67910616</v>
      </c>
      <c r="K96" s="7">
        <v>67062096</v>
      </c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0</v>
      </c>
      <c r="K97" s="7">
        <v>0</v>
      </c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9885554</v>
      </c>
      <c r="K98" s="7">
        <v>0</v>
      </c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39848561</v>
      </c>
      <c r="K99" s="7">
        <v>39848561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48">
        <f>SUM(J101:J112)</f>
        <v>456400328</v>
      </c>
      <c r="K100" s="48">
        <f>SUM(K101:K112)</f>
        <v>493363308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1657261</v>
      </c>
      <c r="K101" s="7">
        <v>924047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7542636</v>
      </c>
      <c r="K102" s="7">
        <v>3668845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266904025</v>
      </c>
      <c r="K103" s="7">
        <v>283669375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12859124</v>
      </c>
      <c r="K104" s="7">
        <v>11822379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94880206</v>
      </c>
      <c r="K105" s="7">
        <v>90876893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7545624</v>
      </c>
      <c r="K106" s="7">
        <v>7451344</v>
      </c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0</v>
      </c>
      <c r="K107" s="7">
        <v>0</v>
      </c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14600048</v>
      </c>
      <c r="K108" s="7">
        <v>15966466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18310027</v>
      </c>
      <c r="K109" s="7">
        <v>43885977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418051</v>
      </c>
      <c r="K110" s="7">
        <v>0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>
        <v>0</v>
      </c>
      <c r="K111" s="7">
        <v>0</v>
      </c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f>(977532-351204)+(11373703-17294)+(669495-244760)+1733004+(51727052-34418407)+320223-86018</f>
        <v>31683326</v>
      </c>
      <c r="K112" s="7">
        <v>35097982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130">
        <v>7717399</v>
      </c>
      <c r="K113" s="130">
        <v>15719644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9">
        <f>J69+J86+J90+J100+J113</f>
        <v>847606501</v>
      </c>
      <c r="K114" s="129">
        <f>K69+K86+K90+K100+K113</f>
        <v>857092932</v>
      </c>
    </row>
    <row r="115" spans="1:11" ht="12.75">
      <c r="A115" s="199" t="s">
        <v>57</v>
      </c>
      <c r="B115" s="200"/>
      <c r="C115" s="200"/>
      <c r="D115" s="200"/>
      <c r="E115" s="200"/>
      <c r="F115" s="200"/>
      <c r="G115" s="200"/>
      <c r="H115" s="201"/>
      <c r="I115" s="2">
        <v>108</v>
      </c>
      <c r="J115" s="131">
        <v>95998011</v>
      </c>
      <c r="K115" s="131">
        <v>71553204</v>
      </c>
    </row>
    <row r="116" spans="1:11" ht="12.75">
      <c r="A116" s="202" t="s">
        <v>310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195" t="s">
        <v>311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</sheetData>
  <sheetProtection/>
  <mergeCells count="121">
    <mergeCell ref="A7:H7"/>
    <mergeCell ref="A8:H8"/>
    <mergeCell ref="A11:H11"/>
    <mergeCell ref="A16:H16"/>
    <mergeCell ref="A9:H9"/>
    <mergeCell ref="A12:H12"/>
    <mergeCell ref="A10:H10"/>
    <mergeCell ref="A13:H13"/>
    <mergeCell ref="A1:K1"/>
    <mergeCell ref="A2:K2"/>
    <mergeCell ref="A3:K3"/>
    <mergeCell ref="A4:H4"/>
    <mergeCell ref="A25:H25"/>
    <mergeCell ref="A26:H26"/>
    <mergeCell ref="A24:H24"/>
    <mergeCell ref="A23:H23"/>
    <mergeCell ref="A5:H5"/>
    <mergeCell ref="A22:H22"/>
    <mergeCell ref="A17:H17"/>
    <mergeCell ref="A18:H18"/>
    <mergeCell ref="A20:H20"/>
    <mergeCell ref="A6:K6"/>
    <mergeCell ref="A21:H21"/>
    <mergeCell ref="A15:H15"/>
    <mergeCell ref="A19:H19"/>
    <mergeCell ref="A14:H14"/>
    <mergeCell ref="A27:H27"/>
    <mergeCell ref="A28:H28"/>
    <mergeCell ref="A29:H29"/>
    <mergeCell ref="A30:H30"/>
    <mergeCell ref="A34:H34"/>
    <mergeCell ref="A31:H31"/>
    <mergeCell ref="A33:H33"/>
    <mergeCell ref="A41:H41"/>
    <mergeCell ref="A35:H35"/>
    <mergeCell ref="A36:H36"/>
    <mergeCell ref="A37:H37"/>
    <mergeCell ref="A38:H38"/>
    <mergeCell ref="A39:H39"/>
    <mergeCell ref="A32:H32"/>
    <mergeCell ref="A40:H40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69:H69"/>
    <mergeCell ref="A75:H75"/>
    <mergeCell ref="A74:H74"/>
    <mergeCell ref="A70:H70"/>
    <mergeCell ref="A71:H71"/>
    <mergeCell ref="A73:H73"/>
    <mergeCell ref="A72:H72"/>
    <mergeCell ref="A62:H62"/>
    <mergeCell ref="A61:H61"/>
    <mergeCell ref="A67:H67"/>
    <mergeCell ref="A83:H83"/>
    <mergeCell ref="A76:H76"/>
    <mergeCell ref="A80:H80"/>
    <mergeCell ref="A81:H81"/>
    <mergeCell ref="A77:H77"/>
    <mergeCell ref="A78:H78"/>
    <mergeCell ref="A79:H79"/>
    <mergeCell ref="A94:H94"/>
    <mergeCell ref="A96:H96"/>
    <mergeCell ref="A95:H95"/>
    <mergeCell ref="A58:H58"/>
    <mergeCell ref="A64:H64"/>
    <mergeCell ref="A65:H65"/>
    <mergeCell ref="A66:H66"/>
    <mergeCell ref="A59:H59"/>
    <mergeCell ref="A60:H60"/>
    <mergeCell ref="A63:H63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107:H107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114:H114"/>
    <mergeCell ref="A113:H113"/>
    <mergeCell ref="A112:H112"/>
    <mergeCell ref="A108:H108"/>
    <mergeCell ref="A102:H102"/>
    <mergeCell ref="A105:H105"/>
    <mergeCell ref="A103:H103"/>
    <mergeCell ref="A104:H104"/>
    <mergeCell ref="A120:K120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7">
      <selection activeCell="J7" sqref="J7:M50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710937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53" t="s">
        <v>341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54" t="s">
        <v>336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4">
      <c r="A4" s="256" t="s">
        <v>59</v>
      </c>
      <c r="B4" s="256"/>
      <c r="C4" s="256"/>
      <c r="D4" s="256"/>
      <c r="E4" s="256"/>
      <c r="F4" s="256"/>
      <c r="G4" s="256"/>
      <c r="H4" s="256"/>
      <c r="I4" s="52" t="s">
        <v>279</v>
      </c>
      <c r="J4" s="255" t="s">
        <v>319</v>
      </c>
      <c r="K4" s="255"/>
      <c r="L4" s="255" t="s">
        <v>320</v>
      </c>
      <c r="M4" s="255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27"/>
      <c r="I7" s="3">
        <v>111</v>
      </c>
      <c r="J7" s="127">
        <f>SUM(J8:J9)</f>
        <v>127193565</v>
      </c>
      <c r="K7" s="127">
        <f>SUM(K8:K9)</f>
        <v>59309611</v>
      </c>
      <c r="L7" s="127">
        <f>SUM(L8:L9)</f>
        <v>134919641</v>
      </c>
      <c r="M7" s="127">
        <f>SUM(M8:M9)</f>
        <v>77944239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121977552</v>
      </c>
      <c r="K8" s="7">
        <v>56754943</v>
      </c>
      <c r="L8" s="7">
        <v>127411815</v>
      </c>
      <c r="M8" s="7">
        <v>71147360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5216013</v>
      </c>
      <c r="K9" s="7">
        <v>2554668</v>
      </c>
      <c r="L9" s="7">
        <v>7507826</v>
      </c>
      <c r="M9" s="7">
        <v>6796879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48">
        <f>J11+J12+J16+J20+J21+J22+J25+J26</f>
        <v>127749073</v>
      </c>
      <c r="K10" s="48">
        <f>K11+K12+K16+K20+K21+K22+K25+K26</f>
        <v>69488925</v>
      </c>
      <c r="L10" s="48">
        <f>L11+L12+L16+L20+L21+L22+L25+L26</f>
        <v>117518315</v>
      </c>
      <c r="M10" s="48">
        <f>M11+M12+M16+M20+M21+M22+M25+M26</f>
        <v>67629228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48">
        <f>SUM(J13:J15)</f>
        <v>43334069</v>
      </c>
      <c r="K12" s="48">
        <f>SUM(K13:K15)</f>
        <v>27581496</v>
      </c>
      <c r="L12" s="48">
        <f>SUM(L13:L15)</f>
        <v>35451172</v>
      </c>
      <c r="M12" s="48">
        <f>SUM(M13:M15)</f>
        <v>19014928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5826428</v>
      </c>
      <c r="K13" s="7">
        <v>3931904</v>
      </c>
      <c r="L13" s="7">
        <v>6150100</v>
      </c>
      <c r="M13" s="7">
        <v>3220543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0</v>
      </c>
      <c r="K14" s="7">
        <v>0</v>
      </c>
      <c r="L14" s="7">
        <v>811415</v>
      </c>
      <c r="M14" s="7">
        <v>811415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37507641</v>
      </c>
      <c r="K15" s="7">
        <v>23649592</v>
      </c>
      <c r="L15" s="7">
        <v>28489657</v>
      </c>
      <c r="M15" s="7">
        <v>14982970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48">
        <f>SUM(J17:J19)</f>
        <v>61248158</v>
      </c>
      <c r="K16" s="48">
        <f>SUM(K17:K19)</f>
        <v>28858500</v>
      </c>
      <c r="L16" s="48">
        <f>SUM(L17:L19)</f>
        <v>52708753</v>
      </c>
      <c r="M16" s="48">
        <f>SUM(M17:M19)</f>
        <v>27038418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34756309</v>
      </c>
      <c r="K17" s="7">
        <v>16703247</v>
      </c>
      <c r="L17" s="7">
        <v>30438440</v>
      </c>
      <c r="M17" s="7">
        <v>15568976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17716747</v>
      </c>
      <c r="K18" s="7">
        <v>8139095</v>
      </c>
      <c r="L18" s="7">
        <v>15242703</v>
      </c>
      <c r="M18" s="7">
        <v>7853708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8775102</v>
      </c>
      <c r="K19" s="7">
        <v>4016158</v>
      </c>
      <c r="L19" s="7">
        <v>7027610</v>
      </c>
      <c r="M19" s="7">
        <v>3615734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6928005</v>
      </c>
      <c r="K20" s="7">
        <v>3225637</v>
      </c>
      <c r="L20" s="7">
        <v>5677166</v>
      </c>
      <c r="M20" s="7">
        <v>2342563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14297910</v>
      </c>
      <c r="K21" s="7">
        <v>9823292</v>
      </c>
      <c r="L21" s="7">
        <v>15020739</v>
      </c>
      <c r="M21" s="7">
        <v>10574508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48">
        <f>SUM(J23:J24)</f>
        <v>248910</v>
      </c>
      <c r="K22" s="48">
        <f>SUM(K23:K24)</f>
        <v>0</v>
      </c>
      <c r="L22" s="48">
        <f>SUM(L23:L24)</f>
        <v>6542084</v>
      </c>
      <c r="M22" s="48">
        <f>SUM(M23:M24)</f>
        <v>6542084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248910</v>
      </c>
      <c r="K24" s="7">
        <v>0</v>
      </c>
      <c r="L24" s="7">
        <v>6542084</v>
      </c>
      <c r="M24" s="7">
        <v>6542084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138472</v>
      </c>
      <c r="M25" s="7">
        <v>138472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1692021</v>
      </c>
      <c r="K26" s="7">
        <v>0</v>
      </c>
      <c r="L26" s="7">
        <v>1979929</v>
      </c>
      <c r="M26" s="7">
        <v>1978255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48">
        <f>SUM(J28:J32)</f>
        <v>6475805</v>
      </c>
      <c r="K27" s="48">
        <f>SUM(K28:K32)</f>
        <v>2943690</v>
      </c>
      <c r="L27" s="48">
        <f>SUM(L28:L32)</f>
        <v>9212637</v>
      </c>
      <c r="M27" s="48">
        <f>SUM(M28:M32)</f>
        <v>4877074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2899723</v>
      </c>
      <c r="K28" s="7">
        <v>1481516</v>
      </c>
      <c r="L28" s="7">
        <v>3384970</v>
      </c>
      <c r="M28" s="7">
        <v>1595853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2224898</v>
      </c>
      <c r="K29" s="7">
        <v>764723</v>
      </c>
      <c r="L29" s="7">
        <v>4882738</v>
      </c>
      <c r="M29" s="7">
        <v>2363382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1154440</v>
      </c>
      <c r="K30" s="7">
        <v>529103</v>
      </c>
      <c r="L30" s="7">
        <v>0</v>
      </c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196744</v>
      </c>
      <c r="K32" s="7">
        <v>168348</v>
      </c>
      <c r="L32" s="7">
        <v>944929</v>
      </c>
      <c r="M32" s="7">
        <v>917839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48">
        <f>SUM(J34:J37)</f>
        <v>23944673</v>
      </c>
      <c r="K33" s="48">
        <f>SUM(K34:K37)</f>
        <v>14224312</v>
      </c>
      <c r="L33" s="48">
        <f>SUM(L34:L37)</f>
        <v>21529727</v>
      </c>
      <c r="M33" s="48">
        <f>SUM(M34:M37)</f>
        <v>9778707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134988</v>
      </c>
      <c r="K34" s="7">
        <v>70255</v>
      </c>
      <c r="L34" s="7">
        <v>50507</v>
      </c>
      <c r="M34" s="7">
        <v>50507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23293170</v>
      </c>
      <c r="K35" s="7">
        <v>13890442</v>
      </c>
      <c r="L35" s="7">
        <v>21277553</v>
      </c>
      <c r="M35" s="7">
        <v>9526533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516515</v>
      </c>
      <c r="K37" s="7">
        <v>263615</v>
      </c>
      <c r="L37" s="7">
        <v>201667</v>
      </c>
      <c r="M37" s="7">
        <v>201667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48">
        <f>J7+J27+J38+J40</f>
        <v>133669370</v>
      </c>
      <c r="K42" s="48">
        <f>K7+K27+K38+K40</f>
        <v>62253301</v>
      </c>
      <c r="L42" s="48">
        <f>L7+L27+L38+L40</f>
        <v>144132278</v>
      </c>
      <c r="M42" s="48">
        <f>M7+M27+M38+M40</f>
        <v>82821313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48">
        <f>J10+J33+J39+J41</f>
        <v>151693746</v>
      </c>
      <c r="K43" s="48">
        <f>K10+K33+K39+K41</f>
        <v>83713237</v>
      </c>
      <c r="L43" s="48">
        <f>L10+L33+L39+L41</f>
        <v>139048042</v>
      </c>
      <c r="M43" s="48">
        <f>M10+M33+M39+M41</f>
        <v>77407935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48">
        <f>J42-J43</f>
        <v>-18024376</v>
      </c>
      <c r="K44" s="48">
        <f>K42-K43</f>
        <v>-21459936</v>
      </c>
      <c r="L44" s="48">
        <f>L42-L43</f>
        <v>5084236</v>
      </c>
      <c r="M44" s="48">
        <f>M42-M43</f>
        <v>5413378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5084236</v>
      </c>
      <c r="M45" s="48">
        <f>IF(M42&gt;M43,M42-M43,0)</f>
        <v>5413378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8">
        <f>IF(J43&gt;J42,J43-J42,0)</f>
        <v>18024376</v>
      </c>
      <c r="K46" s="48">
        <f>IF(K43&gt;K42,K43-K42,0)</f>
        <v>21459936</v>
      </c>
      <c r="L46" s="48">
        <f>IF(L43&gt;L42,L43-L42,0)</f>
        <v>0</v>
      </c>
      <c r="M46" s="48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1219798</v>
      </c>
      <c r="K47" s="7">
        <v>0</v>
      </c>
      <c r="L47" s="7">
        <v>0</v>
      </c>
      <c r="M47" s="7">
        <v>0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48">
        <f>J44-J47</f>
        <v>-19244174</v>
      </c>
      <c r="K48" s="48">
        <f>K44-K47</f>
        <v>-21459936</v>
      </c>
      <c r="L48" s="48">
        <f>L44-L47</f>
        <v>5084236</v>
      </c>
      <c r="M48" s="48">
        <f>M44-M47</f>
        <v>5413378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5084236</v>
      </c>
      <c r="M49" s="48">
        <f>IF(M48&gt;0,M48,0)</f>
        <v>5413378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55">
        <f>IF(J48&lt;0,-J48,0)</f>
        <v>19244174</v>
      </c>
      <c r="K50" s="55">
        <f>IF(K48&lt;0,-K48,0)</f>
        <v>21459936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2" t="s">
        <v>312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49"/>
      <c r="J52" s="49"/>
      <c r="K52" s="49"/>
      <c r="L52" s="49"/>
      <c r="M52" s="56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02" t="s">
        <v>189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27"/>
      <c r="I56" s="9">
        <v>157</v>
      </c>
      <c r="J56" s="6">
        <f>J48</f>
        <v>-19244174</v>
      </c>
      <c r="K56" s="6">
        <f>K48</f>
        <v>-21459936</v>
      </c>
      <c r="L56" s="6">
        <f>L48</f>
        <v>5084236</v>
      </c>
      <c r="M56" s="6">
        <f>M48</f>
        <v>5413378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48">
        <f>J57-J65</f>
        <v>0</v>
      </c>
      <c r="K66" s="48">
        <v>0</v>
      </c>
      <c r="L66" s="48">
        <f>L57-L65</f>
        <v>0</v>
      </c>
      <c r="M66" s="48"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5">
        <f>J56+J66</f>
        <v>-19244174</v>
      </c>
      <c r="K67" s="55">
        <f>K56+K66</f>
        <v>-21459936</v>
      </c>
      <c r="L67" s="55">
        <f>L56+L66</f>
        <v>5084236</v>
      </c>
      <c r="M67" s="55">
        <f>M56+M66</f>
        <v>5413378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17:H17"/>
    <mergeCell ref="A30:H30"/>
    <mergeCell ref="A29:H29"/>
    <mergeCell ref="A28:H28"/>
    <mergeCell ref="A23:H23"/>
    <mergeCell ref="A35:H35"/>
    <mergeCell ref="A31:H31"/>
    <mergeCell ref="A41:H41"/>
    <mergeCell ref="A38:H38"/>
    <mergeCell ref="A32:H32"/>
    <mergeCell ref="A34:H34"/>
    <mergeCell ref="A33:H33"/>
    <mergeCell ref="A18:H18"/>
    <mergeCell ref="A12:H12"/>
    <mergeCell ref="A13:H13"/>
    <mergeCell ref="A7:H7"/>
    <mergeCell ref="A9:H9"/>
    <mergeCell ref="A10:H10"/>
    <mergeCell ref="A11:H11"/>
    <mergeCell ref="A15:H15"/>
    <mergeCell ref="A14:H14"/>
    <mergeCell ref="A16:H16"/>
    <mergeCell ref="A1:M1"/>
    <mergeCell ref="A8:H8"/>
    <mergeCell ref="A2:M2"/>
    <mergeCell ref="A3:M3"/>
    <mergeCell ref="J4:K4"/>
    <mergeCell ref="L4:M4"/>
    <mergeCell ref="A5:H5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60:H60"/>
    <mergeCell ref="A57:H57"/>
    <mergeCell ref="A61:H61"/>
    <mergeCell ref="A46:H46"/>
    <mergeCell ref="A49:H49"/>
    <mergeCell ref="A48:H48"/>
    <mergeCell ref="A52:H52"/>
    <mergeCell ref="A50:H50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3"/>
  <rowBreaks count="1" manualBreakCount="1">
    <brk id="5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7" width="9.140625" style="47" customWidth="1"/>
    <col min="8" max="8" width="2.7109375" style="47" customWidth="1"/>
    <col min="9" max="9" width="9.140625" style="47" customWidth="1"/>
    <col min="10" max="10" width="11.421875" style="47" customWidth="1"/>
    <col min="11" max="11" width="12.57421875" style="47" customWidth="1"/>
    <col min="12" max="12" width="10.8515625" style="47" bestFit="1" customWidth="1"/>
    <col min="13" max="16384" width="9.140625" style="47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62" t="s">
        <v>336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0" t="s">
        <v>279</v>
      </c>
      <c r="J4" s="61" t="s">
        <v>319</v>
      </c>
      <c r="K4" s="61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2">
        <v>2</v>
      </c>
      <c r="J5" s="63" t="s">
        <v>283</v>
      </c>
      <c r="K5" s="63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7"/>
      <c r="J6" s="257"/>
      <c r="K6" s="258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-18024376</v>
      </c>
      <c r="K7" s="7">
        <v>5084236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6928005</v>
      </c>
      <c r="K8" s="7">
        <v>5677166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0</v>
      </c>
      <c r="K9" s="7">
        <v>36962980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8371241</v>
      </c>
      <c r="K10" s="7">
        <v>0</v>
      </c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0</v>
      </c>
      <c r="K11" s="7">
        <v>811415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89765082</v>
      </c>
      <c r="K12" s="7">
        <v>0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129">
        <f>SUM(J7:J12)</f>
        <v>87039952</v>
      </c>
      <c r="K13" s="129">
        <f>SUM(K7:K12)</f>
        <v>48535797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143500725</v>
      </c>
      <c r="K14" s="7">
        <v>0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0</v>
      </c>
      <c r="K15" s="7">
        <v>6503336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0</v>
      </c>
      <c r="K16" s="7">
        <v>0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0</v>
      </c>
      <c r="K17" s="7">
        <v>27428622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129">
        <f>SUM(J14:J17)</f>
        <v>143500725</v>
      </c>
      <c r="K18" s="129">
        <f>SUM(K14:K17)</f>
        <v>33931958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129">
        <f>IF(J14&gt;J18,J14-J18,0)</f>
        <v>0</v>
      </c>
      <c r="K19" s="129">
        <f>K13-K18</f>
        <v>14603839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129">
        <f>IF(J18&gt;J13,J18-J13,0)</f>
        <v>56460773</v>
      </c>
      <c r="K20" s="129">
        <f>IF(K18&gt;K13,K18-K13,0)</f>
        <v>0</v>
      </c>
    </row>
    <row r="21" spans="1:11" ht="12.75">
      <c r="A21" s="202" t="s">
        <v>159</v>
      </c>
      <c r="B21" s="203"/>
      <c r="C21" s="203"/>
      <c r="D21" s="203"/>
      <c r="E21" s="203"/>
      <c r="F21" s="203"/>
      <c r="G21" s="203"/>
      <c r="H21" s="203"/>
      <c r="I21" s="257"/>
      <c r="J21" s="257"/>
      <c r="K21" s="258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180942</v>
      </c>
      <c r="K22" s="7">
        <v>307479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0</v>
      </c>
      <c r="K23" s="7">
        <v>2840209</v>
      </c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605358</v>
      </c>
      <c r="K24" s="7">
        <v>297721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>
        <v>0</v>
      </c>
      <c r="K25" s="7">
        <v>0</v>
      </c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309030</v>
      </c>
      <c r="K26" s="7">
        <v>5271448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129">
        <f>SUM(J22:J26)</f>
        <v>1095330</v>
      </c>
      <c r="K27" s="129">
        <f>SUM(K22:K26)</f>
        <v>8716857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2936741</v>
      </c>
      <c r="K28" s="7">
        <v>832083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>
        <v>4187209</v>
      </c>
      <c r="K29" s="7">
        <v>8162661</v>
      </c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68741320</v>
      </c>
      <c r="K30" s="7">
        <v>2961613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129">
        <f>SUM(J28:J30)</f>
        <v>75865270</v>
      </c>
      <c r="K31" s="129">
        <f>SUM(K28:K30)</f>
        <v>11956357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129">
        <f>IF(J27&gt;J31,J27-J31,0)</f>
        <v>0</v>
      </c>
      <c r="K32" s="129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129">
        <f>IF(J31&gt;J27,J31-J27,0)</f>
        <v>74769940</v>
      </c>
      <c r="K33" s="129">
        <f>IF(K31&gt;K27,K31-K27,0)</f>
        <v>3239500</v>
      </c>
    </row>
    <row r="34" spans="1:11" ht="12.75">
      <c r="A34" s="202" t="s">
        <v>160</v>
      </c>
      <c r="B34" s="203"/>
      <c r="C34" s="203"/>
      <c r="D34" s="203"/>
      <c r="E34" s="203"/>
      <c r="F34" s="203"/>
      <c r="G34" s="203"/>
      <c r="H34" s="203"/>
      <c r="I34" s="257"/>
      <c r="J34" s="257"/>
      <c r="K34" s="258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>
        <v>155770260</v>
      </c>
      <c r="K35" s="7">
        <v>0</v>
      </c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138160174</v>
      </c>
      <c r="K36" s="7">
        <v>2106625</v>
      </c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0</v>
      </c>
      <c r="K37" s="7">
        <v>0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129">
        <f>SUM(J35:J37)</f>
        <v>293930434</v>
      </c>
      <c r="K38" s="129">
        <f>SUM(K35:K37)</f>
        <v>2106625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152906182</v>
      </c>
      <c r="K39" s="7">
        <v>12819383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0</v>
      </c>
      <c r="K40" s="7">
        <v>0</v>
      </c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>
        <v>419946</v>
      </c>
      <c r="K41" s="7">
        <v>59772</v>
      </c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0</v>
      </c>
      <c r="K42" s="7">
        <v>0</v>
      </c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0</v>
      </c>
      <c r="K43" s="7">
        <v>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129">
        <f>SUM(J39:J43)</f>
        <v>153326128</v>
      </c>
      <c r="K44" s="129">
        <f>SUM(K39:K43)</f>
        <v>12879155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129">
        <f>IF(J38&gt;J44,J38-J44,0)</f>
        <v>140604306</v>
      </c>
      <c r="K45" s="129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129">
        <f>IF(J44&gt;J38,J44-J38,0)</f>
        <v>0</v>
      </c>
      <c r="K46" s="129">
        <f>IF(K44&gt;K38,K44-K38,0)</f>
        <v>10772530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48">
        <f>IF(J19-J20+J32-J33+J45-J46&gt;0,J19-J20+J32-J33+J45-J46,0)</f>
        <v>9373593</v>
      </c>
      <c r="K47" s="48">
        <f>IF(K19-K20+K32-K33+K45-K46&gt;0,K19-K20+K32-K33+K45-K46,0)</f>
        <v>591809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12942441</v>
      </c>
      <c r="K49" s="7">
        <v>812678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0</v>
      </c>
      <c r="K50" s="7">
        <f>K19-K33-K46</f>
        <v>591809</v>
      </c>
    </row>
    <row r="51" spans="1:12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9373593</v>
      </c>
      <c r="K51" s="7">
        <v>0</v>
      </c>
      <c r="L51" s="126"/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55">
        <v>3568848</v>
      </c>
      <c r="K52" s="55">
        <f>K49+K50-K51</f>
        <v>1404487</v>
      </c>
    </row>
  </sheetData>
  <sheetProtection/>
  <mergeCells count="52">
    <mergeCell ref="A13:H13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10:H10"/>
    <mergeCell ref="A9:H9"/>
    <mergeCell ref="A3:K3"/>
    <mergeCell ref="A14:H14"/>
    <mergeCell ref="A15:H15"/>
    <mergeCell ref="A17:H17"/>
    <mergeCell ref="A23:H23"/>
    <mergeCell ref="A20:H20"/>
    <mergeCell ref="A22:H22"/>
    <mergeCell ref="A25:H25"/>
    <mergeCell ref="A26:H26"/>
    <mergeCell ref="A27:H27"/>
    <mergeCell ref="A24:H24"/>
    <mergeCell ref="A18:H18"/>
    <mergeCell ref="A21:K21"/>
    <mergeCell ref="A16:H16"/>
    <mergeCell ref="A19:H19"/>
    <mergeCell ref="A45:H45"/>
    <mergeCell ref="A30:H30"/>
    <mergeCell ref="A38:H38"/>
    <mergeCell ref="A37:H37"/>
    <mergeCell ref="A39:H39"/>
    <mergeCell ref="A40:H40"/>
    <mergeCell ref="A32:H32"/>
    <mergeCell ref="A35:H35"/>
    <mergeCell ref="A41:H41"/>
    <mergeCell ref="A31:H31"/>
    <mergeCell ref="A28:H28"/>
    <mergeCell ref="A29:H29"/>
    <mergeCell ref="A42:H42"/>
    <mergeCell ref="A33:H33"/>
    <mergeCell ref="A34:K34"/>
    <mergeCell ref="A43:H43"/>
    <mergeCell ref="A36:H36"/>
    <mergeCell ref="A47:H47"/>
    <mergeCell ref="A52:H52"/>
    <mergeCell ref="A48:H48"/>
    <mergeCell ref="A49:H49"/>
    <mergeCell ref="A50:H50"/>
    <mergeCell ref="A51:H51"/>
    <mergeCell ref="A46:H46"/>
    <mergeCell ref="A44:H44"/>
  </mergeCells>
  <dataValidations count="2">
    <dataValidation type="whole" operator="notEqual" allowBlank="1" showInputMessage="1" showErrorMessage="1" errorTitle="Pogrešan unos" error="Mogu se unijeti samo cjelobrojne vrijednosti." sqref="J14:K17 J28:K30 J7:K12 J35:K37 J49:K51 J22:K26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0" t="s">
        <v>279</v>
      </c>
      <c r="J4" s="61" t="s">
        <v>319</v>
      </c>
      <c r="K4" s="61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6">
        <v>2</v>
      </c>
      <c r="J5" s="67" t="s">
        <v>283</v>
      </c>
      <c r="K5" s="67" t="s">
        <v>284</v>
      </c>
    </row>
    <row r="6" spans="1:11" ht="12.75">
      <c r="A6" s="202" t="s">
        <v>156</v>
      </c>
      <c r="B6" s="203"/>
      <c r="C6" s="203"/>
      <c r="D6" s="203"/>
      <c r="E6" s="203"/>
      <c r="F6" s="203"/>
      <c r="G6" s="203"/>
      <c r="H6" s="203"/>
      <c r="I6" s="257"/>
      <c r="J6" s="257"/>
      <c r="K6" s="258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16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22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02" t="s">
        <v>159</v>
      </c>
      <c r="B22" s="203"/>
      <c r="C22" s="203"/>
      <c r="D22" s="203"/>
      <c r="E22" s="203"/>
      <c r="F22" s="203"/>
      <c r="G22" s="203"/>
      <c r="H22" s="203"/>
      <c r="I22" s="257"/>
      <c r="J22" s="257"/>
      <c r="K22" s="258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02" t="s">
        <v>160</v>
      </c>
      <c r="B35" s="203"/>
      <c r="C35" s="203"/>
      <c r="D35" s="203"/>
      <c r="E35" s="203"/>
      <c r="F35" s="203"/>
      <c r="G35" s="203"/>
      <c r="H35" s="203"/>
      <c r="I35" s="257">
        <v>0</v>
      </c>
      <c r="J35" s="257"/>
      <c r="K35" s="258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  <mergeCell ref="A19:H19"/>
    <mergeCell ref="A11:H11"/>
    <mergeCell ref="A12:H12"/>
    <mergeCell ref="A20:H20"/>
    <mergeCell ref="A28:H28"/>
    <mergeCell ref="A23:H23"/>
    <mergeCell ref="A30:H30"/>
    <mergeCell ref="A25:H25"/>
    <mergeCell ref="A26:H26"/>
    <mergeCell ref="A27:H27"/>
    <mergeCell ref="A43:H43"/>
    <mergeCell ref="A33:H33"/>
    <mergeCell ref="A13:H13"/>
    <mergeCell ref="A22:K22"/>
    <mergeCell ref="A14:H14"/>
    <mergeCell ref="A15:H15"/>
    <mergeCell ref="A17:H17"/>
    <mergeCell ref="A16:H16"/>
    <mergeCell ref="A18:H18"/>
    <mergeCell ref="A21:H21"/>
    <mergeCell ref="A32:H32"/>
    <mergeCell ref="A40:H40"/>
    <mergeCell ref="A41:H41"/>
    <mergeCell ref="A37:H37"/>
    <mergeCell ref="A36:H36"/>
    <mergeCell ref="A24:H24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1" sqref="J21:K21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9.57421875" style="70" bestFit="1" customWidth="1"/>
    <col min="11" max="11" width="10.140625" style="70" bestFit="1" customWidth="1"/>
    <col min="12" max="16384" width="9.140625" style="70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69"/>
    </row>
    <row r="2" spans="1:12" ht="15.75">
      <c r="A2" s="38"/>
      <c r="B2" s="68"/>
      <c r="C2" s="289" t="s">
        <v>282</v>
      </c>
      <c r="D2" s="289"/>
      <c r="E2" s="71">
        <v>41275</v>
      </c>
      <c r="F2" s="39" t="s">
        <v>250</v>
      </c>
      <c r="G2" s="290">
        <v>41455</v>
      </c>
      <c r="H2" s="291"/>
      <c r="I2" s="68"/>
      <c r="J2" s="68"/>
      <c r="K2" s="68"/>
      <c r="L2" s="72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4" t="s">
        <v>305</v>
      </c>
      <c r="J3" s="75" t="s">
        <v>150</v>
      </c>
      <c r="K3" s="75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77">
        <v>2</v>
      </c>
      <c r="J4" s="76" t="s">
        <v>283</v>
      </c>
      <c r="K4" s="76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0">
        <v>1</v>
      </c>
      <c r="J5" s="41">
        <v>105668000</v>
      </c>
      <c r="K5" s="41">
        <v>105668000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0">
        <v>2</v>
      </c>
      <c r="J6" s="128">
        <v>52011040</v>
      </c>
      <c r="K6" s="128">
        <v>52011040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0">
        <v>3</v>
      </c>
      <c r="J7" s="128">
        <v>8068491</v>
      </c>
      <c r="K7" s="128">
        <v>8068491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0">
        <v>4</v>
      </c>
      <c r="J8" s="128">
        <v>305182937</v>
      </c>
      <c r="K8" s="128">
        <v>-218839306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0">
        <v>5</v>
      </c>
      <c r="J9" s="128">
        <v>-524420945</v>
      </c>
      <c r="K9" s="128">
        <v>5084236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0">
        <v>6</v>
      </c>
      <c r="J10" s="128">
        <f>161382667-1988423</f>
        <v>159394244</v>
      </c>
      <c r="K10" s="128">
        <v>159394244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0">
        <v>7</v>
      </c>
      <c r="J11" s="128">
        <v>0</v>
      </c>
      <c r="K11" s="128">
        <v>0</v>
      </c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0">
        <v>8</v>
      </c>
      <c r="J12" s="128">
        <v>1988423</v>
      </c>
      <c r="K12" s="128">
        <v>1988423</v>
      </c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0">
        <v>9</v>
      </c>
      <c r="J13" s="128">
        <v>0</v>
      </c>
      <c r="K13" s="128">
        <v>0</v>
      </c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0">
        <v>10</v>
      </c>
      <c r="J14" s="129">
        <f>SUM(J5:J13)</f>
        <v>107892190</v>
      </c>
      <c r="K14" s="129">
        <f>SUM(K5:K13)</f>
        <v>113375128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0">
        <v>11</v>
      </c>
      <c r="J15" s="128"/>
      <c r="K15" s="128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0">
        <v>12</v>
      </c>
      <c r="J16" s="128"/>
      <c r="K16" s="128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0">
        <v>13</v>
      </c>
      <c r="J17" s="128"/>
      <c r="K17" s="128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0">
        <v>14</v>
      </c>
      <c r="J18" s="128"/>
      <c r="K18" s="128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0">
        <v>15</v>
      </c>
      <c r="J19" s="128"/>
      <c r="K19" s="128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0">
        <v>16</v>
      </c>
      <c r="J20" s="128"/>
      <c r="K20" s="128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0">
        <v>17</v>
      </c>
      <c r="J21" s="133">
        <f>SUM(J15:J20)</f>
        <v>0</v>
      </c>
      <c r="K21" s="133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2">
        <v>18</v>
      </c>
      <c r="J23" s="41"/>
      <c r="K23" s="41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3">
        <v>19</v>
      </c>
      <c r="J24" s="73"/>
      <c r="K24" s="73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2013-07-26T10:47:18Z</cp:lastPrinted>
  <dcterms:created xsi:type="dcterms:W3CDTF">2008-10-17T11:51:54Z</dcterms:created>
  <dcterms:modified xsi:type="dcterms:W3CDTF">2013-07-30T13:29:39Z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