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PODACI'!$A$1:$I$90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<sst xmlns="http://schemas.openxmlformats.org/spreadsheetml/2006/main" count="454" uniqueCount="396">
  <si>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</si>
  <si>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</si>
  <si>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</si>
  <si>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</si>
  <si>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</si>
  <si>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</si>
  <si>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</si>
  <si>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</si>
  <si>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</si>
  <si>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</si>
  <si>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</si>
  <si>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</si>
  <si>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</si>
  <si>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</si>
  <si>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</si>
  <si>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</si>
  <si>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</si>
  <si>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</si>
  <si>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</si>
  <si>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</si>
  <si>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</si>
  <si>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</si>
  <si>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</si>
  <si>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</si>
  <si>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</si>
  <si>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</si>
  <si>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</si>
  <si>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</si>
  <si>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</si>
  <si>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</si>
  <si>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</si>
  <si>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</si>
  <si>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</si>
  <si>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</si>
  <si>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</si>
  <si>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</si>
  <si>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</si>
  <si>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</si>
  <si>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</si>
  <si>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</si>
  <si>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</si>
  <si>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</si>
  <si>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</si>
  <si>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</si>
  <si>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</si>
  <si>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</si>
  <si>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</si>
  <si>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</si>
  <si>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</si>
  <si>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</si>
  <si>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</si>
  <si>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</si>
  <si>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</si>
  <si>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</si>
  <si>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</si>
  <si>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</si>
  <si>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</si>
  <si>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</si>
  <si>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</si>
  <si>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</si>
  <si>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</si>
  <si>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</si>
  <si>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</si>
  <si>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</si>
  <si>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</si>
  <si>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</si>
  <si>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</si>
  <si>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</si>
  <si>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</si>
  <si>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</si>
  <si>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</si>
  <si>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</si>
  <si>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</si>
  <si>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</si>
  <si>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</si>
  <si>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</si>
  <si>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</si>
  <si>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</si>
  <si>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</si>
  <si>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</si>
  <si>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</si>
  <si>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</si>
  <si>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</si>
  <si>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</si>
  <si>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</si>
  <si>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</si>
  <si>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</si>
  <si>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</si>
  <si>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</si>
  <si>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</si>
  <si>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</si>
  <si>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</si>
  <si>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</si>
  <si>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</si>
  <si>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</si>
  <si>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</si>
  <si>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</si>
  <si>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</si>
  <si>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</si>
  <si>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</si>
  <si>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</si>
  <si>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</si>
  <si>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</si>
  <si>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</si>
  <si>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</si>
  <si>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</si>
  <si>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</si>
  <si>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</si>
  <si>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</si>
  <si>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</si>
  <si>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</si>
  <si>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</si>
  <si>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</si>
  <si>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</si>
  <si>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</si>
  <si>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</si>
  <si>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</si>
  <si>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</si>
  <si>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</si>
  <si>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</si>
  <si>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</si>
  <si>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</si>
  <si>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</si>
  <si>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</si>
  <si>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</si>
  <si>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</si>
  <si>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</si>
  <si>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</si>
  <si>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</si>
  <si>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</si>
  <si>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</si>
  <si>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</si>
  <si>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</si>
  <si>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</si>
  <si>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</si>
  <si>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</si>
  <si>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</si>
  <si>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</si>
  <si>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</si>
  <si>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</si>
  <si>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</si>
  <si>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</si>
  <si>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</si>
  <si>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</si>
  <si>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</si>
  <si>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</si>
  <si>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</si>
  <si>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</si>
  <si>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</si>
  <si>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</si>
  <si>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</si>
  <si>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</si>
  <si>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</si>
  <si>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</si>
  <si>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</si>
  <si>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</si>
  <si>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</si>
  <si>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</si>
  <si>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</si>
  <si>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</si>
  <si>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</si>
  <si>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</si>
  <si>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</si>
  <si>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</si>
  <si>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</si>
  <si>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</si>
  <si>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</si>
  <si>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</si>
  <si>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</si>
  <si>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</si>
  <si>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</si>
  <si>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</si>
  <si>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</si>
  <si>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</si>
  <si>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</si>
  <si>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</si>
  <si>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</si>
  <si>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</si>
  <si>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</si>
  <si>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</si>
  <si>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</si>
  <si>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</si>
  <si>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</si>
  <si>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</si>
  <si>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</si>
  <si>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</si>
  <si>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</si>
  <si>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</si>
  <si>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</si>
  <si>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</si>
  <si>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</si>
  <si>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</si>
  <si>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</si>
  <si>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</si>
  <si>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</si>
  <si>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</si>
  <si>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</si>
  <si>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</si>
  <si>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</si>
  <si>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</si>
  <si>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</si>
  <si>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</si>
  <si>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</si>
  <si>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</si>
  <si>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</si>
  <si>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</si>
  <si>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</si>
  <si>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</si>
  <si>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</si>
  <si>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</si>
  <si>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</si>
  <si>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</si>
  <si>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</si>
  <si>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</si>
  <si>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</si>
  <si>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</si>
  <si>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</si>
  <si>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</si>
  <si>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</si>
  <si>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</si>
  <si>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</si>
  <si>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</si>
  <si>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</si>
  <si>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</si>
  <si>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</si>
  <si>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</si>
  <si>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</si>
  <si>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</si>
  <si>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</si>
  <si>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</si>
  <si>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</si>
  <si>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</si>
  <si>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</si>
  <si>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</si>
  <si>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</si>
  <si>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</si>
  <si>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</si>
  <si>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</si>
  <si>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</si>
  <si>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</si>
  <si>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</si>
  <si>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</si>
  <si>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</si>
  <si>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</si>
  <si>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</si>
  <si>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</si>
  <si>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</si>
  <si>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</si>
  <si>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</si>
  <si>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</si>
  <si>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</si>
  <si>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</si>
  <si>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</si>
  <si>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</si>
  <si>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</si>
  <si>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</si>
  <si>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</si>
  <si>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</si>
  <si>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</si>
  <si>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</si>
  <si>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</si>
  <si>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</si>
  <si>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</si>
  <si>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</si>
  <si>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</si>
  <si>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</si>
  <si>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</si>
  <si>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</si>
  <si>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</si>
  <si>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</si>
  <si>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</si>
  <si>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</si>
  <si>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</si>
  <si>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</si>
  <si>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</si>
  <si>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</si>
  <si>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</si>
  <si>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</si>
  <si>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</si>
  <si>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</si>
  <si>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</si>
  <si>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</si>
  <si>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</si>
  <si>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</si>
  <si>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</si>
  <si>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</si>
  <si>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</si>
  <si>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</si>
  <si>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</si>
  <si>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</si>
  <si>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</si>
  <si>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</si>
  <si>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</si>
  <si>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</si>
  <si>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</si>
  <si>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</si>
  <si>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</si>
  <si>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</si>
  <si>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</si>
  <si>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</si>
  <si>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</si>
  <si>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</si>
  <si>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</si>
  <si>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</si>
  <si>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</si>
  <si>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</si>
  <si>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</si>
  <si>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</si>
  <si>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</si>
  <si>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</si>
  <si>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</si>
  <si>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</si>
  <si>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</si>
  <si>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</si>
  <si>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</si>
  <si>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</si>
  <si>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</si>
  <si>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</si>
  <si>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</si>
  <si>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</si>
  <si>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</si>
  <si>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</si>
  <si>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</si>
  <si>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</si>
  <si>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</si>
  <si>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</si>
  <si>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</si>
  <si>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</si>
  <si>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</si>
  <si>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</si>
  <si>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</si>
  <si>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</si>
  <si>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DA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</si>
  <si>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</si>
  <si>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</si>
  <si>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</si>
  <si>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</si>
  <si>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</si>
  <si>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</si>
  <si>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</si>
  <si>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</si>
  <si>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</si>
  <si>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</si>
  <si>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</si>
  <si>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</si>
  <si>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</si>
  <si>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</si>
  <si>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</si>
  <si>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</si>
  <si>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</si>
  <si>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</si>
  <si>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</si>
  <si>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</si>
  <si>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</si>
  <si>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</si>
  <si>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</si>
  <si>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</si>
  <si>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</si>
  <si>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</si>
  <si>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</si>
  <si>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</si>
  <si>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</si>
  <si>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</si>
  <si>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</si>
  <si>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ARHITEKTURA THOLOS PROJEKTIRANJE D.O.O.</t>
  </si>
  <si>
    <t xml:space="preserve">ZAGREB. LOPAŠIĆEVA 6 </t>
  </si>
  <si>
    <t>01605291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</si>
  <si>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</si>
  <si>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</si>
  <si>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</si>
  <si>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</si>
  <si>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</si>
  <si>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</si>
  <si>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</si>
  <si>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</si>
  <si>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</si>
  <si>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</si>
  <si>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</si>
  <si>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</si>
  <si>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</si>
  <si>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</si>
  <si>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</si>
  <si>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</si>
  <si>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</si>
  <si>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</si>
  <si>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</si>
  <si>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</si>
  <si>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</si>
  <si>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</si>
  <si>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</si>
  <si>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IGH  TURIZAM D.O.O.</t>
  </si>
  <si>
    <t>MARTERRA D.O.O.</t>
  </si>
  <si>
    <t>28983577816</t>
  </si>
  <si>
    <t>stanje na dan 30.09.2012.</t>
  </si>
  <si>
    <t>u razdoblju 01.01.2012. do 30.09.2012</t>
  </si>
  <si>
    <t>prof. dr. JURE RADIĆ, dipl. ing. građ.;  Željko Grzunov, dipl. oec.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</si>
</sst>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2" fillId="0" borderId="7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Fill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22" xfId="22" applyFont="1" applyBorder="1" applyAlignment="1" applyProtection="1">
      <alignment horizontal="center" vertical="top"/>
      <protection hidden="1"/>
    </xf>
    <xf numFmtId="0" fontId="3" fillId="0" borderId="22" xfId="22" applyFont="1" applyBorder="1" applyAlignment="1">
      <alignment horizont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3" fillId="0" borderId="23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4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0"/>
  <sheetViews>
    <sheetView tabSelected="1" zoomScaleSheetLayoutView="110" workbookViewId="0" topLeftCell="A1">
      <selection activeCell="C79" sqref="C79:I7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248</v>
      </c>
      <c r="B1" s="195"/>
      <c r="C1" s="19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74" t="s">
        <v>249</v>
      </c>
      <c r="B2" s="175"/>
      <c r="C2" s="175"/>
      <c r="D2" s="176"/>
      <c r="E2" s="116">
        <v>40909</v>
      </c>
      <c r="F2" s="12"/>
      <c r="G2" s="13" t="s">
        <v>250</v>
      </c>
      <c r="H2" s="116">
        <v>41182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77" t="s">
        <v>317</v>
      </c>
      <c r="B4" s="178"/>
      <c r="C4" s="178"/>
      <c r="D4" s="178"/>
      <c r="E4" s="178"/>
      <c r="F4" s="178"/>
      <c r="G4" s="178"/>
      <c r="H4" s="178"/>
      <c r="I4" s="179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68" t="s">
        <v>251</v>
      </c>
      <c r="B6" s="169"/>
      <c r="C6" s="163" t="s">
        <v>389</v>
      </c>
      <c r="D6" s="16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80" t="s">
        <v>252</v>
      </c>
      <c r="B8" s="156"/>
      <c r="C8" s="163" t="s">
        <v>323</v>
      </c>
      <c r="D8" s="16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65" t="s">
        <v>253</v>
      </c>
      <c r="B10" s="166"/>
      <c r="C10" s="163" t="s">
        <v>324</v>
      </c>
      <c r="D10" s="16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67"/>
      <c r="B11" s="166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8" t="s">
        <v>254</v>
      </c>
      <c r="B12" s="169"/>
      <c r="C12" s="160" t="s">
        <v>325</v>
      </c>
      <c r="D12" s="172"/>
      <c r="E12" s="172"/>
      <c r="F12" s="172"/>
      <c r="G12" s="172"/>
      <c r="H12" s="172"/>
      <c r="I12" s="173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8" t="s">
        <v>255</v>
      </c>
      <c r="B14" s="169"/>
      <c r="C14" s="170">
        <v>10000</v>
      </c>
      <c r="D14" s="171"/>
      <c r="E14" s="16"/>
      <c r="F14" s="160" t="s">
        <v>326</v>
      </c>
      <c r="G14" s="172"/>
      <c r="H14" s="172"/>
      <c r="I14" s="173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8" t="s">
        <v>256</v>
      </c>
      <c r="B16" s="169"/>
      <c r="C16" s="160" t="s">
        <v>327</v>
      </c>
      <c r="D16" s="172"/>
      <c r="E16" s="172"/>
      <c r="F16" s="172"/>
      <c r="G16" s="172"/>
      <c r="H16" s="172"/>
      <c r="I16" s="173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8" t="s">
        <v>257</v>
      </c>
      <c r="B18" s="169"/>
      <c r="C18" s="157" t="s">
        <v>328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8" t="s">
        <v>258</v>
      </c>
      <c r="B20" s="169"/>
      <c r="C20" s="157" t="s">
        <v>329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8" t="s">
        <v>259</v>
      </c>
      <c r="B22" s="169"/>
      <c r="C22" s="117">
        <v>133</v>
      </c>
      <c r="D22" s="160" t="s">
        <v>326</v>
      </c>
      <c r="E22" s="161"/>
      <c r="F22" s="162"/>
      <c r="G22" s="168"/>
      <c r="H22" s="153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68" t="s">
        <v>260</v>
      </c>
      <c r="B24" s="169"/>
      <c r="C24" s="117">
        <v>133</v>
      </c>
      <c r="D24" s="160" t="s">
        <v>330</v>
      </c>
      <c r="E24" s="161"/>
      <c r="F24" s="161"/>
      <c r="G24" s="162"/>
      <c r="H24" s="48" t="s">
        <v>261</v>
      </c>
      <c r="I24" s="142">
        <v>979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68" t="s">
        <v>262</v>
      </c>
      <c r="B26" s="169"/>
      <c r="C26" s="118" t="s">
        <v>332</v>
      </c>
      <c r="D26" s="26"/>
      <c r="E26" s="96"/>
      <c r="F26" s="97"/>
      <c r="G26" s="154" t="s">
        <v>263</v>
      </c>
      <c r="H26" s="169"/>
      <c r="I26" s="119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55" t="s">
        <v>264</v>
      </c>
      <c r="B28" s="150"/>
      <c r="C28" s="151"/>
      <c r="D28" s="151"/>
      <c r="E28" s="152" t="s">
        <v>265</v>
      </c>
      <c r="F28" s="148"/>
      <c r="G28" s="148"/>
      <c r="H28" s="149" t="s">
        <v>266</v>
      </c>
      <c r="I28" s="143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60" t="s">
        <v>333</v>
      </c>
      <c r="B30" s="161"/>
      <c r="C30" s="161"/>
      <c r="D30" s="162"/>
      <c r="E30" s="160" t="s">
        <v>334</v>
      </c>
      <c r="F30" s="161"/>
      <c r="G30" s="162"/>
      <c r="H30" s="163" t="s">
        <v>335</v>
      </c>
      <c r="I30" s="164"/>
      <c r="J30" s="10"/>
      <c r="K30" s="10"/>
      <c r="L30" s="10"/>
    </row>
    <row r="31" spans="1:12" ht="12.75">
      <c r="A31" s="124"/>
      <c r="B31" s="125"/>
      <c r="C31" s="126"/>
      <c r="D31" s="127"/>
      <c r="E31" s="127"/>
      <c r="F31" s="127"/>
      <c r="G31" s="128"/>
      <c r="H31" s="129"/>
      <c r="I31" s="130"/>
      <c r="J31" s="10"/>
      <c r="K31" s="10"/>
      <c r="L31" s="10"/>
    </row>
    <row r="32" spans="1:12" ht="12.75">
      <c r="A32" s="160" t="s">
        <v>336</v>
      </c>
      <c r="B32" s="161"/>
      <c r="C32" s="161"/>
      <c r="D32" s="162"/>
      <c r="E32" s="160" t="s">
        <v>337</v>
      </c>
      <c r="F32" s="161"/>
      <c r="G32" s="161"/>
      <c r="H32" s="163" t="s">
        <v>338</v>
      </c>
      <c r="I32" s="164"/>
      <c r="J32" s="10"/>
      <c r="K32" s="10"/>
      <c r="L32" s="10"/>
    </row>
    <row r="33" spans="1:12" ht="12.75">
      <c r="A33" s="131"/>
      <c r="B33" s="132"/>
      <c r="C33" s="133"/>
      <c r="D33" s="134"/>
      <c r="E33" s="134"/>
      <c r="F33" s="134"/>
      <c r="G33" s="135"/>
      <c r="H33" s="129"/>
      <c r="I33" s="130"/>
      <c r="J33" s="10"/>
      <c r="K33" s="10"/>
      <c r="L33" s="10"/>
    </row>
    <row r="34" spans="1:12" ht="12.75">
      <c r="A34" s="160" t="s">
        <v>339</v>
      </c>
      <c r="B34" s="161"/>
      <c r="C34" s="161"/>
      <c r="D34" s="162"/>
      <c r="E34" s="160" t="s">
        <v>340</v>
      </c>
      <c r="F34" s="161"/>
      <c r="G34" s="161"/>
      <c r="H34" s="163" t="s">
        <v>341</v>
      </c>
      <c r="I34" s="164"/>
      <c r="J34" s="10"/>
      <c r="K34" s="10"/>
      <c r="L34" s="10"/>
    </row>
    <row r="35" spans="1:12" ht="12.75">
      <c r="A35" s="136"/>
      <c r="B35" s="133"/>
      <c r="C35" s="144"/>
      <c r="D35" s="145"/>
      <c r="E35" s="132"/>
      <c r="F35" s="144"/>
      <c r="G35" s="145"/>
      <c r="H35" s="129"/>
      <c r="I35" s="137"/>
      <c r="J35" s="10"/>
      <c r="K35" s="10"/>
      <c r="L35" s="10"/>
    </row>
    <row r="36" spans="1:12" ht="12.75">
      <c r="A36" s="160" t="s">
        <v>342</v>
      </c>
      <c r="B36" s="161"/>
      <c r="C36" s="161"/>
      <c r="D36" s="162"/>
      <c r="E36" s="160" t="s">
        <v>343</v>
      </c>
      <c r="F36" s="161"/>
      <c r="G36" s="161"/>
      <c r="H36" s="163" t="s">
        <v>344</v>
      </c>
      <c r="I36" s="164"/>
      <c r="J36" s="10"/>
      <c r="K36" s="10"/>
      <c r="L36" s="10"/>
    </row>
    <row r="37" spans="1:12" ht="12.75">
      <c r="A37" s="136"/>
      <c r="B37" s="133"/>
      <c r="C37" s="133"/>
      <c r="D37" s="132"/>
      <c r="E37" s="132"/>
      <c r="F37" s="133"/>
      <c r="G37" s="132"/>
      <c r="H37" s="129"/>
      <c r="I37" s="137"/>
      <c r="J37" s="10"/>
      <c r="K37" s="10"/>
      <c r="L37" s="10"/>
    </row>
    <row r="38" spans="1:12" ht="12.75">
      <c r="A38" s="160" t="s">
        <v>345</v>
      </c>
      <c r="B38" s="161"/>
      <c r="C38" s="161"/>
      <c r="D38" s="162"/>
      <c r="E38" s="160" t="s">
        <v>340</v>
      </c>
      <c r="F38" s="161"/>
      <c r="G38" s="161"/>
      <c r="H38" s="163" t="s">
        <v>346</v>
      </c>
      <c r="I38" s="164"/>
      <c r="J38" s="10"/>
      <c r="K38" s="10"/>
      <c r="L38" s="10"/>
    </row>
    <row r="39" spans="1:12" ht="12.75">
      <c r="A39" s="136"/>
      <c r="B39" s="133"/>
      <c r="C39" s="133"/>
      <c r="D39" s="132"/>
      <c r="E39" s="132"/>
      <c r="F39" s="133"/>
      <c r="G39" s="132"/>
      <c r="H39" s="129"/>
      <c r="I39" s="137"/>
      <c r="J39" s="10"/>
      <c r="K39" s="10"/>
      <c r="L39" s="10"/>
    </row>
    <row r="40" spans="1:12" ht="12.75">
      <c r="A40" s="160" t="s">
        <v>347</v>
      </c>
      <c r="B40" s="161"/>
      <c r="C40" s="161"/>
      <c r="D40" s="162"/>
      <c r="E40" s="160" t="s">
        <v>348</v>
      </c>
      <c r="F40" s="161"/>
      <c r="G40" s="161"/>
      <c r="H40" s="163" t="s">
        <v>349</v>
      </c>
      <c r="I40" s="164"/>
      <c r="J40" s="10"/>
      <c r="K40" s="10"/>
      <c r="L40" s="10"/>
    </row>
    <row r="41" spans="1:12" ht="12.75">
      <c r="A41" s="138"/>
      <c r="B41" s="139"/>
      <c r="C41" s="139"/>
      <c r="D41" s="139"/>
      <c r="E41" s="140"/>
      <c r="F41" s="139"/>
      <c r="G41" s="139"/>
      <c r="H41" s="122"/>
      <c r="I41" s="123"/>
      <c r="J41" s="10"/>
      <c r="K41" s="10"/>
      <c r="L41" s="10"/>
    </row>
    <row r="42" spans="1:12" ht="12.75">
      <c r="A42" s="160" t="s">
        <v>390</v>
      </c>
      <c r="B42" s="161"/>
      <c r="C42" s="161"/>
      <c r="D42" s="162"/>
      <c r="E42" s="160" t="s">
        <v>340</v>
      </c>
      <c r="F42" s="161"/>
      <c r="G42" s="161"/>
      <c r="H42" s="163" t="s">
        <v>350</v>
      </c>
      <c r="I42" s="164"/>
      <c r="J42" s="10"/>
      <c r="K42" s="10"/>
      <c r="L42" s="10"/>
    </row>
    <row r="43" spans="1:12" ht="12.75">
      <c r="A43" s="136"/>
      <c r="B43" s="133"/>
      <c r="C43" s="133"/>
      <c r="D43" s="132"/>
      <c r="E43" s="132"/>
      <c r="F43" s="133"/>
      <c r="G43" s="132"/>
      <c r="H43" s="129"/>
      <c r="I43" s="137"/>
      <c r="J43" s="10"/>
      <c r="K43" s="10"/>
      <c r="L43" s="10"/>
    </row>
    <row r="44" spans="1:12" ht="12.75">
      <c r="A44" s="160" t="s">
        <v>351</v>
      </c>
      <c r="B44" s="161"/>
      <c r="C44" s="161"/>
      <c r="D44" s="162"/>
      <c r="E44" s="160" t="s">
        <v>340</v>
      </c>
      <c r="F44" s="161"/>
      <c r="G44" s="161"/>
      <c r="H44" s="163" t="s">
        <v>352</v>
      </c>
      <c r="I44" s="164"/>
      <c r="J44" s="10"/>
      <c r="K44" s="10"/>
      <c r="L44" s="10"/>
    </row>
    <row r="45" spans="1:12" ht="12.75">
      <c r="A45" s="136"/>
      <c r="B45" s="133"/>
      <c r="C45" s="133"/>
      <c r="D45" s="132"/>
      <c r="E45" s="132"/>
      <c r="F45" s="133"/>
      <c r="G45" s="132"/>
      <c r="H45" s="129"/>
      <c r="I45" s="137"/>
      <c r="J45" s="10"/>
      <c r="K45" s="10"/>
      <c r="L45" s="10"/>
    </row>
    <row r="46" spans="1:12" ht="12.75">
      <c r="A46" s="160" t="s">
        <v>353</v>
      </c>
      <c r="B46" s="161"/>
      <c r="C46" s="161"/>
      <c r="D46" s="162"/>
      <c r="E46" s="160" t="s">
        <v>354</v>
      </c>
      <c r="F46" s="161"/>
      <c r="G46" s="161"/>
      <c r="H46" s="163" t="s">
        <v>355</v>
      </c>
      <c r="I46" s="164"/>
      <c r="J46" s="10"/>
      <c r="K46" s="10"/>
      <c r="L46" s="10"/>
    </row>
    <row r="47" spans="1:12" ht="12.75">
      <c r="A47" s="138"/>
      <c r="B47" s="139"/>
      <c r="C47" s="139"/>
      <c r="D47" s="139"/>
      <c r="E47" s="140"/>
      <c r="F47" s="139"/>
      <c r="G47" s="139"/>
      <c r="H47" s="122"/>
      <c r="I47" s="123"/>
      <c r="J47" s="10"/>
      <c r="K47" s="10"/>
      <c r="L47" s="10"/>
    </row>
    <row r="48" spans="1:12" ht="12.75">
      <c r="A48" s="160" t="s">
        <v>356</v>
      </c>
      <c r="B48" s="161"/>
      <c r="C48" s="161"/>
      <c r="D48" s="162"/>
      <c r="E48" s="160" t="s">
        <v>357</v>
      </c>
      <c r="F48" s="161"/>
      <c r="G48" s="161"/>
      <c r="H48" s="163" t="s">
        <v>358</v>
      </c>
      <c r="I48" s="164"/>
      <c r="J48" s="10"/>
      <c r="K48" s="10"/>
      <c r="L48" s="10"/>
    </row>
    <row r="49" spans="1:12" ht="12.75">
      <c r="A49" s="136"/>
      <c r="B49" s="133"/>
      <c r="C49" s="133"/>
      <c r="D49" s="132"/>
      <c r="E49" s="132"/>
      <c r="F49" s="133"/>
      <c r="G49" s="132"/>
      <c r="H49" s="129"/>
      <c r="I49" s="137"/>
      <c r="J49" s="10"/>
      <c r="K49" s="10"/>
      <c r="L49" s="10"/>
    </row>
    <row r="50" spans="1:12" ht="12.75">
      <c r="A50" s="160" t="s">
        <v>359</v>
      </c>
      <c r="B50" s="161"/>
      <c r="C50" s="161"/>
      <c r="D50" s="162"/>
      <c r="E50" s="160" t="s">
        <v>360</v>
      </c>
      <c r="F50" s="161"/>
      <c r="G50" s="161"/>
      <c r="H50" s="163" t="s">
        <v>361</v>
      </c>
      <c r="I50" s="164"/>
      <c r="J50" s="10"/>
      <c r="K50" s="10"/>
      <c r="L50" s="10"/>
    </row>
    <row r="51" spans="1:12" ht="12.75">
      <c r="A51" s="136"/>
      <c r="B51" s="133"/>
      <c r="C51" s="133"/>
      <c r="D51" s="132"/>
      <c r="E51" s="132"/>
      <c r="F51" s="133"/>
      <c r="G51" s="132"/>
      <c r="H51" s="129"/>
      <c r="I51" s="137"/>
      <c r="J51" s="10"/>
      <c r="K51" s="10"/>
      <c r="L51" s="10"/>
    </row>
    <row r="52" spans="1:12" ht="12.75">
      <c r="A52" s="160" t="s">
        <v>362</v>
      </c>
      <c r="B52" s="161"/>
      <c r="C52" s="161"/>
      <c r="D52" s="162"/>
      <c r="E52" s="160" t="s">
        <v>363</v>
      </c>
      <c r="F52" s="161"/>
      <c r="G52" s="161"/>
      <c r="H52" s="163"/>
      <c r="I52" s="164"/>
      <c r="J52" s="10"/>
      <c r="K52" s="10"/>
      <c r="L52" s="10"/>
    </row>
    <row r="53" spans="1:12" ht="12.75">
      <c r="A53" s="138"/>
      <c r="B53" s="139"/>
      <c r="C53" s="139"/>
      <c r="D53" s="139"/>
      <c r="E53" s="140"/>
      <c r="F53" s="139"/>
      <c r="G53" s="139"/>
      <c r="H53" s="122"/>
      <c r="I53" s="123"/>
      <c r="J53" s="10"/>
      <c r="K53" s="10"/>
      <c r="L53" s="10"/>
    </row>
    <row r="54" spans="1:12" ht="12.75">
      <c r="A54" s="160" t="s">
        <v>364</v>
      </c>
      <c r="B54" s="161"/>
      <c r="C54" s="161"/>
      <c r="D54" s="162"/>
      <c r="E54" s="160" t="s">
        <v>365</v>
      </c>
      <c r="F54" s="161"/>
      <c r="G54" s="161"/>
      <c r="H54" s="163" t="s">
        <v>366</v>
      </c>
      <c r="I54" s="164"/>
      <c r="J54" s="10"/>
      <c r="K54" s="10"/>
      <c r="L54" s="10"/>
    </row>
    <row r="55" spans="1:12" ht="12.75">
      <c r="A55" s="136"/>
      <c r="B55" s="133"/>
      <c r="C55" s="133"/>
      <c r="D55" s="132"/>
      <c r="E55" s="132"/>
      <c r="F55" s="133"/>
      <c r="G55" s="132"/>
      <c r="H55" s="129"/>
      <c r="I55" s="137"/>
      <c r="J55" s="10"/>
      <c r="K55" s="10"/>
      <c r="L55" s="10"/>
    </row>
    <row r="56" spans="1:12" ht="12.75">
      <c r="A56" s="160" t="s">
        <v>367</v>
      </c>
      <c r="B56" s="161"/>
      <c r="C56" s="161"/>
      <c r="D56" s="162"/>
      <c r="E56" s="160" t="s">
        <v>368</v>
      </c>
      <c r="F56" s="161"/>
      <c r="G56" s="161"/>
      <c r="H56" s="163" t="s">
        <v>369</v>
      </c>
      <c r="I56" s="164"/>
      <c r="J56" s="10"/>
      <c r="K56" s="10"/>
      <c r="L56" s="10"/>
    </row>
    <row r="57" spans="1:12" ht="12.75">
      <c r="A57" s="136"/>
      <c r="B57" s="133"/>
      <c r="C57" s="133"/>
      <c r="D57" s="132"/>
      <c r="E57" s="132"/>
      <c r="F57" s="133"/>
      <c r="G57" s="132"/>
      <c r="H57" s="129"/>
      <c r="I57" s="137"/>
      <c r="J57" s="10"/>
      <c r="K57" s="10"/>
      <c r="L57" s="10"/>
    </row>
    <row r="58" spans="1:12" ht="12.75">
      <c r="A58" s="160" t="s">
        <v>370</v>
      </c>
      <c r="B58" s="161"/>
      <c r="C58" s="161"/>
      <c r="D58" s="162"/>
      <c r="E58" s="160" t="s">
        <v>371</v>
      </c>
      <c r="F58" s="161"/>
      <c r="G58" s="161"/>
      <c r="H58" s="163" t="s">
        <v>372</v>
      </c>
      <c r="I58" s="164"/>
      <c r="J58" s="10"/>
      <c r="K58" s="10"/>
      <c r="L58" s="10"/>
    </row>
    <row r="59" spans="1:12" ht="12.75">
      <c r="A59" s="138"/>
      <c r="B59" s="139"/>
      <c r="C59" s="139"/>
      <c r="D59" s="139"/>
      <c r="E59" s="140"/>
      <c r="F59" s="139"/>
      <c r="G59" s="139"/>
      <c r="H59" s="122"/>
      <c r="I59" s="123"/>
      <c r="J59" s="10"/>
      <c r="K59" s="10"/>
      <c r="L59" s="10"/>
    </row>
    <row r="60" spans="1:12" ht="12.75">
      <c r="A60" s="160" t="s">
        <v>373</v>
      </c>
      <c r="B60" s="161"/>
      <c r="C60" s="161"/>
      <c r="D60" s="162"/>
      <c r="E60" s="160" t="s">
        <v>374</v>
      </c>
      <c r="F60" s="161"/>
      <c r="G60" s="161"/>
      <c r="H60" s="163" t="s">
        <v>375</v>
      </c>
      <c r="I60" s="164"/>
      <c r="J60" s="10"/>
      <c r="K60" s="10"/>
      <c r="L60" s="10"/>
    </row>
    <row r="61" spans="1:12" ht="12.75">
      <c r="A61" s="136"/>
      <c r="B61" s="133"/>
      <c r="C61" s="133"/>
      <c r="D61" s="132"/>
      <c r="E61" s="132"/>
      <c r="F61" s="133"/>
      <c r="G61" s="132"/>
      <c r="H61" s="129"/>
      <c r="I61" s="137"/>
      <c r="J61" s="10"/>
      <c r="K61" s="10"/>
      <c r="L61" s="10"/>
    </row>
    <row r="62" spans="1:12" ht="12.75">
      <c r="A62" s="160" t="s">
        <v>376</v>
      </c>
      <c r="B62" s="161"/>
      <c r="C62" s="161"/>
      <c r="D62" s="162"/>
      <c r="E62" s="160" t="s">
        <v>377</v>
      </c>
      <c r="F62" s="161"/>
      <c r="G62" s="161"/>
      <c r="H62" s="163" t="s">
        <v>378</v>
      </c>
      <c r="I62" s="164"/>
      <c r="J62" s="10"/>
      <c r="K62" s="10"/>
      <c r="L62" s="10"/>
    </row>
    <row r="63" spans="1:12" ht="12.75">
      <c r="A63" s="136"/>
      <c r="B63" s="133"/>
      <c r="C63" s="133"/>
      <c r="D63" s="132"/>
      <c r="E63" s="132"/>
      <c r="F63" s="133"/>
      <c r="G63" s="132"/>
      <c r="H63" s="129"/>
      <c r="I63" s="137"/>
      <c r="J63" s="10"/>
      <c r="K63" s="10"/>
      <c r="L63" s="10"/>
    </row>
    <row r="64" spans="1:12" ht="12.75">
      <c r="A64" s="160" t="s">
        <v>379</v>
      </c>
      <c r="B64" s="161"/>
      <c r="C64" s="161"/>
      <c r="D64" s="162"/>
      <c r="E64" s="160" t="s">
        <v>380</v>
      </c>
      <c r="F64" s="161"/>
      <c r="G64" s="161"/>
      <c r="H64" s="163" t="s">
        <v>381</v>
      </c>
      <c r="I64" s="164"/>
      <c r="J64" s="10"/>
      <c r="K64" s="10"/>
      <c r="L64" s="10"/>
    </row>
    <row r="65" spans="1:12" ht="12.75">
      <c r="A65" s="138"/>
      <c r="B65" s="139"/>
      <c r="C65" s="139"/>
      <c r="D65" s="139"/>
      <c r="E65" s="140"/>
      <c r="F65" s="139"/>
      <c r="G65" s="139"/>
      <c r="H65" s="122"/>
      <c r="I65" s="123"/>
      <c r="J65" s="10"/>
      <c r="K65" s="10"/>
      <c r="L65" s="10"/>
    </row>
    <row r="66" spans="1:12" ht="12.75">
      <c r="A66" s="160" t="s">
        <v>382</v>
      </c>
      <c r="B66" s="161"/>
      <c r="C66" s="161"/>
      <c r="D66" s="162"/>
      <c r="E66" s="160" t="s">
        <v>340</v>
      </c>
      <c r="F66" s="161"/>
      <c r="G66" s="161"/>
      <c r="H66" s="163" t="s">
        <v>383</v>
      </c>
      <c r="I66" s="164"/>
      <c r="J66" s="10"/>
      <c r="K66" s="10"/>
      <c r="L66" s="10"/>
    </row>
    <row r="67" spans="1:12" ht="12.75">
      <c r="A67" s="136"/>
      <c r="B67" s="133"/>
      <c r="C67" s="144"/>
      <c r="D67" s="145"/>
      <c r="E67" s="132"/>
      <c r="F67" s="144"/>
      <c r="G67" s="145"/>
      <c r="H67" s="129"/>
      <c r="I67" s="137"/>
      <c r="J67" s="10"/>
      <c r="K67" s="10"/>
      <c r="L67" s="10"/>
    </row>
    <row r="68" spans="1:12" ht="12.75">
      <c r="A68" s="160" t="s">
        <v>391</v>
      </c>
      <c r="B68" s="161"/>
      <c r="C68" s="161"/>
      <c r="D68" s="162"/>
      <c r="E68" s="160" t="s">
        <v>343</v>
      </c>
      <c r="F68" s="161"/>
      <c r="G68" s="161"/>
      <c r="H68" s="163" t="s">
        <v>392</v>
      </c>
      <c r="I68" s="164"/>
      <c r="J68" s="10"/>
      <c r="K68" s="10"/>
      <c r="L68" s="10"/>
    </row>
    <row r="69" spans="1:12" ht="12.75">
      <c r="A69" s="120"/>
      <c r="B69" s="121"/>
      <c r="C69" s="121"/>
      <c r="D69" s="121"/>
      <c r="E69" s="24"/>
      <c r="F69" s="121"/>
      <c r="G69" s="121"/>
      <c r="H69" s="122"/>
      <c r="I69" s="123"/>
      <c r="J69" s="10"/>
      <c r="K69" s="10"/>
      <c r="L69" s="10"/>
    </row>
    <row r="70" spans="1:12" ht="12.75">
      <c r="A70" s="101"/>
      <c r="B70" s="31"/>
      <c r="C70" s="31"/>
      <c r="D70" s="21"/>
      <c r="E70" s="21"/>
      <c r="F70" s="31"/>
      <c r="G70" s="21"/>
      <c r="H70" s="21"/>
      <c r="I70" s="102"/>
      <c r="J70" s="10"/>
      <c r="K70" s="10"/>
      <c r="L70" s="10"/>
    </row>
    <row r="71" spans="1:12" ht="12.75">
      <c r="A71" s="165" t="s">
        <v>267</v>
      </c>
      <c r="B71" s="184"/>
      <c r="C71" s="163"/>
      <c r="D71" s="164"/>
      <c r="E71" s="27"/>
      <c r="F71" s="160"/>
      <c r="G71" s="199"/>
      <c r="H71" s="199"/>
      <c r="I71" s="200"/>
      <c r="J71" s="10"/>
      <c r="K71" s="10"/>
      <c r="L71" s="10"/>
    </row>
    <row r="72" spans="1:12" ht="12.75">
      <c r="A72" s="100"/>
      <c r="B72" s="30"/>
      <c r="C72" s="201"/>
      <c r="D72" s="202"/>
      <c r="E72" s="16"/>
      <c r="F72" s="201"/>
      <c r="G72" s="203"/>
      <c r="H72" s="32"/>
      <c r="I72" s="103"/>
      <c r="J72" s="10"/>
      <c r="K72" s="10"/>
      <c r="L72" s="10"/>
    </row>
    <row r="73" spans="1:12" ht="12.75">
      <c r="A73" s="165" t="s">
        <v>268</v>
      </c>
      <c r="B73" s="184"/>
      <c r="C73" s="160" t="s">
        <v>384</v>
      </c>
      <c r="D73" s="197"/>
      <c r="E73" s="197"/>
      <c r="F73" s="197"/>
      <c r="G73" s="197"/>
      <c r="H73" s="197"/>
      <c r="I73" s="198"/>
      <c r="J73" s="10"/>
      <c r="K73" s="10"/>
      <c r="L73" s="10"/>
    </row>
    <row r="74" spans="1:12" ht="12.75">
      <c r="A74" s="91"/>
      <c r="B74" s="23"/>
      <c r="C74" s="22" t="s">
        <v>269</v>
      </c>
      <c r="D74" s="16"/>
      <c r="E74" s="16"/>
      <c r="F74" s="16"/>
      <c r="G74" s="16"/>
      <c r="H74" s="16"/>
      <c r="I74" s="92"/>
      <c r="J74" s="10"/>
      <c r="K74" s="10"/>
      <c r="L74" s="10"/>
    </row>
    <row r="75" spans="1:12" ht="12.75">
      <c r="A75" s="165" t="s">
        <v>270</v>
      </c>
      <c r="B75" s="184"/>
      <c r="C75" s="188" t="s">
        <v>385</v>
      </c>
      <c r="D75" s="186"/>
      <c r="E75" s="187"/>
      <c r="F75" s="16"/>
      <c r="G75" s="48" t="s">
        <v>271</v>
      </c>
      <c r="H75" s="188" t="s">
        <v>386</v>
      </c>
      <c r="I75" s="187"/>
      <c r="J75" s="10"/>
      <c r="K75" s="10"/>
      <c r="L75" s="10"/>
    </row>
    <row r="76" spans="1:12" ht="12.75">
      <c r="A76" s="91"/>
      <c r="B76" s="23"/>
      <c r="C76" s="22"/>
      <c r="D76" s="16"/>
      <c r="E76" s="16"/>
      <c r="F76" s="16"/>
      <c r="G76" s="16"/>
      <c r="H76" s="16"/>
      <c r="I76" s="92"/>
      <c r="J76" s="10"/>
      <c r="K76" s="10"/>
      <c r="L76" s="10"/>
    </row>
    <row r="77" spans="1:12" ht="12.75">
      <c r="A77" s="165" t="s">
        <v>257</v>
      </c>
      <c r="B77" s="184"/>
      <c r="C77" s="185" t="s">
        <v>328</v>
      </c>
      <c r="D77" s="186"/>
      <c r="E77" s="186"/>
      <c r="F77" s="186"/>
      <c r="G77" s="186"/>
      <c r="H77" s="186"/>
      <c r="I77" s="187"/>
      <c r="J77" s="10"/>
      <c r="K77" s="10"/>
      <c r="L77" s="10"/>
    </row>
    <row r="78" spans="1:12" ht="12.75">
      <c r="A78" s="91"/>
      <c r="B78" s="23"/>
      <c r="C78" s="16"/>
      <c r="D78" s="16"/>
      <c r="E78" s="16"/>
      <c r="F78" s="16"/>
      <c r="G78" s="16"/>
      <c r="H78" s="16"/>
      <c r="I78" s="92"/>
      <c r="J78" s="10"/>
      <c r="K78" s="10"/>
      <c r="L78" s="10"/>
    </row>
    <row r="79" spans="1:12" ht="12.75">
      <c r="A79" s="168" t="s">
        <v>272</v>
      </c>
      <c r="B79" s="169"/>
      <c r="C79" s="188" t="s">
        <v>395</v>
      </c>
      <c r="D79" s="186"/>
      <c r="E79" s="186"/>
      <c r="F79" s="186"/>
      <c r="G79" s="186"/>
      <c r="H79" s="186"/>
      <c r="I79" s="173"/>
      <c r="J79" s="10"/>
      <c r="K79" s="10"/>
      <c r="L79" s="10"/>
    </row>
    <row r="80" spans="1:12" ht="12.75">
      <c r="A80" s="104"/>
      <c r="B80" s="21"/>
      <c r="C80" s="196" t="s">
        <v>273</v>
      </c>
      <c r="D80" s="196"/>
      <c r="E80" s="196"/>
      <c r="F80" s="196"/>
      <c r="G80" s="196"/>
      <c r="H80" s="196"/>
      <c r="I80" s="105"/>
      <c r="J80" s="10"/>
      <c r="K80" s="10"/>
      <c r="L80" s="10"/>
    </row>
    <row r="81" spans="1:12" ht="12.75">
      <c r="A81" s="104"/>
      <c r="B81" s="21"/>
      <c r="C81" s="33"/>
      <c r="D81" s="33"/>
      <c r="E81" s="33"/>
      <c r="F81" s="33"/>
      <c r="G81" s="33"/>
      <c r="H81" s="33"/>
      <c r="I81" s="105"/>
      <c r="J81" s="10"/>
      <c r="K81" s="10"/>
      <c r="L81" s="10"/>
    </row>
    <row r="82" spans="1:12" ht="12.75">
      <c r="A82" s="104"/>
      <c r="B82" s="189" t="s">
        <v>274</v>
      </c>
      <c r="C82" s="190"/>
      <c r="D82" s="190"/>
      <c r="E82" s="190"/>
      <c r="F82" s="46"/>
      <c r="G82" s="46"/>
      <c r="H82" s="46"/>
      <c r="I82" s="106"/>
      <c r="J82" s="10"/>
      <c r="K82" s="10"/>
      <c r="L82" s="10"/>
    </row>
    <row r="83" spans="1:12" ht="12.75">
      <c r="A83" s="104"/>
      <c r="B83" s="191" t="s">
        <v>306</v>
      </c>
      <c r="C83" s="192"/>
      <c r="D83" s="192"/>
      <c r="E83" s="192"/>
      <c r="F83" s="192"/>
      <c r="G83" s="192"/>
      <c r="H83" s="192"/>
      <c r="I83" s="193"/>
      <c r="J83" s="10"/>
      <c r="K83" s="10"/>
      <c r="L83" s="10"/>
    </row>
    <row r="84" spans="1:12" ht="12.75">
      <c r="A84" s="104"/>
      <c r="B84" s="191" t="s">
        <v>307</v>
      </c>
      <c r="C84" s="192"/>
      <c r="D84" s="192"/>
      <c r="E84" s="192"/>
      <c r="F84" s="192"/>
      <c r="G84" s="192"/>
      <c r="H84" s="192"/>
      <c r="I84" s="106"/>
      <c r="J84" s="10"/>
      <c r="K84" s="10"/>
      <c r="L84" s="10"/>
    </row>
    <row r="85" spans="1:12" ht="12.75">
      <c r="A85" s="104"/>
      <c r="B85" s="191" t="s">
        <v>308</v>
      </c>
      <c r="C85" s="192"/>
      <c r="D85" s="192"/>
      <c r="E85" s="192"/>
      <c r="F85" s="192"/>
      <c r="G85" s="192"/>
      <c r="H85" s="192"/>
      <c r="I85" s="193"/>
      <c r="J85" s="10"/>
      <c r="K85" s="10"/>
      <c r="L85" s="10"/>
    </row>
    <row r="86" spans="1:12" ht="12.75">
      <c r="A86" s="104"/>
      <c r="B86" s="191" t="s">
        <v>309</v>
      </c>
      <c r="C86" s="192"/>
      <c r="D86" s="192"/>
      <c r="E86" s="192"/>
      <c r="F86" s="192"/>
      <c r="G86" s="192"/>
      <c r="H86" s="192"/>
      <c r="I86" s="193"/>
      <c r="J86" s="10"/>
      <c r="K86" s="10"/>
      <c r="L86" s="10"/>
    </row>
    <row r="87" spans="1:12" ht="12.75">
      <c r="A87" s="104"/>
      <c r="B87" s="107"/>
      <c r="C87" s="108"/>
      <c r="D87" s="108"/>
      <c r="E87" s="108"/>
      <c r="F87" s="108"/>
      <c r="G87" s="108"/>
      <c r="H87" s="108"/>
      <c r="I87" s="109"/>
      <c r="J87" s="10"/>
      <c r="K87" s="10"/>
      <c r="L87" s="10"/>
    </row>
    <row r="88" spans="1:12" ht="13.5" thickBot="1">
      <c r="A88" s="110" t="s">
        <v>275</v>
      </c>
      <c r="B88" s="16"/>
      <c r="C88" s="16"/>
      <c r="D88" s="16"/>
      <c r="E88" s="16"/>
      <c r="F88" s="16"/>
      <c r="G88" s="34"/>
      <c r="H88" s="35"/>
      <c r="I88" s="111"/>
      <c r="J88" s="10"/>
      <c r="K88" s="10"/>
      <c r="L88" s="10"/>
    </row>
    <row r="89" spans="1:12" ht="12.75">
      <c r="A89" s="87"/>
      <c r="B89" s="16"/>
      <c r="C89" s="16"/>
      <c r="D89" s="16"/>
      <c r="E89" s="21" t="s">
        <v>276</v>
      </c>
      <c r="F89" s="96"/>
      <c r="G89" s="146" t="s">
        <v>277</v>
      </c>
      <c r="H89" s="147"/>
      <c r="I89" s="181"/>
      <c r="J89" s="10"/>
      <c r="K89" s="10"/>
      <c r="L89" s="10"/>
    </row>
    <row r="90" spans="1:12" ht="12.75">
      <c r="A90" s="112"/>
      <c r="B90" s="113"/>
      <c r="C90" s="114"/>
      <c r="D90" s="114"/>
      <c r="E90" s="114"/>
      <c r="F90" s="114"/>
      <c r="G90" s="182"/>
      <c r="H90" s="183"/>
      <c r="I90" s="115"/>
      <c r="J90" s="10"/>
      <c r="K90" s="10"/>
      <c r="L90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116">
    <mergeCell ref="A68:D68"/>
    <mergeCell ref="E68:G68"/>
    <mergeCell ref="B84:H84"/>
    <mergeCell ref="C71:D71"/>
    <mergeCell ref="F71:I71"/>
    <mergeCell ref="C72:D72"/>
    <mergeCell ref="F72:G72"/>
    <mergeCell ref="H68:I68"/>
    <mergeCell ref="A1:C1"/>
    <mergeCell ref="C80:H80"/>
    <mergeCell ref="A73:B73"/>
    <mergeCell ref="C73:I73"/>
    <mergeCell ref="A75:B75"/>
    <mergeCell ref="C75:E75"/>
    <mergeCell ref="H75:I75"/>
    <mergeCell ref="A71:B71"/>
    <mergeCell ref="C67:D67"/>
    <mergeCell ref="F67:G67"/>
    <mergeCell ref="G89:I89"/>
    <mergeCell ref="G90:H90"/>
    <mergeCell ref="A77:B77"/>
    <mergeCell ref="C77:I77"/>
    <mergeCell ref="A79:B79"/>
    <mergeCell ref="C79:I79"/>
    <mergeCell ref="B82:E82"/>
    <mergeCell ref="B85:I85"/>
    <mergeCell ref="B86:I86"/>
    <mergeCell ref="B83:I83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F35:G35"/>
    <mergeCell ref="A30:D30"/>
    <mergeCell ref="E30:G30"/>
    <mergeCell ref="H30:I30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8:B8"/>
    <mergeCell ref="C8:D8"/>
    <mergeCell ref="A12:B12"/>
    <mergeCell ref="C12:I12"/>
    <mergeCell ref="A2:D2"/>
    <mergeCell ref="A4:I4"/>
    <mergeCell ref="A6:B6"/>
    <mergeCell ref="C6:D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  <mergeCell ref="A60:D60"/>
    <mergeCell ref="E60:G60"/>
    <mergeCell ref="H60:I60"/>
    <mergeCell ref="A56:D56"/>
    <mergeCell ref="E56:G56"/>
    <mergeCell ref="H56:I56"/>
    <mergeCell ref="A58:D58"/>
    <mergeCell ref="E58:G58"/>
    <mergeCell ref="H58:I58"/>
    <mergeCell ref="A66:D66"/>
    <mergeCell ref="E66:G66"/>
    <mergeCell ref="H66:I66"/>
    <mergeCell ref="A62:D62"/>
    <mergeCell ref="E62:G62"/>
    <mergeCell ref="H62:I62"/>
    <mergeCell ref="A64:D64"/>
    <mergeCell ref="E64:G64"/>
    <mergeCell ref="H64:I64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7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M80" sqref="M79:M80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41" t="s">
        <v>153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393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3" t="s">
        <v>387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2.5">
      <c r="A4" s="246" t="s">
        <v>59</v>
      </c>
      <c r="B4" s="247"/>
      <c r="C4" s="247"/>
      <c r="D4" s="247"/>
      <c r="E4" s="247"/>
      <c r="F4" s="247"/>
      <c r="G4" s="247"/>
      <c r="H4" s="248"/>
      <c r="I4" s="55" t="s">
        <v>278</v>
      </c>
      <c r="J4" s="56" t="s">
        <v>319</v>
      </c>
      <c r="K4" s="57" t="s">
        <v>320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4">
        <v>2</v>
      </c>
      <c r="J5" s="53">
        <v>3</v>
      </c>
      <c r="K5" s="53">
        <v>4</v>
      </c>
    </row>
    <row r="6" spans="1:11" ht="12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31"/>
      <c r="I7" s="3">
        <v>1</v>
      </c>
      <c r="J7" s="6"/>
      <c r="K7" s="6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50">
        <f>J9+J16+J26+J35+J39</f>
        <v>754059438</v>
      </c>
      <c r="K8" s="50">
        <f>K9+K16+K26+K35+K39</f>
        <v>750556253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0">
        <f>SUM(J10:J15)</f>
        <v>35695420</v>
      </c>
      <c r="K9" s="50">
        <f>SUM(K10:K15)</f>
        <v>35712053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0</v>
      </c>
      <c r="K10" s="7">
        <v>0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4381304</v>
      </c>
      <c r="K11" s="7">
        <v>2718917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28720689</v>
      </c>
      <c r="K12" s="7">
        <v>28720689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2593427</v>
      </c>
      <c r="K14" s="7">
        <v>4272447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0</v>
      </c>
      <c r="K15" s="7">
        <v>0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0">
        <f>SUM(J17:J25)</f>
        <v>518409354</v>
      </c>
      <c r="K16" s="50">
        <f>SUM(K17:K25)</f>
        <v>518112104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91866993</v>
      </c>
      <c r="K17" s="7">
        <v>90440813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265069800</v>
      </c>
      <c r="K18" s="7">
        <v>254928025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23971526</v>
      </c>
      <c r="K19" s="7">
        <v>21328799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6412924</v>
      </c>
      <c r="K20" s="7">
        <v>5970172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171958</v>
      </c>
      <c r="K22" s="7">
        <v>1126210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28929001</v>
      </c>
      <c r="K23" s="7">
        <v>31130083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1159191</v>
      </c>
      <c r="K24" s="7">
        <v>1369934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100827961</v>
      </c>
      <c r="K25" s="7">
        <v>111818068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0">
        <f>SUM(J27:J34)</f>
        <v>193958644</v>
      </c>
      <c r="K26" s="50">
        <f>SUM(K27:K34)</f>
        <v>192383641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0</v>
      </c>
      <c r="K27" s="7">
        <v>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28120000</v>
      </c>
      <c r="K28" s="7">
        <v>28120000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45648831</v>
      </c>
      <c r="K29" s="7">
        <v>45648831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0</v>
      </c>
      <c r="K30" s="7">
        <v>0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0</v>
      </c>
      <c r="K31" s="7">
        <v>0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5424438</v>
      </c>
      <c r="K32" s="7">
        <v>4636824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21181604</v>
      </c>
      <c r="K33" s="7">
        <v>21403779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93583771</v>
      </c>
      <c r="K34" s="7">
        <v>92574207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0">
        <f>SUM(J36:J38)</f>
        <v>3849560</v>
      </c>
      <c r="K35" s="50">
        <f>SUM(K36:K38)</f>
        <v>2201995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>
        <v>0</v>
      </c>
      <c r="K36" s="7">
        <v>0</v>
      </c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3849560</v>
      </c>
      <c r="K37" s="7">
        <v>2201995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>
        <v>0</v>
      </c>
      <c r="K38" s="7">
        <v>0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2146460</v>
      </c>
      <c r="K39" s="7">
        <v>2146460</v>
      </c>
    </row>
    <row r="40" spans="1:11" ht="12.75">
      <c r="A40" s="220" t="s">
        <v>240</v>
      </c>
      <c r="B40" s="221"/>
      <c r="C40" s="221"/>
      <c r="D40" s="221"/>
      <c r="E40" s="221"/>
      <c r="F40" s="221"/>
      <c r="G40" s="221"/>
      <c r="H40" s="222"/>
      <c r="I40" s="1">
        <v>34</v>
      </c>
      <c r="J40" s="50">
        <f>J41+J49+J56+J64</f>
        <v>499555281</v>
      </c>
      <c r="K40" s="50">
        <f>K41+K49+K56+K64</f>
        <v>538589919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0">
        <f>SUM(J42:J48)</f>
        <v>127031097</v>
      </c>
      <c r="K41" s="50">
        <f>SUM(K42:K48)</f>
        <v>139773657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900186</v>
      </c>
      <c r="K42" s="7">
        <v>290827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120335411</v>
      </c>
      <c r="K43" s="7">
        <v>133700626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2646935</v>
      </c>
      <c r="K44" s="7">
        <v>2646935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2148565</v>
      </c>
      <c r="K45" s="7">
        <v>2127645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1000000</v>
      </c>
      <c r="K46" s="7">
        <v>1007624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0</v>
      </c>
      <c r="K47" s="7">
        <v>0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0">
        <f>SUM(J50:J55)</f>
        <v>323767684</v>
      </c>
      <c r="K49" s="50">
        <f>SUM(K50:K55)</f>
        <v>298483967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1542048</v>
      </c>
      <c r="K50" s="7">
        <v>1519456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143894900</v>
      </c>
      <c r="K51" s="7">
        <v>158295899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146963</v>
      </c>
      <c r="K52" s="7">
        <v>146963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687947</v>
      </c>
      <c r="K53" s="7">
        <v>862306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2377292</v>
      </c>
      <c r="K54" s="7">
        <v>3583286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175118534</v>
      </c>
      <c r="K55" s="7">
        <v>134076057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0">
        <f>SUM(J57:J63)</f>
        <v>43726570</v>
      </c>
      <c r="K56" s="50">
        <f>SUM(K57:K63)</f>
        <v>94170246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>
        <v>0</v>
      </c>
      <c r="K57" s="7">
        <v>0</v>
      </c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11330142</v>
      </c>
      <c r="K58" s="7">
        <v>12379843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>
        <v>0</v>
      </c>
      <c r="K59" s="7">
        <v>0</v>
      </c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>
        <v>7371332</v>
      </c>
      <c r="K60" s="7">
        <v>71368625</v>
      </c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10823215</v>
      </c>
      <c r="K61" s="7">
        <v>3514383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14201881</v>
      </c>
      <c r="K62" s="7">
        <v>6907395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0</v>
      </c>
      <c r="K63" s="7">
        <v>0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5029930</v>
      </c>
      <c r="K64" s="7">
        <v>6162049</v>
      </c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90265492</v>
      </c>
      <c r="K65" s="7">
        <v>56048930</v>
      </c>
    </row>
    <row r="66" spans="1:11" ht="12.75">
      <c r="A66" s="220" t="s">
        <v>241</v>
      </c>
      <c r="B66" s="221"/>
      <c r="C66" s="221"/>
      <c r="D66" s="221"/>
      <c r="E66" s="221"/>
      <c r="F66" s="221"/>
      <c r="G66" s="221"/>
      <c r="H66" s="222"/>
      <c r="I66" s="1">
        <v>60</v>
      </c>
      <c r="J66" s="50">
        <f>J7+J8+J40+J65</f>
        <v>1343880211</v>
      </c>
      <c r="K66" s="50">
        <f>K7+K8+K40+K65</f>
        <v>1345195102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>
        <v>91616308</v>
      </c>
      <c r="K67" s="8">
        <v>97824493</v>
      </c>
    </row>
    <row r="68" spans="1:11" ht="12.75">
      <c r="A68" s="209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31"/>
      <c r="I69" s="3">
        <v>62</v>
      </c>
      <c r="J69" s="51">
        <f>J70+J71+J72+J78+J79+J82+J85</f>
        <v>463555790</v>
      </c>
      <c r="K69" s="51">
        <f>K70+K71+K72+K78+K79+K82+K85</f>
        <v>476529587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63432000</v>
      </c>
      <c r="K70" s="7">
        <v>105668000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13998640</v>
      </c>
      <c r="K71" s="7">
        <v>52011040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0">
        <f>J73+J74-J75+J76+J77</f>
        <v>8068491</v>
      </c>
      <c r="K72" s="50">
        <f>K73+K74-K75+K76+K77</f>
        <v>4671291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3171600</v>
      </c>
      <c r="K73" s="7">
        <v>3171600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6343200</v>
      </c>
      <c r="K74" s="7">
        <v>6343200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1446309</v>
      </c>
      <c r="K75" s="7">
        <v>4843509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0</v>
      </c>
      <c r="K77" s="7">
        <v>0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f>58852195+21408</f>
        <v>58873603</v>
      </c>
      <c r="K78" s="7">
        <v>58781444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0">
        <f>J80-J81</f>
        <v>251421550</v>
      </c>
      <c r="K79" s="50">
        <f>K80-K81</f>
        <v>252124655</v>
      </c>
    </row>
    <row r="80" spans="1:11" ht="12.75">
      <c r="A80" s="228" t="s">
        <v>169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251421550</v>
      </c>
      <c r="K80" s="7">
        <v>252124655</v>
      </c>
    </row>
    <row r="81" spans="1:11" ht="12.75">
      <c r="A81" s="228" t="s">
        <v>170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>
        <v>0</v>
      </c>
      <c r="K81" s="7">
        <v>0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0">
        <f>J83-J84</f>
        <v>1673409</v>
      </c>
      <c r="K82" s="50">
        <f>K83-K84</f>
        <v>-62333020</v>
      </c>
    </row>
    <row r="83" spans="1:11" ht="12.75">
      <c r="A83" s="228" t="s">
        <v>171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1673409</v>
      </c>
      <c r="K83" s="7">
        <v>0</v>
      </c>
    </row>
    <row r="84" spans="1:11" ht="12.75">
      <c r="A84" s="228" t="s">
        <v>172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0</v>
      </c>
      <c r="K84" s="7">
        <v>62333020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66088097</v>
      </c>
      <c r="K85" s="7">
        <v>65606177</v>
      </c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50">
        <f>SUM(J87:J89)</f>
        <v>5949307</v>
      </c>
      <c r="K86" s="50">
        <f>SUM(K87:K89)</f>
        <v>5749308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2360607</v>
      </c>
      <c r="K87" s="7">
        <v>2360607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>
        <v>0</v>
      </c>
      <c r="K88" s="7">
        <v>0</v>
      </c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3588700</v>
      </c>
      <c r="K89" s="7">
        <v>3388701</v>
      </c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50">
        <f>SUM(J91:J99)</f>
        <v>329343101</v>
      </c>
      <c r="K90" s="50">
        <f>SUM(K91:K99)</f>
        <v>459747346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>
        <v>0</v>
      </c>
      <c r="K91" s="7">
        <v>0</v>
      </c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0</v>
      </c>
      <c r="K92" s="7">
        <v>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319563481</v>
      </c>
      <c r="K93" s="7">
        <v>367750980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>
        <v>0</v>
      </c>
      <c r="K94" s="7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>
        <v>4061301</v>
      </c>
      <c r="K95" s="7">
        <v>2077216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>
        <v>1428572</v>
      </c>
      <c r="K96" s="7">
        <v>75910728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>
        <v>0</v>
      </c>
      <c r="K97" s="7">
        <v>0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80788</v>
      </c>
      <c r="K98" s="7">
        <v>9799463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4208959</v>
      </c>
      <c r="K99" s="7">
        <v>4208959</v>
      </c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0">
        <f>SUM(J101:J112)</f>
        <v>542130443</v>
      </c>
      <c r="K100" s="50">
        <f>SUM(K101:K112)</f>
        <v>399465675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1305</v>
      </c>
      <c r="K101" s="7">
        <v>805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55408315</v>
      </c>
      <c r="K102" s="7">
        <v>15766048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162029926</v>
      </c>
      <c r="K103" s="7">
        <v>164480515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5194320</v>
      </c>
      <c r="K104" s="7">
        <v>5282443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132343244</v>
      </c>
      <c r="K105" s="7">
        <v>122367687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98432756</v>
      </c>
      <c r="K106" s="7">
        <v>9196715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0</v>
      </c>
      <c r="K107" s="7">
        <v>0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14289387</v>
      </c>
      <c r="K108" s="7">
        <v>21427385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34053799</v>
      </c>
      <c r="K109" s="7">
        <v>31069961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418052</v>
      </c>
      <c r="K110" s="7">
        <v>418052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7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39959339</v>
      </c>
      <c r="K112" s="7">
        <v>29456064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2901570</v>
      </c>
      <c r="K113" s="7">
        <v>3703186</v>
      </c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0">
        <f>J69+J86+J90+J100+J113</f>
        <v>1343880211</v>
      </c>
      <c r="K114" s="50">
        <f>K69+K86+K90+K100+K113</f>
        <v>1345195102</v>
      </c>
    </row>
    <row r="115" spans="1:11" ht="12.75">
      <c r="A115" s="206" t="s">
        <v>57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>
        <v>91616308</v>
      </c>
      <c r="K115" s="8">
        <v>97824493</v>
      </c>
    </row>
    <row r="116" spans="1:11" ht="12.75">
      <c r="A116" s="209" t="s">
        <v>310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397467693</v>
      </c>
      <c r="K118" s="7">
        <v>410923410</v>
      </c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>
        <v>66088097</v>
      </c>
      <c r="K119" s="8">
        <v>65606177</v>
      </c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86:K115 J7:K67 J70:K70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C1">
      <selection activeCell="O59" sqref="O59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 customHeight="1">
      <c r="A2" s="249" t="s">
        <v>394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65" t="s">
        <v>388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4" t="s">
        <v>59</v>
      </c>
      <c r="B4" s="264"/>
      <c r="C4" s="264"/>
      <c r="D4" s="264"/>
      <c r="E4" s="264"/>
      <c r="F4" s="264"/>
      <c r="G4" s="264"/>
      <c r="H4" s="264"/>
      <c r="I4" s="55" t="s">
        <v>279</v>
      </c>
      <c r="J4" s="263" t="s">
        <v>319</v>
      </c>
      <c r="K4" s="263"/>
      <c r="L4" s="263" t="s">
        <v>320</v>
      </c>
      <c r="M4" s="263"/>
    </row>
    <row r="5" spans="1:13" ht="22.5">
      <c r="A5" s="264"/>
      <c r="B5" s="264"/>
      <c r="C5" s="264"/>
      <c r="D5" s="264"/>
      <c r="E5" s="264"/>
      <c r="F5" s="264"/>
      <c r="G5" s="264"/>
      <c r="H5" s="264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31"/>
      <c r="I7" s="3">
        <v>111</v>
      </c>
      <c r="J7" s="51">
        <f>SUM(J8:J9)</f>
        <v>379572382</v>
      </c>
      <c r="K7" s="51">
        <f>SUM(K8:K9)</f>
        <v>137143739</v>
      </c>
      <c r="L7" s="51">
        <f>SUM(L8:L9)</f>
        <v>243499953</v>
      </c>
      <c r="M7" s="51">
        <f>SUM(M8:M9)</f>
        <v>83990016</v>
      </c>
    </row>
    <row r="8" spans="1:13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362750298</v>
      </c>
      <c r="K8" s="7">
        <v>133106015</v>
      </c>
      <c r="L8" s="7">
        <v>228686094</v>
      </c>
      <c r="M8" s="7">
        <v>76547202</v>
      </c>
    </row>
    <row r="9" spans="1:13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16822084</v>
      </c>
      <c r="K9" s="7">
        <v>4037724</v>
      </c>
      <c r="L9" s="7">
        <v>14813859</v>
      </c>
      <c r="M9" s="7">
        <v>7442814</v>
      </c>
    </row>
    <row r="10" spans="1:13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0">
        <f>J11+J12+J16+J20+J21+J22+J25+J26</f>
        <v>346740498</v>
      </c>
      <c r="K10" s="50">
        <f>K11+K12+K16+K20+K21+K22+K25+K26</f>
        <v>119530314</v>
      </c>
      <c r="L10" s="50">
        <f>L11+L12+L16+L20+L21+L22+L25+L26</f>
        <v>276453618</v>
      </c>
      <c r="M10" s="50">
        <f>M11+M12+M16+M20+M21+M22+M25+M26</f>
        <v>109972248</v>
      </c>
    </row>
    <row r="11" spans="1:13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>
        <v>12315572</v>
      </c>
      <c r="K11" s="7">
        <v>-62173</v>
      </c>
      <c r="L11" s="7">
        <v>-259080</v>
      </c>
      <c r="M11" s="7">
        <v>-123080</v>
      </c>
    </row>
    <row r="12" spans="1:13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0">
        <f>SUM(J13:J15)</f>
        <v>128631435</v>
      </c>
      <c r="K12" s="50">
        <f>SUM(K13:K15)</f>
        <v>48693699</v>
      </c>
      <c r="L12" s="50">
        <f>SUM(L13:L15)</f>
        <v>92513394</v>
      </c>
      <c r="M12" s="50">
        <f>SUM(M13:M15)</f>
        <v>31814619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27607223</v>
      </c>
      <c r="K13" s="7">
        <v>9424385</v>
      </c>
      <c r="L13" s="7">
        <v>18609944</v>
      </c>
      <c r="M13" s="7">
        <v>6775490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5921600</v>
      </c>
      <c r="K14" s="7">
        <v>5890250</v>
      </c>
      <c r="L14" s="7">
        <v>687461</v>
      </c>
      <c r="M14" s="7">
        <v>686376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95102612</v>
      </c>
      <c r="K15" s="7">
        <v>33379064</v>
      </c>
      <c r="L15" s="7">
        <v>73215989</v>
      </c>
      <c r="M15" s="7">
        <v>24352753</v>
      </c>
    </row>
    <row r="16" spans="1:13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0">
        <f>SUM(J17:J19)</f>
        <v>145595864</v>
      </c>
      <c r="K16" s="50">
        <f>SUM(K17:K19)</f>
        <v>47331814</v>
      </c>
      <c r="L16" s="50">
        <f>SUM(L17:L19)</f>
        <v>110059959</v>
      </c>
      <c r="M16" s="50">
        <f>SUM(M17:M19)</f>
        <v>34677839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80847412</v>
      </c>
      <c r="K17" s="7">
        <v>25905678</v>
      </c>
      <c r="L17" s="7">
        <v>62515108</v>
      </c>
      <c r="M17" s="7">
        <v>19747207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43531176</v>
      </c>
      <c r="K18" s="7">
        <v>14551789</v>
      </c>
      <c r="L18" s="7">
        <v>32097043</v>
      </c>
      <c r="M18" s="7">
        <v>10296064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21217276</v>
      </c>
      <c r="K19" s="7">
        <v>6874347</v>
      </c>
      <c r="L19" s="7">
        <v>15447808</v>
      </c>
      <c r="M19" s="7">
        <v>4634568</v>
      </c>
    </row>
    <row r="20" spans="1:13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16934930</v>
      </c>
      <c r="K20" s="7">
        <v>5809965</v>
      </c>
      <c r="L20" s="7">
        <v>15028192</v>
      </c>
      <c r="M20" s="7">
        <v>4721626</v>
      </c>
    </row>
    <row r="21" spans="1:13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34297176</v>
      </c>
      <c r="K21" s="7">
        <v>12947536</v>
      </c>
      <c r="L21" s="7">
        <v>36408107</v>
      </c>
      <c r="M21" s="7">
        <v>18332477</v>
      </c>
    </row>
    <row r="22" spans="1:13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0">
        <f>SUM(J23:J24)</f>
        <v>6978739</v>
      </c>
      <c r="K22" s="50">
        <f>SUM(K23:K24)</f>
        <v>3854048</v>
      </c>
      <c r="L22" s="50">
        <f>SUM(L23:L24)</f>
        <v>19286323</v>
      </c>
      <c r="M22" s="50">
        <f>SUM(M23:M24)</f>
        <v>19027053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6978739</v>
      </c>
      <c r="K24" s="7">
        <v>3854048</v>
      </c>
      <c r="L24" s="7">
        <v>19286323</v>
      </c>
      <c r="M24" s="7">
        <v>19027053</v>
      </c>
    </row>
    <row r="25" spans="1:13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0</v>
      </c>
      <c r="K25" s="7">
        <v>0</v>
      </c>
      <c r="L25" s="7">
        <v>1064969</v>
      </c>
      <c r="M25" s="7">
        <v>1064969</v>
      </c>
    </row>
    <row r="26" spans="1:13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1986782</v>
      </c>
      <c r="K26" s="7">
        <v>955425</v>
      </c>
      <c r="L26" s="7">
        <v>2351754</v>
      </c>
      <c r="M26" s="7">
        <v>456745</v>
      </c>
    </row>
    <row r="27" spans="1:13" ht="12.75">
      <c r="A27" s="220" t="s">
        <v>213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0">
        <f>SUM(J28:J32)</f>
        <v>19655509</v>
      </c>
      <c r="K27" s="50">
        <f>SUM(K28:K32)</f>
        <v>695608</v>
      </c>
      <c r="L27" s="50">
        <f>SUM(L28:L32)</f>
        <v>14640592</v>
      </c>
      <c r="M27" s="50">
        <f>SUM(M28:M32)</f>
        <v>10451385</v>
      </c>
    </row>
    <row r="28" spans="1:13" ht="12.75">
      <c r="A28" s="220" t="s">
        <v>227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20" t="s">
        <v>155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2122201</v>
      </c>
      <c r="K29" s="7">
        <v>0</v>
      </c>
      <c r="L29" s="7">
        <v>11012681</v>
      </c>
      <c r="M29" s="7">
        <v>8153827</v>
      </c>
    </row>
    <row r="30" spans="1:13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>
        <v>1893129</v>
      </c>
      <c r="K30" s="7">
        <v>536373</v>
      </c>
      <c r="L30" s="7">
        <v>3383299</v>
      </c>
      <c r="M30" s="7">
        <v>2228859</v>
      </c>
    </row>
    <row r="31" spans="1:13" ht="12.75">
      <c r="A31" s="220" t="s">
        <v>223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>
        <v>15640179</v>
      </c>
      <c r="K32" s="7">
        <v>159235</v>
      </c>
      <c r="L32" s="7">
        <v>244612</v>
      </c>
      <c r="M32" s="7">
        <v>68699</v>
      </c>
    </row>
    <row r="33" spans="1:13" ht="12.75">
      <c r="A33" s="220" t="s">
        <v>214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0">
        <f>SUM(J34:J37)</f>
        <v>43420529</v>
      </c>
      <c r="K33" s="50">
        <f>SUM(K34:K37)</f>
        <v>18488608</v>
      </c>
      <c r="L33" s="50">
        <f>SUM(L34:L37)</f>
        <v>41518857</v>
      </c>
      <c r="M33" s="50">
        <f>SUM(M34:M37)</f>
        <v>14651453</v>
      </c>
    </row>
    <row r="34" spans="1:13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42907293</v>
      </c>
      <c r="K35" s="7">
        <v>18350109</v>
      </c>
      <c r="L35" s="7">
        <v>39762448</v>
      </c>
      <c r="M35" s="7">
        <v>13524646</v>
      </c>
    </row>
    <row r="36" spans="1:13" ht="12.75">
      <c r="A36" s="220" t="s">
        <v>224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>
        <v>513236</v>
      </c>
      <c r="K37" s="7">
        <v>138499</v>
      </c>
      <c r="L37" s="7">
        <v>1756409</v>
      </c>
      <c r="M37" s="7">
        <v>1126807</v>
      </c>
    </row>
    <row r="38" spans="1:13" ht="12.75">
      <c r="A38" s="220" t="s">
        <v>195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20" t="s">
        <v>196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>
        <v>3096209</v>
      </c>
      <c r="K39" s="7">
        <v>435917</v>
      </c>
      <c r="L39" s="7">
        <v>989564</v>
      </c>
      <c r="M39" s="7">
        <v>201694</v>
      </c>
    </row>
    <row r="40" spans="1:13" ht="12.75">
      <c r="A40" s="220" t="s">
        <v>225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0" t="s">
        <v>226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0" t="s">
        <v>215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0">
        <f>J7+J27+J38+J40</f>
        <v>399227891</v>
      </c>
      <c r="K42" s="50">
        <f>K7+K27+K38+K40</f>
        <v>137839347</v>
      </c>
      <c r="L42" s="50">
        <f>L7+L27+L38+L40</f>
        <v>258140545</v>
      </c>
      <c r="M42" s="50">
        <f>M7+M27+M38+M40</f>
        <v>94441401</v>
      </c>
    </row>
    <row r="43" spans="1:13" ht="12.75">
      <c r="A43" s="220" t="s">
        <v>216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0">
        <f>J10+J33+J39+J41</f>
        <v>393257236</v>
      </c>
      <c r="K43" s="50">
        <f>K10+K33+K39+K41</f>
        <v>138454839</v>
      </c>
      <c r="L43" s="50">
        <f>L10+L33+L39+L41</f>
        <v>318962039</v>
      </c>
      <c r="M43" s="50">
        <f>M10+M33+M39+M41</f>
        <v>124825395</v>
      </c>
    </row>
    <row r="44" spans="1:13" ht="12.75">
      <c r="A44" s="220" t="s">
        <v>236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0">
        <f>J42-J43</f>
        <v>5970655</v>
      </c>
      <c r="K44" s="50">
        <f>K42-K43</f>
        <v>-615492</v>
      </c>
      <c r="L44" s="50">
        <f>L42-L43</f>
        <v>-60821494</v>
      </c>
      <c r="M44" s="50">
        <f>M42-M43</f>
        <v>-30383994</v>
      </c>
    </row>
    <row r="45" spans="1:13" ht="12.75">
      <c r="A45" s="228" t="s">
        <v>218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0">
        <f>IF(J42&gt;J43,J42-J43,0)</f>
        <v>5970655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28" t="s">
        <v>219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0">
        <f>IF(J43&gt;J42,J43-J42,0)</f>
        <v>0</v>
      </c>
      <c r="K46" s="50">
        <f>IF(K43&gt;K42,K43-K42,0)</f>
        <v>615492</v>
      </c>
      <c r="L46" s="50">
        <f>IF(L43&gt;L42,L43-L42,0)</f>
        <v>60821494</v>
      </c>
      <c r="M46" s="50">
        <f>IF(M43&gt;M42,M43-M42,0)</f>
        <v>30383994</v>
      </c>
    </row>
    <row r="47" spans="1:13" ht="12.75">
      <c r="A47" s="220" t="s">
        <v>217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3710114</v>
      </c>
      <c r="K47" s="7">
        <v>1359726</v>
      </c>
      <c r="L47" s="7">
        <v>1559270</v>
      </c>
      <c r="M47" s="7">
        <v>54362</v>
      </c>
    </row>
    <row r="48" spans="1:13" ht="12.75">
      <c r="A48" s="220" t="s">
        <v>237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0">
        <f>J44-J47</f>
        <v>2260541</v>
      </c>
      <c r="K48" s="50">
        <f>K44-K47</f>
        <v>-1975218</v>
      </c>
      <c r="L48" s="50">
        <f>L44-L47</f>
        <v>-62380764</v>
      </c>
      <c r="M48" s="50">
        <f>M44-M47</f>
        <v>-30438356</v>
      </c>
    </row>
    <row r="49" spans="1:13" ht="12.75">
      <c r="A49" s="228" t="s">
        <v>192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0">
        <f>IF(J48&gt;0,J48,0)</f>
        <v>2260541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58">
        <f>IF(J48&lt;0,-J48,0)</f>
        <v>0</v>
      </c>
      <c r="K50" s="58">
        <f>IF(K48&lt;0,-K48,0)</f>
        <v>1975218</v>
      </c>
      <c r="L50" s="58">
        <f>IF(L48&lt;0,-L48,0)</f>
        <v>62380764</v>
      </c>
      <c r="M50" s="58">
        <f>IF(M48&lt;0,-M48,0)</f>
        <v>30438356</v>
      </c>
    </row>
    <row r="51" spans="1:13" ht="12.75" customHeight="1">
      <c r="A51" s="209" t="s">
        <v>312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2"/>
      <c r="J52" s="52"/>
      <c r="K52" s="52"/>
      <c r="L52" s="52"/>
      <c r="M52" s="59"/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f>J49-J54</f>
        <v>1739495</v>
      </c>
      <c r="K53" s="7">
        <f>-K50-K54</f>
        <v>-1879680</v>
      </c>
      <c r="L53" s="7">
        <v>-62333020</v>
      </c>
      <c r="M53" s="7">
        <v>-30462608</v>
      </c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521046</v>
      </c>
      <c r="K54" s="8">
        <v>-95538</v>
      </c>
      <c r="L54" s="8">
        <v>-47744</v>
      </c>
      <c r="M54" s="8">
        <v>24252</v>
      </c>
    </row>
    <row r="55" spans="1:13" ht="12.75" customHeight="1">
      <c r="A55" s="209" t="s">
        <v>189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31"/>
      <c r="I56" s="9">
        <v>157</v>
      </c>
      <c r="J56" s="6">
        <f>J48</f>
        <v>2260541</v>
      </c>
      <c r="K56" s="6">
        <f>K48</f>
        <v>-1975218</v>
      </c>
      <c r="L56" s="6">
        <f>L48</f>
        <v>-62380764</v>
      </c>
      <c r="M56" s="6">
        <f>M48</f>
        <v>-30438356</v>
      </c>
    </row>
    <row r="57" spans="1:13" ht="12.75">
      <c r="A57" s="220" t="s">
        <v>221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0">
        <f>SUM(J58:J64)</f>
        <v>56682</v>
      </c>
      <c r="K57" s="50">
        <f>SUM(K58:K64)</f>
        <v>67836</v>
      </c>
      <c r="L57" s="50">
        <f>SUM(L58:L64)</f>
        <v>-49000</v>
      </c>
      <c r="M57" s="50">
        <f>SUM(M58:M64)</f>
        <v>-24345</v>
      </c>
    </row>
    <row r="58" spans="1:13" ht="12.75">
      <c r="A58" s="220" t="s">
        <v>228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>
        <v>56682</v>
      </c>
      <c r="K58" s="7">
        <v>67836</v>
      </c>
      <c r="L58" s="7">
        <v>-49000</v>
      </c>
      <c r="M58" s="7">
        <v>-24345</v>
      </c>
    </row>
    <row r="59" spans="1:13" ht="12.75">
      <c r="A59" s="220" t="s">
        <v>229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20" t="s">
        <v>230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20" t="s">
        <v>231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20" t="s">
        <v>232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20" t="s">
        <v>233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20" t="s">
        <v>222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>
        <v>0</v>
      </c>
      <c r="K65" s="7">
        <v>0</v>
      </c>
      <c r="L65" s="7">
        <v>-9800</v>
      </c>
      <c r="M65" s="7">
        <v>-4869</v>
      </c>
    </row>
    <row r="66" spans="1:13" ht="12.75">
      <c r="A66" s="220" t="s">
        <v>193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0">
        <f>J57-J65</f>
        <v>56682</v>
      </c>
      <c r="K66" s="50">
        <f>K57-K65</f>
        <v>67836</v>
      </c>
      <c r="L66" s="50">
        <f>L57-L65</f>
        <v>-39200</v>
      </c>
      <c r="M66" s="50">
        <f>M57-M65</f>
        <v>-19476</v>
      </c>
    </row>
    <row r="67" spans="1:13" ht="12.75">
      <c r="A67" s="220" t="s">
        <v>194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8">
        <f>J56+J66</f>
        <v>2317223</v>
      </c>
      <c r="K67" s="58">
        <f>K56+K66</f>
        <v>-1907382</v>
      </c>
      <c r="L67" s="58">
        <f>L56+L66</f>
        <v>-62419964</v>
      </c>
      <c r="M67" s="58">
        <f>M56+M66</f>
        <v>-30457832</v>
      </c>
    </row>
    <row r="68" spans="1:13" ht="12.75" customHeight="1">
      <c r="A68" s="253" t="s">
        <v>313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f>J67-J71</f>
        <v>1796177</v>
      </c>
      <c r="K70" s="7">
        <f>K67-K71</f>
        <v>-1811844</v>
      </c>
      <c r="L70" s="7">
        <v>-62372220</v>
      </c>
      <c r="M70" s="7">
        <v>-30482084</v>
      </c>
    </row>
    <row r="71" spans="1:13" ht="12.75">
      <c r="A71" s="250" t="s">
        <v>235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>
        <v>521046</v>
      </c>
      <c r="K71" s="8">
        <v>-95538</v>
      </c>
      <c r="L71" s="8">
        <v>-47744</v>
      </c>
      <c r="M71" s="8">
        <v>24252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J47:M47 J5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22 J7:M10 L23:M46 J48:M50 J23:J26 K24:K26 J27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L26" sqref="L26"/>
    </sheetView>
  </sheetViews>
  <sheetFormatPr defaultColWidth="9.140625" defaultRowHeight="12.75"/>
  <cols>
    <col min="1" max="6" width="9.140625" style="49" customWidth="1"/>
    <col min="7" max="7" width="4.57421875" style="49" customWidth="1"/>
    <col min="8" max="8" width="7.7109375" style="49" customWidth="1"/>
    <col min="9" max="9" width="9.140625" style="49" customWidth="1"/>
    <col min="10" max="10" width="10.42187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394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388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3.25">
      <c r="A4" s="274" t="s">
        <v>59</v>
      </c>
      <c r="B4" s="274"/>
      <c r="C4" s="274"/>
      <c r="D4" s="274"/>
      <c r="E4" s="274"/>
      <c r="F4" s="274"/>
      <c r="G4" s="274"/>
      <c r="H4" s="274"/>
      <c r="I4" s="63" t="s">
        <v>279</v>
      </c>
      <c r="J4" s="64" t="s">
        <v>319</v>
      </c>
      <c r="K4" s="64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5">
        <v>2</v>
      </c>
      <c r="J5" s="66" t="s">
        <v>283</v>
      </c>
      <c r="K5" s="66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6"/>
      <c r="J6" s="266"/>
      <c r="K6" s="267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7">
        <v>5970655</v>
      </c>
      <c r="K7" s="7">
        <v>-60821494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7">
        <v>16934930</v>
      </c>
      <c r="K8" s="7">
        <v>15028192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7">
        <v>0</v>
      </c>
      <c r="K9" s="7">
        <v>0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7">
        <v>0</v>
      </c>
      <c r="K10" s="7">
        <v>25283717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7">
        <v>16817496</v>
      </c>
      <c r="K11" s="7">
        <v>0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7">
        <v>46251356</v>
      </c>
      <c r="K12" s="7">
        <v>118736313</v>
      </c>
    </row>
    <row r="13" spans="1:11" ht="12.75">
      <c r="A13" s="220" t="s">
        <v>157</v>
      </c>
      <c r="B13" s="221"/>
      <c r="C13" s="221"/>
      <c r="D13" s="221"/>
      <c r="E13" s="221"/>
      <c r="F13" s="221"/>
      <c r="G13" s="221"/>
      <c r="H13" s="221"/>
      <c r="I13" s="1">
        <v>7</v>
      </c>
      <c r="J13" s="50">
        <f>SUM(J7:J12)</f>
        <v>85974437</v>
      </c>
      <c r="K13" s="50">
        <f>SUM(K7:K12)</f>
        <v>98226728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7">
        <v>39959272</v>
      </c>
      <c r="K14" s="7">
        <v>142664768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7">
        <v>73833086</v>
      </c>
      <c r="K15" s="7">
        <v>0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7">
        <v>0</v>
      </c>
      <c r="K16" s="7">
        <v>12742560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7">
        <v>0</v>
      </c>
      <c r="K17" s="7">
        <v>0</v>
      </c>
    </row>
    <row r="18" spans="1:11" ht="12.75">
      <c r="A18" s="220" t="s">
        <v>158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0">
        <f>SUM(J14:J17)</f>
        <v>113792358</v>
      </c>
      <c r="K18" s="50">
        <f>SUM(K14:K17)</f>
        <v>155407328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50">
        <f>IF(J18&gt;J13,J18-J13,0)</f>
        <v>27817921</v>
      </c>
      <c r="K20" s="50">
        <f>IF(K18&gt;K13,K18-K13,0)</f>
        <v>57180600</v>
      </c>
    </row>
    <row r="21" spans="1:11" ht="12.75">
      <c r="A21" s="209" t="s">
        <v>159</v>
      </c>
      <c r="B21" s="210"/>
      <c r="C21" s="210"/>
      <c r="D21" s="210"/>
      <c r="E21" s="210"/>
      <c r="F21" s="210"/>
      <c r="G21" s="210"/>
      <c r="H21" s="210"/>
      <c r="I21" s="266"/>
      <c r="J21" s="266"/>
      <c r="K21" s="267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7">
        <v>501830</v>
      </c>
      <c r="K22" s="7">
        <v>334284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7">
        <v>31300000</v>
      </c>
      <c r="K23" s="7">
        <v>0</v>
      </c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7">
        <v>1283820</v>
      </c>
      <c r="K24" s="7">
        <v>699683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7">
        <v>0</v>
      </c>
      <c r="K25" s="7">
        <v>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7">
        <v>2048795</v>
      </c>
      <c r="K26" s="7">
        <v>4293710</v>
      </c>
    </row>
    <row r="27" spans="1:11" ht="12.75">
      <c r="A27" s="220" t="s">
        <v>168</v>
      </c>
      <c r="B27" s="221"/>
      <c r="C27" s="221"/>
      <c r="D27" s="221"/>
      <c r="E27" s="221"/>
      <c r="F27" s="221"/>
      <c r="G27" s="221"/>
      <c r="H27" s="221"/>
      <c r="I27" s="1">
        <v>20</v>
      </c>
      <c r="J27" s="50">
        <f>SUM(J22:J26)</f>
        <v>35134445</v>
      </c>
      <c r="K27" s="50">
        <f>SUM(K22:K26)</f>
        <v>5327677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7">
        <v>7297164</v>
      </c>
      <c r="K28" s="7">
        <v>3897289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7">
        <v>31300000</v>
      </c>
      <c r="K29" s="7">
        <v>0</v>
      </c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7">
        <v>0</v>
      </c>
      <c r="K30" s="7">
        <v>66451993</v>
      </c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50">
        <f>SUM(J28:J30)</f>
        <v>38597164</v>
      </c>
      <c r="K31" s="50">
        <f>SUM(K28:K30)</f>
        <v>70349282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50">
        <f>IF(J31&gt;J27,J31-J27,0)</f>
        <v>3462719</v>
      </c>
      <c r="K33" s="50">
        <f>IF(K31&gt;K27,K31-K27,0)</f>
        <v>65021605</v>
      </c>
    </row>
    <row r="34" spans="1:11" ht="12.75">
      <c r="A34" s="209" t="s">
        <v>160</v>
      </c>
      <c r="B34" s="210"/>
      <c r="C34" s="210"/>
      <c r="D34" s="210"/>
      <c r="E34" s="210"/>
      <c r="F34" s="210"/>
      <c r="G34" s="210"/>
      <c r="H34" s="210"/>
      <c r="I34" s="266"/>
      <c r="J34" s="266"/>
      <c r="K34" s="267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7">
        <v>75719107</v>
      </c>
      <c r="K35" s="7">
        <v>155770260</v>
      </c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7">
        <v>60114572</v>
      </c>
      <c r="K36" s="7">
        <v>172432268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7">
        <v>0</v>
      </c>
      <c r="K37" s="7"/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50">
        <f>SUM(J35:J37)</f>
        <v>135833679</v>
      </c>
      <c r="K38" s="50">
        <f>SUM(K35:K37)</f>
        <v>328202528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157690674</v>
      </c>
      <c r="K39" s="7">
        <v>205688714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7">
        <v>85345</v>
      </c>
      <c r="K40" s="7">
        <v>118640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7">
        <v>2151068</v>
      </c>
      <c r="K41" s="7">
        <v>2972482</v>
      </c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7">
        <v>0</v>
      </c>
      <c r="K42" s="7">
        <v>3397200</v>
      </c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7">
        <v>0</v>
      </c>
      <c r="K43" s="7">
        <v>0</v>
      </c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61">
        <f>SUM(J39:J43)</f>
        <v>159927087</v>
      </c>
      <c r="K44" s="61">
        <f>SUM(K39:K43)</f>
        <v>212177036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50">
        <f>IF(J38&gt;J44,J38-J44,0)</f>
        <v>0</v>
      </c>
      <c r="K45" s="50">
        <f>IF(K38&gt;K44,K38-K44,0)</f>
        <v>116025492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50">
        <f>J44-J38</f>
        <v>24093408</v>
      </c>
      <c r="K46" s="50"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50">
        <f>IF(J20-J19+J33-J32+J46-J45&gt;0,J20-J19+J33-J32+J46-J45,0)</f>
        <v>55374048</v>
      </c>
      <c r="K48" s="50">
        <f>IF(K20-K19+K33-K32+K46-K45&gt;0,K20-K19+K33-K32+K46-K45,0)</f>
        <v>6176713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7">
        <v>73679933</v>
      </c>
      <c r="K49" s="7">
        <v>15853145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7">
        <v>0</v>
      </c>
      <c r="K50" s="7">
        <v>0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f>J46+J33+J20</f>
        <v>55374048</v>
      </c>
      <c r="K51" s="5">
        <v>6176713</v>
      </c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58">
        <f>J49+J50-J51</f>
        <v>18305885</v>
      </c>
      <c r="K52" s="58">
        <f>K49+K50-K51</f>
        <v>9676432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5:K37 J14:K17 J22:K26 J28:K30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13:K13 J27:K27 J52:K52 J18:K20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3" t="s">
        <v>279</v>
      </c>
      <c r="J4" s="64" t="s">
        <v>319</v>
      </c>
      <c r="K4" s="64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9">
        <v>2</v>
      </c>
      <c r="J5" s="70" t="s">
        <v>283</v>
      </c>
      <c r="K5" s="70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6"/>
      <c r="J6" s="266"/>
      <c r="K6" s="267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20" t="s">
        <v>198</v>
      </c>
      <c r="B12" s="221"/>
      <c r="C12" s="221"/>
      <c r="D12" s="221"/>
      <c r="E12" s="221"/>
      <c r="F12" s="221"/>
      <c r="G12" s="221"/>
      <c r="H12" s="221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20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32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9" t="s">
        <v>159</v>
      </c>
      <c r="B22" s="210"/>
      <c r="C22" s="210"/>
      <c r="D22" s="210"/>
      <c r="E22" s="210"/>
      <c r="F22" s="210"/>
      <c r="G22" s="210"/>
      <c r="H22" s="210"/>
      <c r="I22" s="266"/>
      <c r="J22" s="266"/>
      <c r="K22" s="267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9" t="s">
        <v>160</v>
      </c>
      <c r="B35" s="210"/>
      <c r="C35" s="210"/>
      <c r="D35" s="210"/>
      <c r="E35" s="210"/>
      <c r="F35" s="210"/>
      <c r="G35" s="210"/>
      <c r="H35" s="210"/>
      <c r="I35" s="266">
        <v>0</v>
      </c>
      <c r="J35" s="266"/>
      <c r="K35" s="267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20" t="s">
        <v>162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20" t="s">
        <v>163</v>
      </c>
      <c r="B47" s="221"/>
      <c r="C47" s="221"/>
      <c r="D47" s="221"/>
      <c r="E47" s="221"/>
      <c r="F47" s="221"/>
      <c r="G47" s="221"/>
      <c r="H47" s="221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view="pageBreakPreview" zoomScale="125" zoomScaleSheetLayoutView="125" workbookViewId="0" topLeftCell="A1">
      <selection activeCell="L1" sqref="L1:L16384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0" width="11.421875" style="73" bestFit="1" customWidth="1"/>
    <col min="11" max="11" width="11.421875" style="73" customWidth="1"/>
    <col min="12" max="12" width="11.421875" style="73" bestFit="1" customWidth="1"/>
    <col min="13" max="16384" width="9.140625" style="73" customWidth="1"/>
  </cols>
  <sheetData>
    <row r="1" spans="1:12" ht="12.75">
      <c r="A1" s="297" t="s">
        <v>281</v>
      </c>
      <c r="B1" s="298"/>
      <c r="C1" s="298"/>
      <c r="D1" s="298"/>
      <c r="E1" s="298"/>
      <c r="F1" s="298"/>
      <c r="G1" s="298"/>
      <c r="H1" s="298"/>
      <c r="I1" s="298"/>
      <c r="J1" s="298"/>
      <c r="K1" s="299"/>
      <c r="L1" s="72"/>
    </row>
    <row r="2" spans="1:12" ht="15.75">
      <c r="A2" s="39"/>
      <c r="B2" s="71"/>
      <c r="C2" s="282" t="s">
        <v>282</v>
      </c>
      <c r="D2" s="282"/>
      <c r="E2" s="74">
        <v>40909</v>
      </c>
      <c r="F2" s="40" t="s">
        <v>250</v>
      </c>
      <c r="G2" s="283">
        <v>41182</v>
      </c>
      <c r="H2" s="284"/>
      <c r="I2" s="71"/>
      <c r="J2" s="71"/>
      <c r="K2" s="71"/>
      <c r="L2" s="75"/>
    </row>
    <row r="3" spans="1:11" ht="23.25">
      <c r="A3" s="285" t="s">
        <v>59</v>
      </c>
      <c r="B3" s="285"/>
      <c r="C3" s="285"/>
      <c r="D3" s="285"/>
      <c r="E3" s="285"/>
      <c r="F3" s="285"/>
      <c r="G3" s="285"/>
      <c r="H3" s="285"/>
      <c r="I3" s="78" t="s">
        <v>305</v>
      </c>
      <c r="J3" s="79" t="s">
        <v>150</v>
      </c>
      <c r="K3" s="79" t="s">
        <v>151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81">
        <v>2</v>
      </c>
      <c r="J4" s="80" t="s">
        <v>283</v>
      </c>
      <c r="K4" s="80" t="s">
        <v>284</v>
      </c>
    </row>
    <row r="5" spans="1:11" ht="12.75">
      <c r="A5" s="287" t="s">
        <v>285</v>
      </c>
      <c r="B5" s="288"/>
      <c r="C5" s="288"/>
      <c r="D5" s="288"/>
      <c r="E5" s="288"/>
      <c r="F5" s="288"/>
      <c r="G5" s="288"/>
      <c r="H5" s="288"/>
      <c r="I5" s="41">
        <v>1</v>
      </c>
      <c r="J5" s="42">
        <v>63432000</v>
      </c>
      <c r="K5" s="42">
        <v>105668000</v>
      </c>
    </row>
    <row r="6" spans="1:11" ht="12.75">
      <c r="A6" s="287" t="s">
        <v>286</v>
      </c>
      <c r="B6" s="288"/>
      <c r="C6" s="288"/>
      <c r="D6" s="288"/>
      <c r="E6" s="288"/>
      <c r="F6" s="288"/>
      <c r="G6" s="288"/>
      <c r="H6" s="288"/>
      <c r="I6" s="41">
        <v>2</v>
      </c>
      <c r="J6" s="43">
        <v>13998640</v>
      </c>
      <c r="K6" s="43">
        <v>52011040</v>
      </c>
    </row>
    <row r="7" spans="1:11" ht="12.75">
      <c r="A7" s="287" t="s">
        <v>287</v>
      </c>
      <c r="B7" s="288"/>
      <c r="C7" s="288"/>
      <c r="D7" s="288"/>
      <c r="E7" s="288"/>
      <c r="F7" s="288"/>
      <c r="G7" s="288"/>
      <c r="H7" s="288"/>
      <c r="I7" s="41">
        <v>3</v>
      </c>
      <c r="J7" s="43">
        <v>8068491</v>
      </c>
      <c r="K7" s="43">
        <v>4671291</v>
      </c>
    </row>
    <row r="8" spans="1:11" ht="12.75">
      <c r="A8" s="287" t="s">
        <v>288</v>
      </c>
      <c r="B8" s="288"/>
      <c r="C8" s="288"/>
      <c r="D8" s="288"/>
      <c r="E8" s="288"/>
      <c r="F8" s="288"/>
      <c r="G8" s="288"/>
      <c r="H8" s="288"/>
      <c r="I8" s="41">
        <v>4</v>
      </c>
      <c r="J8" s="43">
        <v>251421550</v>
      </c>
      <c r="K8" s="43">
        <v>252124655</v>
      </c>
    </row>
    <row r="9" spans="1:11" ht="12.75">
      <c r="A9" s="287" t="s">
        <v>289</v>
      </c>
      <c r="B9" s="288"/>
      <c r="C9" s="288"/>
      <c r="D9" s="288"/>
      <c r="E9" s="288"/>
      <c r="F9" s="288"/>
      <c r="G9" s="288"/>
      <c r="H9" s="288"/>
      <c r="I9" s="41">
        <v>5</v>
      </c>
      <c r="J9" s="43">
        <v>1673409</v>
      </c>
      <c r="K9" s="43">
        <v>-62333020</v>
      </c>
    </row>
    <row r="10" spans="1:11" ht="12.75">
      <c r="A10" s="287" t="s">
        <v>290</v>
      </c>
      <c r="B10" s="288"/>
      <c r="C10" s="288"/>
      <c r="D10" s="288"/>
      <c r="E10" s="288"/>
      <c r="F10" s="288"/>
      <c r="G10" s="288"/>
      <c r="H10" s="288"/>
      <c r="I10" s="41">
        <v>6</v>
      </c>
      <c r="J10" s="43">
        <v>52379202</v>
      </c>
      <c r="K10" s="43">
        <v>52332795</v>
      </c>
    </row>
    <row r="11" spans="1:11" ht="12.75">
      <c r="A11" s="287" t="s">
        <v>291</v>
      </c>
      <c r="B11" s="288"/>
      <c r="C11" s="288"/>
      <c r="D11" s="288"/>
      <c r="E11" s="288"/>
      <c r="F11" s="288"/>
      <c r="G11" s="288"/>
      <c r="H11" s="288"/>
      <c r="I11" s="41">
        <v>7</v>
      </c>
      <c r="J11" s="43">
        <v>0</v>
      </c>
      <c r="K11" s="43">
        <v>0</v>
      </c>
    </row>
    <row r="12" spans="1:11" ht="12.75">
      <c r="A12" s="287" t="s">
        <v>292</v>
      </c>
      <c r="B12" s="288"/>
      <c r="C12" s="288"/>
      <c r="D12" s="288"/>
      <c r="E12" s="288"/>
      <c r="F12" s="288"/>
      <c r="G12" s="288"/>
      <c r="H12" s="288"/>
      <c r="I12" s="41">
        <v>8</v>
      </c>
      <c r="J12" s="43">
        <v>6472994</v>
      </c>
      <c r="K12" s="43">
        <v>6472994</v>
      </c>
    </row>
    <row r="13" spans="1:11" ht="12.75">
      <c r="A13" s="287" t="s">
        <v>293</v>
      </c>
      <c r="B13" s="288"/>
      <c r="C13" s="288"/>
      <c r="D13" s="288"/>
      <c r="E13" s="288"/>
      <c r="F13" s="288"/>
      <c r="G13" s="288"/>
      <c r="H13" s="288"/>
      <c r="I13" s="41">
        <v>9</v>
      </c>
      <c r="J13" s="43">
        <v>0</v>
      </c>
      <c r="K13" s="43">
        <v>0</v>
      </c>
    </row>
    <row r="14" spans="1:12" ht="12.75">
      <c r="A14" s="289" t="s">
        <v>294</v>
      </c>
      <c r="B14" s="290"/>
      <c r="C14" s="290"/>
      <c r="D14" s="290"/>
      <c r="E14" s="290"/>
      <c r="F14" s="290"/>
      <c r="G14" s="290"/>
      <c r="H14" s="290"/>
      <c r="I14" s="41">
        <v>10</v>
      </c>
      <c r="J14" s="76">
        <f>SUM(J5:J13)</f>
        <v>397446286</v>
      </c>
      <c r="K14" s="76">
        <f>SUM(K5:K13)</f>
        <v>410947755</v>
      </c>
      <c r="L14" s="141"/>
    </row>
    <row r="15" spans="1:11" ht="12.75">
      <c r="A15" s="287" t="s">
        <v>295</v>
      </c>
      <c r="B15" s="288"/>
      <c r="C15" s="288"/>
      <c r="D15" s="288"/>
      <c r="E15" s="288"/>
      <c r="F15" s="288"/>
      <c r="G15" s="288"/>
      <c r="H15" s="288"/>
      <c r="I15" s="41">
        <v>11</v>
      </c>
      <c r="J15" s="43">
        <v>21407</v>
      </c>
      <c r="K15" s="43">
        <v>-24345</v>
      </c>
    </row>
    <row r="16" spans="1:11" ht="12.75">
      <c r="A16" s="287" t="s">
        <v>296</v>
      </c>
      <c r="B16" s="288"/>
      <c r="C16" s="288"/>
      <c r="D16" s="288"/>
      <c r="E16" s="288"/>
      <c r="F16" s="288"/>
      <c r="G16" s="288"/>
      <c r="H16" s="288"/>
      <c r="I16" s="41">
        <v>12</v>
      </c>
      <c r="J16" s="43">
        <v>0</v>
      </c>
      <c r="K16" s="43"/>
    </row>
    <row r="17" spans="1:11" ht="12.75">
      <c r="A17" s="287" t="s">
        <v>297</v>
      </c>
      <c r="B17" s="288"/>
      <c r="C17" s="288"/>
      <c r="D17" s="288"/>
      <c r="E17" s="288"/>
      <c r="F17" s="288"/>
      <c r="G17" s="288"/>
      <c r="H17" s="288"/>
      <c r="I17" s="41">
        <v>13</v>
      </c>
      <c r="J17" s="43">
        <v>0</v>
      </c>
      <c r="K17" s="43"/>
    </row>
    <row r="18" spans="1:11" ht="12.75">
      <c r="A18" s="287" t="s">
        <v>298</v>
      </c>
      <c r="B18" s="288"/>
      <c r="C18" s="288"/>
      <c r="D18" s="288"/>
      <c r="E18" s="288"/>
      <c r="F18" s="288"/>
      <c r="G18" s="288"/>
      <c r="H18" s="288"/>
      <c r="I18" s="41">
        <v>14</v>
      </c>
      <c r="J18" s="43">
        <v>0</v>
      </c>
      <c r="K18" s="43"/>
    </row>
    <row r="19" spans="1:11" ht="12.75">
      <c r="A19" s="287" t="s">
        <v>299</v>
      </c>
      <c r="B19" s="288"/>
      <c r="C19" s="288"/>
      <c r="D19" s="288"/>
      <c r="E19" s="288"/>
      <c r="F19" s="288"/>
      <c r="G19" s="288"/>
      <c r="H19" s="288"/>
      <c r="I19" s="41">
        <v>15</v>
      </c>
      <c r="J19" s="43">
        <v>0</v>
      </c>
      <c r="K19" s="43"/>
    </row>
    <row r="20" spans="1:11" ht="12.75">
      <c r="A20" s="287" t="s">
        <v>300</v>
      </c>
      <c r="B20" s="288"/>
      <c r="C20" s="288"/>
      <c r="D20" s="288"/>
      <c r="E20" s="288"/>
      <c r="F20" s="288"/>
      <c r="G20" s="288"/>
      <c r="H20" s="288"/>
      <c r="I20" s="41">
        <v>16</v>
      </c>
      <c r="J20" s="43">
        <v>0</v>
      </c>
      <c r="K20" s="43"/>
    </row>
    <row r="21" spans="1:11" ht="12.75">
      <c r="A21" s="289" t="s">
        <v>301</v>
      </c>
      <c r="B21" s="290"/>
      <c r="C21" s="290"/>
      <c r="D21" s="290"/>
      <c r="E21" s="290"/>
      <c r="F21" s="290"/>
      <c r="G21" s="290"/>
      <c r="H21" s="290"/>
      <c r="I21" s="41">
        <v>17</v>
      </c>
      <c r="J21" s="77">
        <f>SUM(J15:J20)</f>
        <v>21407</v>
      </c>
      <c r="K21" s="77">
        <f>SUM(K15:K20)</f>
        <v>-24345</v>
      </c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2" ht="12.75">
      <c r="A23" s="291" t="s">
        <v>302</v>
      </c>
      <c r="B23" s="292"/>
      <c r="C23" s="292"/>
      <c r="D23" s="292"/>
      <c r="E23" s="292"/>
      <c r="F23" s="292"/>
      <c r="G23" s="292"/>
      <c r="H23" s="292"/>
      <c r="I23" s="44">
        <v>18</v>
      </c>
      <c r="J23" s="42">
        <v>397467693</v>
      </c>
      <c r="K23" s="42">
        <v>410923410</v>
      </c>
      <c r="L23" s="141"/>
    </row>
    <row r="24" spans="1:11" ht="17.25" customHeight="1">
      <c r="A24" s="293" t="s">
        <v>303</v>
      </c>
      <c r="B24" s="294"/>
      <c r="C24" s="294"/>
      <c r="D24" s="294"/>
      <c r="E24" s="294"/>
      <c r="F24" s="294"/>
      <c r="G24" s="294"/>
      <c r="H24" s="294"/>
      <c r="I24" s="45">
        <v>19</v>
      </c>
      <c r="J24" s="77">
        <v>66088097</v>
      </c>
      <c r="K24" s="77">
        <v>65606177</v>
      </c>
    </row>
    <row r="25" spans="1:11" ht="30" customHeight="1">
      <c r="A25" s="295" t="s">
        <v>304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  <row r="26" ht="12.75">
      <c r="J26" s="14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5" t="s">
        <v>316</v>
      </c>
      <c r="B4" s="306"/>
      <c r="C4" s="306"/>
      <c r="D4" s="306"/>
      <c r="E4" s="306"/>
      <c r="F4" s="306"/>
      <c r="G4" s="306"/>
      <c r="H4" s="306"/>
      <c r="I4" s="306"/>
      <c r="J4" s="307"/>
    </row>
    <row r="5" spans="1:10" ht="12.75" customHeight="1">
      <c r="A5" s="308"/>
      <c r="B5" s="309"/>
      <c r="C5" s="309"/>
      <c r="D5" s="309"/>
      <c r="E5" s="309"/>
      <c r="F5" s="309"/>
      <c r="G5" s="309"/>
      <c r="H5" s="309"/>
      <c r="I5" s="309"/>
      <c r="J5" s="310"/>
    </row>
    <row r="6" spans="1:10" ht="12.75" customHeight="1">
      <c r="A6" s="308"/>
      <c r="B6" s="309"/>
      <c r="C6" s="309"/>
      <c r="D6" s="309"/>
      <c r="E6" s="309"/>
      <c r="F6" s="309"/>
      <c r="G6" s="309"/>
      <c r="H6" s="309"/>
      <c r="I6" s="309"/>
      <c r="J6" s="310"/>
    </row>
    <row r="7" spans="1:10" ht="12.75" customHeight="1">
      <c r="A7" s="308"/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 customHeight="1">
      <c r="A8" s="308"/>
      <c r="B8" s="309"/>
      <c r="C8" s="309"/>
      <c r="D8" s="309"/>
      <c r="E8" s="309"/>
      <c r="F8" s="309"/>
      <c r="G8" s="309"/>
      <c r="H8" s="309"/>
      <c r="I8" s="309"/>
      <c r="J8" s="310"/>
    </row>
    <row r="9" spans="1:10" ht="12.75" customHeight="1">
      <c r="A9" s="308"/>
      <c r="B9" s="309"/>
      <c r="C9" s="309"/>
      <c r="D9" s="309"/>
      <c r="E9" s="309"/>
      <c r="F9" s="309"/>
      <c r="G9" s="309"/>
      <c r="H9" s="309"/>
      <c r="I9" s="309"/>
      <c r="J9" s="310"/>
    </row>
    <row r="10" spans="1:10" ht="12.75" customHeight="1">
      <c r="A10" s="308"/>
      <c r="B10" s="309"/>
      <c r="C10" s="309"/>
      <c r="D10" s="309"/>
      <c r="E10" s="309"/>
      <c r="F10" s="309"/>
      <c r="G10" s="309"/>
      <c r="H10" s="309"/>
      <c r="I10" s="309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2012-07-26T11:32:56Z</cp:lastPrinted>
  <dcterms:created xsi:type="dcterms:W3CDTF">2008-10-17T11:51:54Z</dcterms:created>
  <dcterms:modified xsi:type="dcterms:W3CDTF">2012-10-26T13:04:05Z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