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<sst xmlns="http://schemas.openxmlformats.org/spreadsheetml/2006/main" count="454" uniqueCount="396">
  <si>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</si>
  <si>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</si>
  <si>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</si>
  <si>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</si>
  <si>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</si>
  <si>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</si>
  <si>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</si>
  <si>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</si>
  <si>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</si>
  <si>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</si>
  <si>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</si>
  <si>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</si>
  <si>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</si>
  <si>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</si>
  <si>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</si>
  <si>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</si>
  <si>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</si>
  <si>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</si>
  <si>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</si>
  <si>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</si>
  <si>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</si>
  <si>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</si>
  <si>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</si>
  <si>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</si>
  <si>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</si>
  <si>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</si>
  <si>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</si>
  <si>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</si>
  <si>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</si>
  <si>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</si>
  <si>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</si>
  <si>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</si>
  <si>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</si>
  <si>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</si>
  <si>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</si>
  <si>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</si>
  <si>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</si>
  <si>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</si>
  <si>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</si>
  <si>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</si>
  <si>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</si>
  <si>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</si>
  <si>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</si>
  <si>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</si>
  <si>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</si>
  <si>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</si>
  <si>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</si>
  <si>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</si>
  <si>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</si>
  <si>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</si>
  <si>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</si>
  <si>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</si>
  <si>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</si>
  <si>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</si>
  <si>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</si>
  <si>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</si>
  <si>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</si>
  <si>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</si>
  <si>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</si>
  <si>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</si>
  <si>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</si>
  <si>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</si>
  <si>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</si>
  <si>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</si>
  <si>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</si>
  <si>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</si>
  <si>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</si>
  <si>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</si>
  <si>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</si>
  <si>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</si>
  <si>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</si>
  <si>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</si>
  <si>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</si>
  <si>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</si>
  <si>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</si>
  <si>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</si>
  <si>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</si>
  <si>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</si>
  <si>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</si>
  <si>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</si>
  <si>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</si>
  <si>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</si>
  <si>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</si>
  <si>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</si>
  <si>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</si>
  <si>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</si>
  <si>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</si>
  <si>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</si>
  <si>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</si>
  <si>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</si>
  <si>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</si>
  <si>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</si>
  <si>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</si>
  <si>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</si>
  <si>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</si>
  <si>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</si>
  <si>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</si>
  <si>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</si>
  <si>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</si>
  <si>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</si>
  <si>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</si>
  <si>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</si>
  <si>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</si>
  <si>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</si>
  <si>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</si>
  <si>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</si>
  <si>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</si>
  <si>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</si>
  <si>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</si>
  <si>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</si>
  <si>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</si>
  <si>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</si>
  <si>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</si>
  <si>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</si>
  <si>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</si>
  <si>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</si>
  <si>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</si>
  <si>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</si>
  <si>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</si>
  <si>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</si>
  <si>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</si>
  <si>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</si>
  <si>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</si>
  <si>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</si>
  <si>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</si>
  <si>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</si>
  <si>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</si>
  <si>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</si>
  <si>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</si>
  <si>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</si>
  <si>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</si>
  <si>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</si>
  <si>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</si>
  <si>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</si>
  <si>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</si>
  <si>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</si>
  <si>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</si>
  <si>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</si>
  <si>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</si>
  <si>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</si>
  <si>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</si>
  <si>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</si>
  <si>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</si>
  <si>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</si>
  <si>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</si>
  <si>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</si>
  <si>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</si>
  <si>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</si>
  <si>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</si>
  <si>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</si>
  <si>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</si>
  <si>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</si>
  <si>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</si>
  <si>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</si>
  <si>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</si>
  <si>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</si>
  <si>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</si>
  <si>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</si>
  <si>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</si>
  <si>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</si>
  <si>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</si>
  <si>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</si>
  <si>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</si>
  <si>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</si>
  <si>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</si>
  <si>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</si>
  <si>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</si>
  <si>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</si>
  <si>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</si>
  <si>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</si>
  <si>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</si>
  <si>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</si>
  <si>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</si>
  <si>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</si>
  <si>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</si>
  <si>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</si>
  <si>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</si>
  <si>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</si>
  <si>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</si>
  <si>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</si>
  <si>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</si>
  <si>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</si>
  <si>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</si>
  <si>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</si>
  <si>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</si>
  <si>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</si>
  <si>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</si>
  <si>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</si>
  <si>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</si>
  <si>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</si>
  <si>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</si>
  <si>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</si>
  <si>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</si>
  <si>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</si>
  <si>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</si>
  <si>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</si>
  <si>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</si>
  <si>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</si>
  <si>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</si>
  <si>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</si>
  <si>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</si>
  <si>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</si>
  <si>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</si>
  <si>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</si>
  <si>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</si>
  <si>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</si>
  <si>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</si>
  <si>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</si>
  <si>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</si>
  <si>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</si>
  <si>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</si>
  <si>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</si>
  <si>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</si>
  <si>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</si>
  <si>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</si>
  <si>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</si>
  <si>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</si>
  <si>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</si>
  <si>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</si>
  <si>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</si>
  <si>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</si>
  <si>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</si>
  <si>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</si>
  <si>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</si>
  <si>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</si>
  <si>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</si>
  <si>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</si>
  <si>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</si>
  <si>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</si>
  <si>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</si>
  <si>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</si>
  <si>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</si>
  <si>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</si>
  <si>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</si>
  <si>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</si>
  <si>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</si>
  <si>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</si>
  <si>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</si>
  <si>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</si>
  <si>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</si>
  <si>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</si>
  <si>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</si>
  <si>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</si>
  <si>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</si>
  <si>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</si>
  <si>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</si>
  <si>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</si>
  <si>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</si>
  <si>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</si>
  <si>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</si>
  <si>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</si>
  <si>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</si>
  <si>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</si>
  <si>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</si>
  <si>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</si>
  <si>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</si>
  <si>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</si>
  <si>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</si>
  <si>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</si>
  <si>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</si>
  <si>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</si>
  <si>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</si>
  <si>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</si>
  <si>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</si>
  <si>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</si>
  <si>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</si>
  <si>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</si>
  <si>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</si>
  <si>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</si>
  <si>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</si>
  <si>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</si>
  <si>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</si>
  <si>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</si>
  <si>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</si>
  <si>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</si>
  <si>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</si>
  <si>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</si>
  <si>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</si>
  <si>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</si>
  <si>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</si>
  <si>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</si>
  <si>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</si>
  <si>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</si>
  <si>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</si>
  <si>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</si>
  <si>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</si>
  <si>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</si>
  <si>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</si>
  <si>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</si>
  <si>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</si>
  <si>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</si>
  <si>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</si>
  <si>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</si>
  <si>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</si>
  <si>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</si>
  <si>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</si>
  <si>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</si>
  <si>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</si>
  <si>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</si>
  <si>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</si>
  <si>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</si>
  <si>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</si>
  <si>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</si>
  <si>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</si>
  <si>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</si>
  <si>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</si>
  <si>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</si>
  <si>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</si>
  <si>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</si>
  <si>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</si>
  <si>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</si>
  <si>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</si>
  <si>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</si>
  <si>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</si>
  <si>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</si>
  <si>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</si>
  <si>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</si>
  <si>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</si>
  <si>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</si>
  <si>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</si>
  <si>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</si>
  <si>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</si>
  <si>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</si>
  <si>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</si>
  <si>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</si>
  <si>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</si>
  <si>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</si>
  <si>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</si>
  <si>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</si>
  <si>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</si>
  <si>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</si>
  <si>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</si>
  <si>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</si>
  <si>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</si>
  <si>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</si>
  <si>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</si>
  <si>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</si>
  <si>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</si>
  <si>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</si>
  <si>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</si>
  <si>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</si>
  <si>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</si>
  <si>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</si>
  <si>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</si>
  <si>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</si>
  <si>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</si>
  <si>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</si>
  <si>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</si>
  <si>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</si>
  <si>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</si>
  <si>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</si>
  <si>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</si>
  <si>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</si>
  <si>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</si>
  <si>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</si>
  <si>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</si>
  <si>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</si>
  <si>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</si>
  <si>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</si>
  <si>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</si>
  <si>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</si>
  <si>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</si>
  <si>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</si>
  <si>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</si>
  <si>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</si>
  <si>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</si>
  <si>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</si>
  <si>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</si>
  <si>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</si>
  <si>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</si>
  <si>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</si>
  <si>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</si>
  <si>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</si>
  <si>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</si>
  <si>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</si>
  <si>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</si>
  <si>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</si>
  <si>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</si>
  <si>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</si>
  <si>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</si>
  <si>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</si>
  <si>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</si>
  <si>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</si>
  <si>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</si>
  <si>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</si>
  <si>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</si>
  <si>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</si>
  <si>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</si>
  <si>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</si>
  <si>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</si>
  <si>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</si>
  <si>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 TURIZAM D.O.O.</t>
  </si>
  <si>
    <t>stanje na dan 30.06.2012.</t>
  </si>
  <si>
    <t>u razdoblju 01.01.2012. do 30.06.2012</t>
  </si>
  <si>
    <t>MARTERRA D.O.O.</t>
  </si>
  <si>
    <t>28983577816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</si>
</sst>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9" fillId="0" borderId="17" xfId="15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22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0" fillId="0" borderId="24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tabSelected="1" zoomScaleSheetLayoutView="110" workbookViewId="0" topLeftCell="A1">
      <selection activeCell="H68" sqref="H68:I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6">
        <v>40909</v>
      </c>
      <c r="F2" s="12"/>
      <c r="G2" s="13" t="s">
        <v>250</v>
      </c>
      <c r="H2" s="116">
        <v>41090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47" t="s">
        <v>251</v>
      </c>
      <c r="B6" s="148"/>
      <c r="C6" s="167" t="s">
        <v>390</v>
      </c>
      <c r="D6" s="16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1" t="s">
        <v>252</v>
      </c>
      <c r="B8" s="192"/>
      <c r="C8" s="167" t="s">
        <v>323</v>
      </c>
      <c r="D8" s="16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7" t="s">
        <v>253</v>
      </c>
      <c r="B10" s="200"/>
      <c r="C10" s="167" t="s">
        <v>324</v>
      </c>
      <c r="D10" s="16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201"/>
      <c r="B11" s="20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62" t="s">
        <v>325</v>
      </c>
      <c r="D12" s="193"/>
      <c r="E12" s="193"/>
      <c r="F12" s="193"/>
      <c r="G12" s="193"/>
      <c r="H12" s="193"/>
      <c r="I12" s="149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202">
        <v>10000</v>
      </c>
      <c r="D14" s="203"/>
      <c r="E14" s="16"/>
      <c r="F14" s="162" t="s">
        <v>326</v>
      </c>
      <c r="G14" s="193"/>
      <c r="H14" s="193"/>
      <c r="I14" s="149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62" t="s">
        <v>327</v>
      </c>
      <c r="D16" s="193"/>
      <c r="E16" s="193"/>
      <c r="F16" s="193"/>
      <c r="G16" s="193"/>
      <c r="H16" s="193"/>
      <c r="I16" s="149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88" t="s">
        <v>328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88" t="s">
        <v>329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7">
        <v>133</v>
      </c>
      <c r="D22" s="162" t="s">
        <v>326</v>
      </c>
      <c r="E22" s="163"/>
      <c r="F22" s="164"/>
      <c r="G22" s="147"/>
      <c r="H22" s="187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7">
        <v>133</v>
      </c>
      <c r="D24" s="162" t="s">
        <v>330</v>
      </c>
      <c r="E24" s="163"/>
      <c r="F24" s="163"/>
      <c r="G24" s="164"/>
      <c r="H24" s="48" t="s">
        <v>261</v>
      </c>
      <c r="I24" s="142">
        <v>1035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18" t="s">
        <v>332</v>
      </c>
      <c r="D26" s="26"/>
      <c r="E26" s="96"/>
      <c r="F26" s="97"/>
      <c r="G26" s="144" t="s">
        <v>263</v>
      </c>
      <c r="H26" s="148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5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2" t="s">
        <v>333</v>
      </c>
      <c r="B30" s="163"/>
      <c r="C30" s="163"/>
      <c r="D30" s="164"/>
      <c r="E30" s="162" t="s">
        <v>334</v>
      </c>
      <c r="F30" s="163"/>
      <c r="G30" s="164"/>
      <c r="H30" s="167" t="s">
        <v>335</v>
      </c>
      <c r="I30" s="168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337</v>
      </c>
      <c r="F32" s="163"/>
      <c r="G32" s="163"/>
      <c r="H32" s="167" t="s">
        <v>338</v>
      </c>
      <c r="I32" s="168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340</v>
      </c>
      <c r="F34" s="163"/>
      <c r="G34" s="163"/>
      <c r="H34" s="167" t="s">
        <v>341</v>
      </c>
      <c r="I34" s="168"/>
      <c r="J34" s="10"/>
      <c r="K34" s="10"/>
      <c r="L34" s="10"/>
    </row>
    <row r="35" spans="1:12" ht="12.75">
      <c r="A35" s="136"/>
      <c r="B35" s="133"/>
      <c r="C35" s="158"/>
      <c r="D35" s="159"/>
      <c r="E35" s="132"/>
      <c r="F35" s="158"/>
      <c r="G35" s="159"/>
      <c r="H35" s="129"/>
      <c r="I35" s="137"/>
      <c r="J35" s="10"/>
      <c r="K35" s="10"/>
      <c r="L35" s="10"/>
    </row>
    <row r="36" spans="1:12" ht="12.75">
      <c r="A36" s="162" t="s">
        <v>342</v>
      </c>
      <c r="B36" s="163"/>
      <c r="C36" s="163"/>
      <c r="D36" s="164"/>
      <c r="E36" s="162" t="s">
        <v>343</v>
      </c>
      <c r="F36" s="163"/>
      <c r="G36" s="163"/>
      <c r="H36" s="167" t="s">
        <v>344</v>
      </c>
      <c r="I36" s="168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62" t="s">
        <v>345</v>
      </c>
      <c r="B38" s="163"/>
      <c r="C38" s="163"/>
      <c r="D38" s="164"/>
      <c r="E38" s="162" t="s">
        <v>340</v>
      </c>
      <c r="F38" s="163"/>
      <c r="G38" s="163"/>
      <c r="H38" s="167" t="s">
        <v>346</v>
      </c>
      <c r="I38" s="168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62" t="s">
        <v>347</v>
      </c>
      <c r="B40" s="163"/>
      <c r="C40" s="163"/>
      <c r="D40" s="164"/>
      <c r="E40" s="162" t="s">
        <v>348</v>
      </c>
      <c r="F40" s="163"/>
      <c r="G40" s="163"/>
      <c r="H40" s="167" t="s">
        <v>349</v>
      </c>
      <c r="I40" s="168"/>
      <c r="J40" s="10"/>
      <c r="K40" s="10"/>
      <c r="L40" s="10"/>
    </row>
    <row r="41" spans="1:12" ht="12.75">
      <c r="A41" s="138"/>
      <c r="B41" s="139"/>
      <c r="C41" s="139"/>
      <c r="D41" s="139"/>
      <c r="E41" s="140"/>
      <c r="F41" s="139"/>
      <c r="G41" s="139"/>
      <c r="H41" s="122"/>
      <c r="I41" s="123"/>
      <c r="J41" s="10"/>
      <c r="K41" s="10"/>
      <c r="L41" s="10"/>
    </row>
    <row r="42" spans="1:12" ht="12.75">
      <c r="A42" s="162" t="s">
        <v>391</v>
      </c>
      <c r="B42" s="163"/>
      <c r="C42" s="163"/>
      <c r="D42" s="164"/>
      <c r="E42" s="162" t="s">
        <v>340</v>
      </c>
      <c r="F42" s="163"/>
      <c r="G42" s="163"/>
      <c r="H42" s="167" t="s">
        <v>350</v>
      </c>
      <c r="I42" s="168"/>
      <c r="J42" s="10"/>
      <c r="K42" s="10"/>
      <c r="L42" s="10"/>
    </row>
    <row r="43" spans="1:12" ht="12.75">
      <c r="A43" s="136"/>
      <c r="B43" s="133"/>
      <c r="C43" s="133"/>
      <c r="D43" s="132"/>
      <c r="E43" s="132"/>
      <c r="F43" s="133"/>
      <c r="G43" s="132"/>
      <c r="H43" s="129"/>
      <c r="I43" s="137"/>
      <c r="J43" s="10"/>
      <c r="K43" s="10"/>
      <c r="L43" s="10"/>
    </row>
    <row r="44" spans="1:12" ht="12.75">
      <c r="A44" s="162" t="s">
        <v>351</v>
      </c>
      <c r="B44" s="163"/>
      <c r="C44" s="163"/>
      <c r="D44" s="164"/>
      <c r="E44" s="162" t="s">
        <v>340</v>
      </c>
      <c r="F44" s="163"/>
      <c r="G44" s="163"/>
      <c r="H44" s="167" t="s">
        <v>352</v>
      </c>
      <c r="I44" s="168"/>
      <c r="J44" s="10"/>
      <c r="K44" s="10"/>
      <c r="L44" s="10"/>
    </row>
    <row r="45" spans="1:12" ht="12.75">
      <c r="A45" s="136"/>
      <c r="B45" s="133"/>
      <c r="C45" s="133"/>
      <c r="D45" s="132"/>
      <c r="E45" s="132"/>
      <c r="F45" s="133"/>
      <c r="G45" s="132"/>
      <c r="H45" s="129"/>
      <c r="I45" s="137"/>
      <c r="J45" s="10"/>
      <c r="K45" s="10"/>
      <c r="L45" s="10"/>
    </row>
    <row r="46" spans="1:12" ht="12.75">
      <c r="A46" s="162" t="s">
        <v>353</v>
      </c>
      <c r="B46" s="163"/>
      <c r="C46" s="163"/>
      <c r="D46" s="164"/>
      <c r="E46" s="162" t="s">
        <v>354</v>
      </c>
      <c r="F46" s="163"/>
      <c r="G46" s="163"/>
      <c r="H46" s="167" t="s">
        <v>355</v>
      </c>
      <c r="I46" s="168"/>
      <c r="J46" s="10"/>
      <c r="K46" s="10"/>
      <c r="L46" s="10"/>
    </row>
    <row r="47" spans="1:12" ht="12.75">
      <c r="A47" s="138"/>
      <c r="B47" s="139"/>
      <c r="C47" s="139"/>
      <c r="D47" s="139"/>
      <c r="E47" s="140"/>
      <c r="F47" s="139"/>
      <c r="G47" s="139"/>
      <c r="H47" s="122"/>
      <c r="I47" s="123"/>
      <c r="J47" s="10"/>
      <c r="K47" s="10"/>
      <c r="L47" s="10"/>
    </row>
    <row r="48" spans="1:12" ht="12.75">
      <c r="A48" s="162" t="s">
        <v>356</v>
      </c>
      <c r="B48" s="163"/>
      <c r="C48" s="163"/>
      <c r="D48" s="164"/>
      <c r="E48" s="162" t="s">
        <v>357</v>
      </c>
      <c r="F48" s="163"/>
      <c r="G48" s="163"/>
      <c r="H48" s="167" t="s">
        <v>358</v>
      </c>
      <c r="I48" s="168"/>
      <c r="J48" s="10"/>
      <c r="K48" s="10"/>
      <c r="L48" s="10"/>
    </row>
    <row r="49" spans="1:12" ht="12.75">
      <c r="A49" s="136"/>
      <c r="B49" s="133"/>
      <c r="C49" s="133"/>
      <c r="D49" s="132"/>
      <c r="E49" s="132"/>
      <c r="F49" s="133"/>
      <c r="G49" s="132"/>
      <c r="H49" s="129"/>
      <c r="I49" s="137"/>
      <c r="J49" s="10"/>
      <c r="K49" s="10"/>
      <c r="L49" s="10"/>
    </row>
    <row r="50" spans="1:12" ht="12.75">
      <c r="A50" s="162" t="s">
        <v>359</v>
      </c>
      <c r="B50" s="163"/>
      <c r="C50" s="163"/>
      <c r="D50" s="164"/>
      <c r="E50" s="162" t="s">
        <v>360</v>
      </c>
      <c r="F50" s="163"/>
      <c r="G50" s="163"/>
      <c r="H50" s="167" t="s">
        <v>361</v>
      </c>
      <c r="I50" s="168"/>
      <c r="J50" s="10"/>
      <c r="K50" s="10"/>
      <c r="L50" s="10"/>
    </row>
    <row r="51" spans="1:12" ht="12.75">
      <c r="A51" s="136"/>
      <c r="B51" s="133"/>
      <c r="C51" s="133"/>
      <c r="D51" s="132"/>
      <c r="E51" s="132"/>
      <c r="F51" s="133"/>
      <c r="G51" s="132"/>
      <c r="H51" s="129"/>
      <c r="I51" s="137"/>
      <c r="J51" s="10"/>
      <c r="K51" s="10"/>
      <c r="L51" s="10"/>
    </row>
    <row r="52" spans="1:12" ht="12.75">
      <c r="A52" s="162" t="s">
        <v>362</v>
      </c>
      <c r="B52" s="163"/>
      <c r="C52" s="163"/>
      <c r="D52" s="164"/>
      <c r="E52" s="162" t="s">
        <v>363</v>
      </c>
      <c r="F52" s="163"/>
      <c r="G52" s="163"/>
      <c r="H52" s="167"/>
      <c r="I52" s="168"/>
      <c r="J52" s="10"/>
      <c r="K52" s="10"/>
      <c r="L52" s="10"/>
    </row>
    <row r="53" spans="1:12" ht="12.75">
      <c r="A53" s="138"/>
      <c r="B53" s="139"/>
      <c r="C53" s="139"/>
      <c r="D53" s="139"/>
      <c r="E53" s="140"/>
      <c r="F53" s="139"/>
      <c r="G53" s="139"/>
      <c r="H53" s="122"/>
      <c r="I53" s="123"/>
      <c r="J53" s="10"/>
      <c r="K53" s="10"/>
      <c r="L53" s="10"/>
    </row>
    <row r="54" spans="1:12" ht="12.75">
      <c r="A54" s="162" t="s">
        <v>364</v>
      </c>
      <c r="B54" s="163"/>
      <c r="C54" s="163"/>
      <c r="D54" s="164"/>
      <c r="E54" s="162" t="s">
        <v>365</v>
      </c>
      <c r="F54" s="163"/>
      <c r="G54" s="163"/>
      <c r="H54" s="167" t="s">
        <v>366</v>
      </c>
      <c r="I54" s="168"/>
      <c r="J54" s="10"/>
      <c r="K54" s="10"/>
      <c r="L54" s="10"/>
    </row>
    <row r="55" spans="1:12" ht="12.75">
      <c r="A55" s="136"/>
      <c r="B55" s="133"/>
      <c r="C55" s="133"/>
      <c r="D55" s="132"/>
      <c r="E55" s="132"/>
      <c r="F55" s="133"/>
      <c r="G55" s="132"/>
      <c r="H55" s="129"/>
      <c r="I55" s="137"/>
      <c r="J55" s="10"/>
      <c r="K55" s="10"/>
      <c r="L55" s="10"/>
    </row>
    <row r="56" spans="1:12" ht="12.75">
      <c r="A56" s="162" t="s">
        <v>367</v>
      </c>
      <c r="B56" s="163"/>
      <c r="C56" s="163"/>
      <c r="D56" s="164"/>
      <c r="E56" s="162" t="s">
        <v>368</v>
      </c>
      <c r="F56" s="163"/>
      <c r="G56" s="163"/>
      <c r="H56" s="167" t="s">
        <v>369</v>
      </c>
      <c r="I56" s="168"/>
      <c r="J56" s="10"/>
      <c r="K56" s="10"/>
      <c r="L56" s="10"/>
    </row>
    <row r="57" spans="1:12" ht="12.75">
      <c r="A57" s="136"/>
      <c r="B57" s="133"/>
      <c r="C57" s="133"/>
      <c r="D57" s="132"/>
      <c r="E57" s="132"/>
      <c r="F57" s="133"/>
      <c r="G57" s="132"/>
      <c r="H57" s="129"/>
      <c r="I57" s="137"/>
      <c r="J57" s="10"/>
      <c r="K57" s="10"/>
      <c r="L57" s="10"/>
    </row>
    <row r="58" spans="1:12" ht="12.75">
      <c r="A58" s="162" t="s">
        <v>370</v>
      </c>
      <c r="B58" s="163"/>
      <c r="C58" s="163"/>
      <c r="D58" s="164"/>
      <c r="E58" s="162" t="s">
        <v>371</v>
      </c>
      <c r="F58" s="163"/>
      <c r="G58" s="163"/>
      <c r="H58" s="167" t="s">
        <v>372</v>
      </c>
      <c r="I58" s="168"/>
      <c r="J58" s="10"/>
      <c r="K58" s="10"/>
      <c r="L58" s="10"/>
    </row>
    <row r="59" spans="1:12" ht="12.75">
      <c r="A59" s="138"/>
      <c r="B59" s="139"/>
      <c r="C59" s="139"/>
      <c r="D59" s="139"/>
      <c r="E59" s="140"/>
      <c r="F59" s="139"/>
      <c r="G59" s="139"/>
      <c r="H59" s="122"/>
      <c r="I59" s="123"/>
      <c r="J59" s="10"/>
      <c r="K59" s="10"/>
      <c r="L59" s="10"/>
    </row>
    <row r="60" spans="1:12" ht="12.75">
      <c r="A60" s="162" t="s">
        <v>373</v>
      </c>
      <c r="B60" s="163"/>
      <c r="C60" s="163"/>
      <c r="D60" s="164"/>
      <c r="E60" s="162" t="s">
        <v>374</v>
      </c>
      <c r="F60" s="163"/>
      <c r="G60" s="163"/>
      <c r="H60" s="167" t="s">
        <v>375</v>
      </c>
      <c r="I60" s="168"/>
      <c r="J60" s="10"/>
      <c r="K60" s="10"/>
      <c r="L60" s="10"/>
    </row>
    <row r="61" spans="1:12" ht="12.75">
      <c r="A61" s="136"/>
      <c r="B61" s="133"/>
      <c r="C61" s="133"/>
      <c r="D61" s="132"/>
      <c r="E61" s="132"/>
      <c r="F61" s="133"/>
      <c r="G61" s="132"/>
      <c r="H61" s="129"/>
      <c r="I61" s="137"/>
      <c r="J61" s="10"/>
      <c r="K61" s="10"/>
      <c r="L61" s="10"/>
    </row>
    <row r="62" spans="1:12" ht="12.75">
      <c r="A62" s="162" t="s">
        <v>376</v>
      </c>
      <c r="B62" s="163"/>
      <c r="C62" s="163"/>
      <c r="D62" s="164"/>
      <c r="E62" s="162" t="s">
        <v>377</v>
      </c>
      <c r="F62" s="163"/>
      <c r="G62" s="163"/>
      <c r="H62" s="167" t="s">
        <v>378</v>
      </c>
      <c r="I62" s="168"/>
      <c r="J62" s="10"/>
      <c r="K62" s="10"/>
      <c r="L62" s="10"/>
    </row>
    <row r="63" spans="1:12" ht="12.75">
      <c r="A63" s="136"/>
      <c r="B63" s="133"/>
      <c r="C63" s="133"/>
      <c r="D63" s="132"/>
      <c r="E63" s="132"/>
      <c r="F63" s="133"/>
      <c r="G63" s="132"/>
      <c r="H63" s="129"/>
      <c r="I63" s="137"/>
      <c r="J63" s="10"/>
      <c r="K63" s="10"/>
      <c r="L63" s="10"/>
    </row>
    <row r="64" spans="1:12" ht="12.75">
      <c r="A64" s="162" t="s">
        <v>379</v>
      </c>
      <c r="B64" s="163"/>
      <c r="C64" s="163"/>
      <c r="D64" s="164"/>
      <c r="E64" s="162" t="s">
        <v>380</v>
      </c>
      <c r="F64" s="163"/>
      <c r="G64" s="163"/>
      <c r="H64" s="167" t="s">
        <v>381</v>
      </c>
      <c r="I64" s="168"/>
      <c r="J64" s="10"/>
      <c r="K64" s="10"/>
      <c r="L64" s="10"/>
    </row>
    <row r="65" spans="1:12" ht="12.75">
      <c r="A65" s="138"/>
      <c r="B65" s="139"/>
      <c r="C65" s="139"/>
      <c r="D65" s="139"/>
      <c r="E65" s="140"/>
      <c r="F65" s="139"/>
      <c r="G65" s="139"/>
      <c r="H65" s="122"/>
      <c r="I65" s="123"/>
      <c r="J65" s="10"/>
      <c r="K65" s="10"/>
      <c r="L65" s="10"/>
    </row>
    <row r="66" spans="1:12" ht="12.75">
      <c r="A66" s="162" t="s">
        <v>382</v>
      </c>
      <c r="B66" s="163"/>
      <c r="C66" s="163"/>
      <c r="D66" s="164"/>
      <c r="E66" s="162" t="s">
        <v>340</v>
      </c>
      <c r="F66" s="163"/>
      <c r="G66" s="163"/>
      <c r="H66" s="167" t="s">
        <v>383</v>
      </c>
      <c r="I66" s="168"/>
      <c r="J66" s="10"/>
      <c r="K66" s="10"/>
      <c r="L66" s="10"/>
    </row>
    <row r="67" spans="1:12" ht="12.75">
      <c r="A67" s="136"/>
      <c r="B67" s="133"/>
      <c r="C67" s="158"/>
      <c r="D67" s="159"/>
      <c r="E67" s="132"/>
      <c r="F67" s="158"/>
      <c r="G67" s="159"/>
      <c r="H67" s="129"/>
      <c r="I67" s="137"/>
      <c r="J67" s="10"/>
      <c r="K67" s="10"/>
      <c r="L67" s="10"/>
    </row>
    <row r="68" spans="1:12" ht="12.75">
      <c r="A68" s="162" t="s">
        <v>394</v>
      </c>
      <c r="B68" s="163"/>
      <c r="C68" s="163"/>
      <c r="D68" s="164"/>
      <c r="E68" s="162" t="s">
        <v>343</v>
      </c>
      <c r="F68" s="163"/>
      <c r="G68" s="163"/>
      <c r="H68" s="167" t="s">
        <v>395</v>
      </c>
      <c r="I68" s="168"/>
      <c r="J68" s="10"/>
      <c r="K68" s="10"/>
      <c r="L68" s="10"/>
    </row>
    <row r="69" spans="1:12" ht="12.75">
      <c r="A69" s="120"/>
      <c r="B69" s="121"/>
      <c r="C69" s="121"/>
      <c r="D69" s="121"/>
      <c r="E69" s="24"/>
      <c r="F69" s="121"/>
      <c r="G69" s="121"/>
      <c r="H69" s="122"/>
      <c r="I69" s="123"/>
      <c r="J69" s="10"/>
      <c r="K69" s="10"/>
      <c r="L69" s="10"/>
    </row>
    <row r="70" spans="1:12" ht="12.75">
      <c r="A70" s="101"/>
      <c r="B70" s="31"/>
      <c r="C70" s="31"/>
      <c r="D70" s="21"/>
      <c r="E70" s="21"/>
      <c r="F70" s="31"/>
      <c r="G70" s="21"/>
      <c r="H70" s="21"/>
      <c r="I70" s="102"/>
      <c r="J70" s="10"/>
      <c r="K70" s="10"/>
      <c r="L70" s="10"/>
    </row>
    <row r="71" spans="1:12" ht="12.75">
      <c r="A71" s="177" t="s">
        <v>267</v>
      </c>
      <c r="B71" s="178"/>
      <c r="C71" s="167"/>
      <c r="D71" s="168"/>
      <c r="E71" s="27"/>
      <c r="F71" s="162"/>
      <c r="G71" s="169"/>
      <c r="H71" s="169"/>
      <c r="I71" s="170"/>
      <c r="J71" s="10"/>
      <c r="K71" s="10"/>
      <c r="L71" s="10"/>
    </row>
    <row r="72" spans="1:12" ht="12.75">
      <c r="A72" s="100"/>
      <c r="B72" s="30"/>
      <c r="C72" s="171"/>
      <c r="D72" s="172"/>
      <c r="E72" s="16"/>
      <c r="F72" s="171"/>
      <c r="G72" s="173"/>
      <c r="H72" s="32"/>
      <c r="I72" s="103"/>
      <c r="J72" s="10"/>
      <c r="K72" s="10"/>
      <c r="L72" s="10"/>
    </row>
    <row r="73" spans="1:12" ht="12.75">
      <c r="A73" s="177" t="s">
        <v>268</v>
      </c>
      <c r="B73" s="178"/>
      <c r="C73" s="162" t="s">
        <v>384</v>
      </c>
      <c r="D73" s="179"/>
      <c r="E73" s="179"/>
      <c r="F73" s="179"/>
      <c r="G73" s="179"/>
      <c r="H73" s="179"/>
      <c r="I73" s="180"/>
      <c r="J73" s="10"/>
      <c r="K73" s="10"/>
      <c r="L73" s="10"/>
    </row>
    <row r="74" spans="1:12" ht="12.75">
      <c r="A74" s="91"/>
      <c r="B74" s="23"/>
      <c r="C74" s="22" t="s">
        <v>269</v>
      </c>
      <c r="D74" s="16"/>
      <c r="E74" s="16"/>
      <c r="F74" s="16"/>
      <c r="G74" s="16"/>
      <c r="H74" s="16"/>
      <c r="I74" s="92"/>
      <c r="J74" s="10"/>
      <c r="K74" s="10"/>
      <c r="L74" s="10"/>
    </row>
    <row r="75" spans="1:12" ht="12.75">
      <c r="A75" s="177" t="s">
        <v>270</v>
      </c>
      <c r="B75" s="178"/>
      <c r="C75" s="155" t="s">
        <v>385</v>
      </c>
      <c r="D75" s="156"/>
      <c r="E75" s="157"/>
      <c r="F75" s="16"/>
      <c r="G75" s="48" t="s">
        <v>271</v>
      </c>
      <c r="H75" s="155" t="s">
        <v>386</v>
      </c>
      <c r="I75" s="157"/>
      <c r="J75" s="10"/>
      <c r="K75" s="10"/>
      <c r="L75" s="10"/>
    </row>
    <row r="76" spans="1:12" ht="12.75">
      <c r="A76" s="91"/>
      <c r="B76" s="23"/>
      <c r="C76" s="22"/>
      <c r="D76" s="16"/>
      <c r="E76" s="16"/>
      <c r="F76" s="16"/>
      <c r="G76" s="16"/>
      <c r="H76" s="16"/>
      <c r="I76" s="92"/>
      <c r="J76" s="10"/>
      <c r="K76" s="10"/>
      <c r="L76" s="10"/>
    </row>
    <row r="77" spans="1:12" ht="12.75">
      <c r="A77" s="177" t="s">
        <v>257</v>
      </c>
      <c r="B77" s="178"/>
      <c r="C77" s="146" t="s">
        <v>328</v>
      </c>
      <c r="D77" s="156"/>
      <c r="E77" s="156"/>
      <c r="F77" s="156"/>
      <c r="G77" s="156"/>
      <c r="H77" s="156"/>
      <c r="I77" s="157"/>
      <c r="J77" s="10"/>
      <c r="K77" s="10"/>
      <c r="L77" s="10"/>
    </row>
    <row r="78" spans="1:12" ht="12.75">
      <c r="A78" s="91"/>
      <c r="B78" s="23"/>
      <c r="C78" s="16"/>
      <c r="D78" s="16"/>
      <c r="E78" s="16"/>
      <c r="F78" s="16"/>
      <c r="G78" s="16"/>
      <c r="H78" s="16"/>
      <c r="I78" s="92"/>
      <c r="J78" s="10"/>
      <c r="K78" s="10"/>
      <c r="L78" s="10"/>
    </row>
    <row r="79" spans="1:12" ht="12.75">
      <c r="A79" s="147" t="s">
        <v>272</v>
      </c>
      <c r="B79" s="148"/>
      <c r="C79" s="155" t="s">
        <v>387</v>
      </c>
      <c r="D79" s="156"/>
      <c r="E79" s="156"/>
      <c r="F79" s="156"/>
      <c r="G79" s="156"/>
      <c r="H79" s="156"/>
      <c r="I79" s="149"/>
      <c r="J79" s="10"/>
      <c r="K79" s="10"/>
      <c r="L79" s="10"/>
    </row>
    <row r="80" spans="1:12" ht="12.75">
      <c r="A80" s="104"/>
      <c r="B80" s="21"/>
      <c r="C80" s="176" t="s">
        <v>273</v>
      </c>
      <c r="D80" s="176"/>
      <c r="E80" s="176"/>
      <c r="F80" s="176"/>
      <c r="G80" s="176"/>
      <c r="H80" s="176"/>
      <c r="I80" s="105"/>
      <c r="J80" s="10"/>
      <c r="K80" s="10"/>
      <c r="L80" s="10"/>
    </row>
    <row r="81" spans="1:12" ht="12.75">
      <c r="A81" s="104"/>
      <c r="B81" s="21"/>
      <c r="C81" s="33"/>
      <c r="D81" s="33"/>
      <c r="E81" s="33"/>
      <c r="F81" s="33"/>
      <c r="G81" s="33"/>
      <c r="H81" s="33"/>
      <c r="I81" s="105"/>
      <c r="J81" s="10"/>
      <c r="K81" s="10"/>
      <c r="L81" s="10"/>
    </row>
    <row r="82" spans="1:12" ht="12.75">
      <c r="A82" s="104"/>
      <c r="B82" s="150" t="s">
        <v>274</v>
      </c>
      <c r="C82" s="151"/>
      <c r="D82" s="151"/>
      <c r="E82" s="151"/>
      <c r="F82" s="46"/>
      <c r="G82" s="46"/>
      <c r="H82" s="46"/>
      <c r="I82" s="106"/>
      <c r="J82" s="10"/>
      <c r="K82" s="10"/>
      <c r="L82" s="10"/>
    </row>
    <row r="83" spans="1:12" ht="12.75">
      <c r="A83" s="104"/>
      <c r="B83" s="165" t="s">
        <v>306</v>
      </c>
      <c r="C83" s="166"/>
      <c r="D83" s="166"/>
      <c r="E83" s="166"/>
      <c r="F83" s="166"/>
      <c r="G83" s="166"/>
      <c r="H83" s="166"/>
      <c r="I83" s="143"/>
      <c r="J83" s="10"/>
      <c r="K83" s="10"/>
      <c r="L83" s="10"/>
    </row>
    <row r="84" spans="1:12" ht="12.75">
      <c r="A84" s="104"/>
      <c r="B84" s="165" t="s">
        <v>307</v>
      </c>
      <c r="C84" s="166"/>
      <c r="D84" s="166"/>
      <c r="E84" s="166"/>
      <c r="F84" s="166"/>
      <c r="G84" s="166"/>
      <c r="H84" s="166"/>
      <c r="I84" s="106"/>
      <c r="J84" s="10"/>
      <c r="K84" s="10"/>
      <c r="L84" s="10"/>
    </row>
    <row r="85" spans="1:12" ht="12.75">
      <c r="A85" s="104"/>
      <c r="B85" s="165" t="s">
        <v>308</v>
      </c>
      <c r="C85" s="166"/>
      <c r="D85" s="166"/>
      <c r="E85" s="166"/>
      <c r="F85" s="166"/>
      <c r="G85" s="166"/>
      <c r="H85" s="166"/>
      <c r="I85" s="143"/>
      <c r="J85" s="10"/>
      <c r="K85" s="10"/>
      <c r="L85" s="10"/>
    </row>
    <row r="86" spans="1:12" ht="12.75">
      <c r="A86" s="104"/>
      <c r="B86" s="165" t="s">
        <v>309</v>
      </c>
      <c r="C86" s="166"/>
      <c r="D86" s="166"/>
      <c r="E86" s="166"/>
      <c r="F86" s="166"/>
      <c r="G86" s="166"/>
      <c r="H86" s="166"/>
      <c r="I86" s="143"/>
      <c r="J86" s="10"/>
      <c r="K86" s="10"/>
      <c r="L86" s="10"/>
    </row>
    <row r="87" spans="1:12" ht="12.75">
      <c r="A87" s="104"/>
      <c r="B87" s="107"/>
      <c r="C87" s="108"/>
      <c r="D87" s="108"/>
      <c r="E87" s="108"/>
      <c r="F87" s="108"/>
      <c r="G87" s="108"/>
      <c r="H87" s="108"/>
      <c r="I87" s="109"/>
      <c r="J87" s="10"/>
      <c r="K87" s="10"/>
      <c r="L87" s="10"/>
    </row>
    <row r="88" spans="1:12" ht="13.5" thickBot="1">
      <c r="A88" s="110" t="s">
        <v>275</v>
      </c>
      <c r="B88" s="16"/>
      <c r="C88" s="16"/>
      <c r="D88" s="16"/>
      <c r="E88" s="16"/>
      <c r="F88" s="16"/>
      <c r="G88" s="34"/>
      <c r="H88" s="35"/>
      <c r="I88" s="111"/>
      <c r="J88" s="10"/>
      <c r="K88" s="10"/>
      <c r="L88" s="10"/>
    </row>
    <row r="89" spans="1:12" ht="12.75">
      <c r="A89" s="87"/>
      <c r="B89" s="16"/>
      <c r="C89" s="16"/>
      <c r="D89" s="16"/>
      <c r="E89" s="21" t="s">
        <v>276</v>
      </c>
      <c r="F89" s="96"/>
      <c r="G89" s="160" t="s">
        <v>277</v>
      </c>
      <c r="H89" s="161"/>
      <c r="I89" s="153"/>
      <c r="J89" s="10"/>
      <c r="K89" s="10"/>
      <c r="L89" s="10"/>
    </row>
    <row r="90" spans="1:12" ht="12.75">
      <c r="A90" s="112"/>
      <c r="B90" s="113"/>
      <c r="C90" s="114"/>
      <c r="D90" s="114"/>
      <c r="E90" s="114"/>
      <c r="F90" s="114"/>
      <c r="G90" s="154"/>
      <c r="H90" s="152"/>
      <c r="I90" s="115"/>
      <c r="J90" s="10"/>
      <c r="K90" s="10"/>
      <c r="L90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6"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0:D40"/>
    <mergeCell ref="E40:G40"/>
    <mergeCell ref="H40:I40"/>
    <mergeCell ref="G89:I89"/>
    <mergeCell ref="G90:H90"/>
    <mergeCell ref="A77:B77"/>
    <mergeCell ref="C77:I77"/>
    <mergeCell ref="A79:B79"/>
    <mergeCell ref="C79:I79"/>
    <mergeCell ref="B82:E82"/>
    <mergeCell ref="B85:I85"/>
    <mergeCell ref="B86:I86"/>
    <mergeCell ref="B83:I83"/>
    <mergeCell ref="A1:C1"/>
    <mergeCell ref="C80:H80"/>
    <mergeCell ref="A73:B73"/>
    <mergeCell ref="C73:I73"/>
    <mergeCell ref="A75:B75"/>
    <mergeCell ref="C75:E75"/>
    <mergeCell ref="H75:I75"/>
    <mergeCell ref="A71:B71"/>
    <mergeCell ref="C67:D67"/>
    <mergeCell ref="F67:G67"/>
    <mergeCell ref="A68:D68"/>
    <mergeCell ref="E68:G68"/>
    <mergeCell ref="B84:H84"/>
    <mergeCell ref="C71:D71"/>
    <mergeCell ref="F71:I71"/>
    <mergeCell ref="C72:D72"/>
    <mergeCell ref="F72:G72"/>
    <mergeCell ref="H68:I6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7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58">
      <selection activeCell="L119" sqref="L119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392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388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5" t="s">
        <v>278</v>
      </c>
      <c r="J4" s="56" t="s">
        <v>319</v>
      </c>
      <c r="K4" s="57" t="s">
        <v>320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4">
        <v>2</v>
      </c>
      <c r="J5" s="53">
        <v>3</v>
      </c>
      <c r="K5" s="53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754059438</v>
      </c>
      <c r="K8" s="50">
        <f>K9+K16+K26+K35+K39</f>
        <v>754163167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0">
        <f>SUM(J10:J15)</f>
        <v>35695420</v>
      </c>
      <c r="K9" s="50">
        <f>SUM(K10:K15)</f>
        <v>36067526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>
        <v>0</v>
      </c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4381304</v>
      </c>
      <c r="K11" s="7">
        <v>3086390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28720689</v>
      </c>
      <c r="K12" s="7">
        <v>28720689</v>
      </c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0</v>
      </c>
      <c r="K13" s="7">
        <v>0</v>
      </c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2593427</v>
      </c>
      <c r="K14" s="7">
        <v>4260447</v>
      </c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0</v>
      </c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0">
        <f>SUM(J17:J25)</f>
        <v>518409354</v>
      </c>
      <c r="K16" s="50">
        <f>SUM(K17:K25)</f>
        <v>521146159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91866993</v>
      </c>
      <c r="K17" s="7">
        <v>91866993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265069800</v>
      </c>
      <c r="K18" s="7">
        <v>258576105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23971526</v>
      </c>
      <c r="K19" s="7">
        <v>22208345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6412924</v>
      </c>
      <c r="K20" s="7">
        <v>5842883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>
        <v>0</v>
      </c>
      <c r="K21" s="7">
        <v>0</v>
      </c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171958</v>
      </c>
      <c r="K22" s="7">
        <v>168850</v>
      </c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28929001</v>
      </c>
      <c r="K23" s="7">
        <v>29542745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1159191</v>
      </c>
      <c r="K24" s="7">
        <v>1122205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100827961</v>
      </c>
      <c r="K25" s="7">
        <v>111818033</v>
      </c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0">
        <f>SUM(J27:J34)</f>
        <v>193958644</v>
      </c>
      <c r="K26" s="50">
        <f>SUM(K27:K34)</f>
        <v>192547679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/>
      <c r="K27" s="7"/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28120000</v>
      </c>
      <c r="K28" s="7">
        <v>28120000</v>
      </c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45648831</v>
      </c>
      <c r="K29" s="7">
        <v>45648831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5424438</v>
      </c>
      <c r="K32" s="7">
        <v>4677045</v>
      </c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21181604</v>
      </c>
      <c r="K33" s="7">
        <v>21325902</v>
      </c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93583771</v>
      </c>
      <c r="K34" s="7">
        <v>92775901</v>
      </c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0">
        <f>SUM(J36:J38)</f>
        <v>3849560</v>
      </c>
      <c r="K35" s="50">
        <f>SUM(K36:K38)</f>
        <v>2255343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>
        <v>0</v>
      </c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3849560</v>
      </c>
      <c r="K37" s="7">
        <v>2255343</v>
      </c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>
        <v>0</v>
      </c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2146460</v>
      </c>
      <c r="K39" s="7">
        <v>2146460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499555281</v>
      </c>
      <c r="K40" s="50">
        <f>K41+K49+K56+K64</f>
        <v>556079093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0">
        <f>SUM(J42:J48)</f>
        <v>127031097</v>
      </c>
      <c r="K41" s="50">
        <f>SUM(K42:K48)</f>
        <v>138394269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900186</v>
      </c>
      <c r="K42" s="7">
        <v>319147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120335411</v>
      </c>
      <c r="K43" s="7">
        <v>131548731</v>
      </c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2646935</v>
      </c>
      <c r="K44" s="7">
        <v>2646935</v>
      </c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2148565</v>
      </c>
      <c r="K45" s="7">
        <v>2871832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1000000</v>
      </c>
      <c r="K46" s="7">
        <v>1007624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>
        <v>0</v>
      </c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0">
        <f>SUM(J50:J55)</f>
        <v>323767684</v>
      </c>
      <c r="K49" s="50">
        <f>SUM(K50:K55)</f>
        <v>321155446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1542048</v>
      </c>
      <c r="K50" s="7">
        <v>1217735</v>
      </c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143894900</v>
      </c>
      <c r="K51" s="7">
        <v>144167397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146963</v>
      </c>
      <c r="K52" s="7">
        <v>146963</v>
      </c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687947</v>
      </c>
      <c r="K53" s="7">
        <v>963427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2377292</v>
      </c>
      <c r="K54" s="7">
        <v>5023995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175118534</v>
      </c>
      <c r="K55" s="7">
        <v>169635929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0">
        <f>SUM(J57:J63)</f>
        <v>43726570</v>
      </c>
      <c r="K56" s="50">
        <f>SUM(K57:K63)</f>
        <v>92723062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>
        <v>0</v>
      </c>
      <c r="K57" s="7">
        <v>0</v>
      </c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11330142</v>
      </c>
      <c r="K58" s="7">
        <v>12389236</v>
      </c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>
        <v>0</v>
      </c>
      <c r="K59" s="7">
        <v>0</v>
      </c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7371332</v>
      </c>
      <c r="K60" s="7">
        <v>69679544</v>
      </c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10823215</v>
      </c>
      <c r="K61" s="7">
        <v>3480189</v>
      </c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14201881</v>
      </c>
      <c r="K62" s="7">
        <v>7174093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0</v>
      </c>
      <c r="K63" s="7">
        <v>0</v>
      </c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5029930</v>
      </c>
      <c r="K64" s="7">
        <v>3806316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90265492</v>
      </c>
      <c r="K65" s="7">
        <v>82583778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1343880211</v>
      </c>
      <c r="K66" s="50">
        <f>K7+K8+K40+K65</f>
        <v>1392826038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91616308</v>
      </c>
      <c r="K67" s="8">
        <v>98100743</v>
      </c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191</v>
      </c>
      <c r="B69" s="217"/>
      <c r="C69" s="217"/>
      <c r="D69" s="217"/>
      <c r="E69" s="217"/>
      <c r="F69" s="217"/>
      <c r="G69" s="217"/>
      <c r="H69" s="218"/>
      <c r="I69" s="3">
        <v>62</v>
      </c>
      <c r="J69" s="51">
        <f>J70+J71+J72+J78+J79+J82+J85</f>
        <v>463555790</v>
      </c>
      <c r="K69" s="51">
        <f>K70+K71+K72+K78+K79+K82+K85</f>
        <v>506981202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63432000</v>
      </c>
      <c r="K70" s="7">
        <v>105668000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13998640</v>
      </c>
      <c r="K71" s="7">
        <v>52011040</v>
      </c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0">
        <f>J73+J74-J75+J76+J77</f>
        <v>8068491</v>
      </c>
      <c r="K72" s="50">
        <f>K73+K74-K75+K76+K77</f>
        <v>4671291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3171600</v>
      </c>
      <c r="K73" s="7">
        <v>3171600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6343200</v>
      </c>
      <c r="K74" s="7">
        <v>6343200</v>
      </c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1446309</v>
      </c>
      <c r="K75" s="7">
        <v>4843509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0</v>
      </c>
      <c r="K77" s="7">
        <v>0</v>
      </c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f>58852195+21408</f>
        <v>58873603</v>
      </c>
      <c r="K78" s="7">
        <v>58794703</v>
      </c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0">
        <f>J80-J81</f>
        <v>251421550</v>
      </c>
      <c r="K79" s="50">
        <f>K80-K81</f>
        <v>252124655</v>
      </c>
    </row>
    <row r="80" spans="1:11" ht="12.75">
      <c r="A80" s="231" t="s">
        <v>169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251421550</v>
      </c>
      <c r="K80" s="7">
        <v>252124655</v>
      </c>
    </row>
    <row r="81" spans="1:11" ht="12.75">
      <c r="A81" s="231" t="s">
        <v>170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/>
      <c r="K81" s="7"/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0">
        <f>J83-J84</f>
        <v>1673409</v>
      </c>
      <c r="K82" s="50">
        <f>K83-K84</f>
        <v>-31870412</v>
      </c>
    </row>
    <row r="83" spans="1:11" ht="12.75">
      <c r="A83" s="231" t="s">
        <v>171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1673409</v>
      </c>
      <c r="K83" s="7">
        <v>0</v>
      </c>
    </row>
    <row r="84" spans="1:11" ht="12.75">
      <c r="A84" s="231" t="s">
        <v>172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v>31870412</v>
      </c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66088097</v>
      </c>
      <c r="K85" s="7">
        <v>65581925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5949307</v>
      </c>
      <c r="K86" s="50">
        <f>SUM(K87:K89)</f>
        <v>5749308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2360607</v>
      </c>
      <c r="K87" s="7">
        <v>2360607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>
        <v>0</v>
      </c>
      <c r="K88" s="7">
        <v>0</v>
      </c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3588700</v>
      </c>
      <c r="K89" s="7">
        <v>3388701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329343101</v>
      </c>
      <c r="K90" s="50">
        <f>SUM(K91:K99)</f>
        <v>462214881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0</v>
      </c>
      <c r="K91" s="7">
        <v>0</v>
      </c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0</v>
      </c>
      <c r="K92" s="7">
        <v>0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319563481</v>
      </c>
      <c r="K93" s="7">
        <v>378832185</v>
      </c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>
        <v>0</v>
      </c>
      <c r="K94" s="7">
        <v>0</v>
      </c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4061301</v>
      </c>
      <c r="K95" s="7">
        <v>2567232</v>
      </c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1428572</v>
      </c>
      <c r="K96" s="7">
        <v>76525717</v>
      </c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>
        <v>0</v>
      </c>
      <c r="K97" s="7">
        <v>0</v>
      </c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80788</v>
      </c>
      <c r="K98" s="7">
        <v>80788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4208959</v>
      </c>
      <c r="K99" s="7">
        <v>4208959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542130443</v>
      </c>
      <c r="K100" s="50">
        <f>SUM(K101:K112)</f>
        <v>414616737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1305</v>
      </c>
      <c r="K101" s="7">
        <v>805</v>
      </c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55408315</v>
      </c>
      <c r="K102" s="7">
        <v>17040776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162029926</v>
      </c>
      <c r="K103" s="7">
        <v>166589277</v>
      </c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5194320</v>
      </c>
      <c r="K104" s="7">
        <v>9307815</v>
      </c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132343244</v>
      </c>
      <c r="K105" s="7">
        <v>121091350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98432756</v>
      </c>
      <c r="K106" s="7">
        <v>11557000</v>
      </c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0</v>
      </c>
      <c r="K107" s="7">
        <v>0</v>
      </c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14289387</v>
      </c>
      <c r="K108" s="7">
        <v>14994384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34053799</v>
      </c>
      <c r="K109" s="7">
        <v>40953538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418052</v>
      </c>
      <c r="K110" s="7">
        <v>418052</v>
      </c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39959339</v>
      </c>
      <c r="K112" s="7">
        <v>32663740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2901570</v>
      </c>
      <c r="K113" s="7">
        <v>3263910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1343880211</v>
      </c>
      <c r="K114" s="50">
        <f>K69+K86+K90+K100+K113</f>
        <v>1392826038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91616308</v>
      </c>
      <c r="K115" s="8">
        <v>98100743</v>
      </c>
    </row>
    <row r="116" spans="1:11" ht="12.75">
      <c r="A116" s="228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47"/>
      <c r="J117" s="247"/>
      <c r="K117" s="248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397467693</v>
      </c>
      <c r="K118" s="7">
        <v>441399277</v>
      </c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66088097</v>
      </c>
      <c r="K119" s="8">
        <v>65581925</v>
      </c>
    </row>
    <row r="120" spans="1:11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3">
      <selection activeCell="L7" sqref="L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8" t="s">
        <v>393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51" t="s">
        <v>389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5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18"/>
      <c r="I7" s="3">
        <v>111</v>
      </c>
      <c r="J7" s="51">
        <f>SUM(J8:J9)</f>
        <v>242428643</v>
      </c>
      <c r="K7" s="51">
        <f>SUM(K8:K9)</f>
        <v>143450744</v>
      </c>
      <c r="L7" s="51">
        <f>SUM(L8:L9)</f>
        <v>159509937</v>
      </c>
      <c r="M7" s="51">
        <f>SUM(M8:M9)</f>
        <v>74210111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229644283</v>
      </c>
      <c r="K8" s="7">
        <v>133857246</v>
      </c>
      <c r="L8" s="7">
        <v>152138892</v>
      </c>
      <c r="M8" s="7">
        <v>70847594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12784360</v>
      </c>
      <c r="K9" s="7">
        <v>9593498</v>
      </c>
      <c r="L9" s="7">
        <v>7371045</v>
      </c>
      <c r="M9" s="7">
        <v>3362517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227210184</v>
      </c>
      <c r="K10" s="50">
        <f>K11+K12+K16+K20+K21+K22+K25+K26</f>
        <v>125489939</v>
      </c>
      <c r="L10" s="50">
        <f>L11+L12+L16+L20+L21+L22+L25+L26</f>
        <v>166481370</v>
      </c>
      <c r="M10" s="50">
        <f>M11+M12+M16+M20+M21+M22+M25+M26</f>
        <v>87792391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12377745</v>
      </c>
      <c r="K11" s="7">
        <v>6460268</v>
      </c>
      <c r="L11" s="7">
        <v>-136000</v>
      </c>
      <c r="M11" s="7">
        <v>0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79937736</v>
      </c>
      <c r="K12" s="50">
        <f>SUM(K13:K15)</f>
        <v>50986810</v>
      </c>
      <c r="L12" s="50">
        <f>SUM(L13:L15)</f>
        <v>60698775</v>
      </c>
      <c r="M12" s="50">
        <f>SUM(M13:M15)</f>
        <v>35606415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18182838</v>
      </c>
      <c r="K13" s="7">
        <v>11774239</v>
      </c>
      <c r="L13" s="7">
        <v>11834454</v>
      </c>
      <c r="M13" s="7">
        <v>6903227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31350</v>
      </c>
      <c r="K14" s="7">
        <v>31350</v>
      </c>
      <c r="L14" s="7">
        <v>1085</v>
      </c>
      <c r="M14" s="7">
        <v>0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61723548</v>
      </c>
      <c r="K15" s="7">
        <v>39181221</v>
      </c>
      <c r="L15" s="7">
        <v>48863236</v>
      </c>
      <c r="M15" s="7">
        <v>28703188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98264050</v>
      </c>
      <c r="K16" s="50">
        <f>SUM(K17:K19)</f>
        <v>47884336</v>
      </c>
      <c r="L16" s="50">
        <f>SUM(L17:L19)</f>
        <v>75382120</v>
      </c>
      <c r="M16" s="50">
        <f>SUM(M17:M19)</f>
        <v>35814738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54941734</v>
      </c>
      <c r="K17" s="7">
        <v>27938207</v>
      </c>
      <c r="L17" s="7">
        <v>42767901</v>
      </c>
      <c r="M17" s="7">
        <v>20601073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28979387</v>
      </c>
      <c r="K18" s="7">
        <v>12857879</v>
      </c>
      <c r="L18" s="7">
        <v>21800979</v>
      </c>
      <c r="M18" s="7">
        <v>10215629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14342929</v>
      </c>
      <c r="K19" s="7">
        <v>7088250</v>
      </c>
      <c r="L19" s="7">
        <v>10813240</v>
      </c>
      <c r="M19" s="7">
        <v>4998036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11124965</v>
      </c>
      <c r="K20" s="7">
        <v>4607653</v>
      </c>
      <c r="L20" s="7">
        <v>10306566</v>
      </c>
      <c r="M20" s="7">
        <v>4910799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21349640</v>
      </c>
      <c r="K21" s="7">
        <v>13632912</v>
      </c>
      <c r="L21" s="7">
        <v>18075630</v>
      </c>
      <c r="M21" s="7">
        <v>11348281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f>SUM(J23:J24)</f>
        <v>3124691</v>
      </c>
      <c r="K22" s="50">
        <f>SUM(K23:K24)</f>
        <v>1017812</v>
      </c>
      <c r="L22" s="50">
        <f>SUM(L23:L24)</f>
        <v>259270</v>
      </c>
      <c r="M22" s="50">
        <f>SUM(M23:M24)</f>
        <v>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3124691</v>
      </c>
      <c r="K24" s="7">
        <v>1017812</v>
      </c>
      <c r="L24" s="7">
        <v>259270</v>
      </c>
      <c r="M24" s="7">
        <v>0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1031357</v>
      </c>
      <c r="K26" s="7">
        <v>900148</v>
      </c>
      <c r="L26" s="7">
        <v>1895009</v>
      </c>
      <c r="M26" s="7">
        <v>112158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19480657</v>
      </c>
      <c r="K27" s="50">
        <f>SUM(K28:K32)</f>
        <v>2476822</v>
      </c>
      <c r="L27" s="50">
        <f>SUM(L28:L32)</f>
        <v>4189207</v>
      </c>
      <c r="M27" s="50">
        <f>SUM(M28:M32)</f>
        <v>676620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2642957</v>
      </c>
      <c r="K29" s="7">
        <v>1766552</v>
      </c>
      <c r="L29" s="7">
        <v>2858854</v>
      </c>
      <c r="M29" s="7">
        <v>0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1356756</v>
      </c>
      <c r="K30" s="7">
        <v>682126</v>
      </c>
      <c r="L30" s="7">
        <v>1154440</v>
      </c>
      <c r="M30" s="7">
        <v>529103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15480944</v>
      </c>
      <c r="K32" s="7">
        <v>28144</v>
      </c>
      <c r="L32" s="7">
        <v>175913</v>
      </c>
      <c r="M32" s="7">
        <v>147517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25452677</v>
      </c>
      <c r="K33" s="50">
        <f>SUM(K34:K37)</f>
        <v>15277320</v>
      </c>
      <c r="L33" s="50">
        <f>SUM(L34:L37)</f>
        <v>26867404</v>
      </c>
      <c r="M33" s="50">
        <f>SUM(M34:M37)</f>
        <v>15120878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25077940</v>
      </c>
      <c r="K35" s="7">
        <v>14902583</v>
      </c>
      <c r="L35" s="7">
        <v>26237802</v>
      </c>
      <c r="M35" s="7">
        <v>14778242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374737</v>
      </c>
      <c r="K37" s="7">
        <v>374737</v>
      </c>
      <c r="L37" s="7">
        <v>629602</v>
      </c>
      <c r="M37" s="7">
        <v>342636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2660292</v>
      </c>
      <c r="K39" s="7">
        <v>2397916</v>
      </c>
      <c r="L39" s="7">
        <v>787870</v>
      </c>
      <c r="M39" s="7">
        <v>515555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261909300</v>
      </c>
      <c r="K42" s="50">
        <f>K7+K27+K38+K40</f>
        <v>145927566</v>
      </c>
      <c r="L42" s="50">
        <f>L7+L27+L38+L40</f>
        <v>163699144</v>
      </c>
      <c r="M42" s="50">
        <f>M7+M27+M38+M40</f>
        <v>74886731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255323153</v>
      </c>
      <c r="K43" s="50">
        <f>K10+K33+K39+K41</f>
        <v>143165175</v>
      </c>
      <c r="L43" s="50">
        <f>L10+L33+L39+L41</f>
        <v>194136644</v>
      </c>
      <c r="M43" s="50">
        <f>M10+M33+M39+M41</f>
        <v>103428824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6586147</v>
      </c>
      <c r="K44" s="50">
        <f>K42-K43</f>
        <v>2762391</v>
      </c>
      <c r="L44" s="50">
        <f>L42-L43</f>
        <v>-30437500</v>
      </c>
      <c r="M44" s="50">
        <f>M42-M43</f>
        <v>-28542093</v>
      </c>
    </row>
    <row r="45" spans="1:13" ht="12.75">
      <c r="A45" s="231" t="s">
        <v>218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0">
        <f>IF(J42&gt;J43,J42-J43,0)</f>
        <v>6586147</v>
      </c>
      <c r="K45" s="50">
        <f>IF(K42&gt;K43,K42-K43,0)</f>
        <v>2762391</v>
      </c>
      <c r="L45" s="50">
        <f>IF(L42&gt;L43,L42-L43,0)</f>
        <v>0</v>
      </c>
      <c r="M45" s="50">
        <f>IF(M42&gt;M43,M42-M43,0)</f>
        <v>0</v>
      </c>
    </row>
    <row r="46" spans="1:13" ht="12.75">
      <c r="A46" s="231" t="s">
        <v>219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30437500</v>
      </c>
      <c r="M46" s="50">
        <f>IF(M43&gt;M42,M43-M42,0)</f>
        <v>28542093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2350388</v>
      </c>
      <c r="K47" s="7">
        <v>1294240</v>
      </c>
      <c r="L47" s="7">
        <v>1504908</v>
      </c>
      <c r="M47" s="7">
        <v>67399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4235759</v>
      </c>
      <c r="K48" s="50">
        <f>K44-K47</f>
        <v>1468151</v>
      </c>
      <c r="L48" s="50">
        <f>L44-L47</f>
        <v>-31942408</v>
      </c>
      <c r="M48" s="50">
        <f>M44-M47</f>
        <v>-28609492</v>
      </c>
    </row>
    <row r="49" spans="1:13" ht="12.75">
      <c r="A49" s="231" t="s">
        <v>192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0">
        <f>IF(J48&gt;0,J48,0)</f>
        <v>4235759</v>
      </c>
      <c r="K49" s="50">
        <f>IF(K48&gt;0,K48,0)</f>
        <v>1468151</v>
      </c>
      <c r="L49" s="50">
        <f>IF(L48&gt;0,L48,0)</f>
        <v>0</v>
      </c>
      <c r="M49" s="50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31942408</v>
      </c>
      <c r="M50" s="58">
        <f>IF(M48&lt;0,-M48,0)</f>
        <v>28609492</v>
      </c>
    </row>
    <row r="51" spans="1:13" ht="12.75" customHeight="1">
      <c r="A51" s="228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52"/>
      <c r="J52" s="52"/>
      <c r="K52" s="52"/>
      <c r="L52" s="52"/>
      <c r="M52" s="59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f>J49-J54</f>
        <v>3619175</v>
      </c>
      <c r="K53" s="7">
        <v>1259479</v>
      </c>
      <c r="L53" s="7">
        <v>-31870412</v>
      </c>
      <c r="M53" s="7">
        <v>-28649023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616584</v>
      </c>
      <c r="K54" s="8">
        <v>208672</v>
      </c>
      <c r="L54" s="8">
        <v>-71996</v>
      </c>
      <c r="M54" s="8">
        <v>39531</v>
      </c>
    </row>
    <row r="55" spans="1:13" ht="12.75" customHeight="1">
      <c r="A55" s="228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18"/>
      <c r="I56" s="9">
        <v>157</v>
      </c>
      <c r="J56" s="6">
        <f>J48</f>
        <v>4235759</v>
      </c>
      <c r="K56" s="6">
        <f>K48</f>
        <v>1468151</v>
      </c>
      <c r="L56" s="6">
        <f>L48</f>
        <v>-31942408</v>
      </c>
      <c r="M56" s="6">
        <f>M48</f>
        <v>-28609492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-35348</v>
      </c>
      <c r="K57" s="50">
        <f>SUM(K58:K64)</f>
        <v>-11154</v>
      </c>
      <c r="L57" s="50">
        <f>SUM(L58:L64)</f>
        <v>-24655</v>
      </c>
      <c r="M57" s="50">
        <f>SUM(M58:M64)</f>
        <v>-31096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-35348</v>
      </c>
      <c r="K58" s="7">
        <v>-11154</v>
      </c>
      <c r="L58" s="7">
        <v>-24655</v>
      </c>
      <c r="M58" s="7">
        <v>-31096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0</v>
      </c>
      <c r="K65" s="7">
        <v>0</v>
      </c>
      <c r="L65" s="7">
        <v>-4931</v>
      </c>
      <c r="M65" s="7">
        <v>-6219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f>J57-J65</f>
        <v>-35348</v>
      </c>
      <c r="K66" s="50">
        <f>K57-K65</f>
        <v>-11154</v>
      </c>
      <c r="L66" s="50">
        <f>L57-L65</f>
        <v>-19724</v>
      </c>
      <c r="M66" s="50">
        <f>M57-M65</f>
        <v>-24877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4200411</v>
      </c>
      <c r="K67" s="58">
        <f>K56+K66</f>
        <v>1456997</v>
      </c>
      <c r="L67" s="58">
        <f>L56+L66</f>
        <v>-31962132</v>
      </c>
      <c r="M67" s="58">
        <f>M56+M66</f>
        <v>-28634369</v>
      </c>
    </row>
    <row r="68" spans="1:13" ht="12.75" customHeight="1">
      <c r="A68" s="262" t="s">
        <v>313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v>3583827</v>
      </c>
      <c r="K70" s="7">
        <v>1248325</v>
      </c>
      <c r="L70" s="7">
        <v>-31890136</v>
      </c>
      <c r="M70" s="7">
        <v>-28673900</v>
      </c>
    </row>
    <row r="71" spans="1:13" ht="12.75">
      <c r="A71" s="259" t="s">
        <v>235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>
        <v>616584</v>
      </c>
      <c r="K71" s="8">
        <v>208672</v>
      </c>
      <c r="L71" s="8">
        <v>-71996</v>
      </c>
      <c r="M71" s="8">
        <v>39531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3:M54 J47:M47 J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J48:M50 L23:M46 J7:M10 J23:J26 K24:K26 J27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0">
      <selection activeCell="K52" sqref="K52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393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389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5">
        <v>2</v>
      </c>
      <c r="J5" s="66" t="s">
        <v>283</v>
      </c>
      <c r="K5" s="66" t="s">
        <v>284</v>
      </c>
    </row>
    <row r="6" spans="1:11" ht="12.75">
      <c r="A6" s="228" t="s">
        <v>156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6586247</v>
      </c>
      <c r="K7" s="7">
        <v>-30437500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11124965</v>
      </c>
      <c r="K8" s="7">
        <v>10306566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0</v>
      </c>
      <c r="K9" s="7">
        <v>0</v>
      </c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0</v>
      </c>
      <c r="K10" s="7">
        <v>2612238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10852583</v>
      </c>
      <c r="K11" s="7">
        <v>0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57844150</v>
      </c>
      <c r="K12" s="7">
        <v>71365460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0">
        <f>SUM(J7:J12)</f>
        <v>86407945</v>
      </c>
      <c r="K13" s="50">
        <f>SUM(K7:K12)</f>
        <v>53846764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31355867</v>
      </c>
      <c r="K14" s="7">
        <v>127513706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v>83934714</v>
      </c>
      <c r="K15" s="7">
        <v>0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0</v>
      </c>
      <c r="K16" s="7">
        <v>11363172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>
        <v>0</v>
      </c>
      <c r="K17" s="7">
        <v>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0">
        <f>SUM(J14:J17)</f>
        <v>115290581</v>
      </c>
      <c r="K18" s="50">
        <f>SUM(K14:K17)</f>
        <v>138876878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0">
        <f>IF(J18&gt;J13,J18-J13,0)</f>
        <v>28882636</v>
      </c>
      <c r="K20" s="50">
        <f>IF(K18&gt;K13,K18-K13,0)</f>
        <v>85030114</v>
      </c>
    </row>
    <row r="21" spans="1:11" ht="12.75">
      <c r="A21" s="228" t="s">
        <v>159</v>
      </c>
      <c r="B21" s="244"/>
      <c r="C21" s="244"/>
      <c r="D21" s="244"/>
      <c r="E21" s="244"/>
      <c r="F21" s="244"/>
      <c r="G21" s="244"/>
      <c r="H21" s="244"/>
      <c r="I21" s="273"/>
      <c r="J21" s="273"/>
      <c r="K21" s="274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199650</v>
      </c>
      <c r="K22" s="7">
        <v>235616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>
        <v>31300000</v>
      </c>
      <c r="K23" s="7">
        <v>0</v>
      </c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1084986</v>
      </c>
      <c r="K24" s="7">
        <v>455548</v>
      </c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0</v>
      </c>
      <c r="K25" s="7">
        <v>0</v>
      </c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2048795</v>
      </c>
      <c r="K26" s="7">
        <v>4240498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0">
        <f>SUM(J22:J26)</f>
        <v>34633431</v>
      </c>
      <c r="K27" s="50">
        <f>SUM(K22:K26)</f>
        <v>4931662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4964276</v>
      </c>
      <c r="K28" s="7">
        <v>2936741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>
        <v>31300000</v>
      </c>
      <c r="K29" s="7">
        <v>0</v>
      </c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>
        <v>0</v>
      </c>
      <c r="K30" s="7">
        <v>66658548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0">
        <f>SUM(J28:J30)</f>
        <v>36264276</v>
      </c>
      <c r="K31" s="50">
        <f>SUM(K28:K30)</f>
        <v>69595289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0">
        <f>IF(J31&gt;J27,J31-J27,0)</f>
        <v>1630845</v>
      </c>
      <c r="K33" s="50">
        <f>IF(K31&gt;K27,K31-K27,0)</f>
        <v>64663627</v>
      </c>
    </row>
    <row r="34" spans="1:11" ht="12.75">
      <c r="A34" s="228" t="s">
        <v>160</v>
      </c>
      <c r="B34" s="244"/>
      <c r="C34" s="244"/>
      <c r="D34" s="244"/>
      <c r="E34" s="244"/>
      <c r="F34" s="244"/>
      <c r="G34" s="244"/>
      <c r="H34" s="244"/>
      <c r="I34" s="273"/>
      <c r="J34" s="273"/>
      <c r="K34" s="274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7">
        <v>75719107</v>
      </c>
      <c r="K35" s="7">
        <v>155770260</v>
      </c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17787203</v>
      </c>
      <c r="K36" s="7">
        <v>149137276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0">
        <f>SUM(J35:J37)</f>
        <v>93506310</v>
      </c>
      <c r="K38" s="50">
        <f>SUM(K35:K37)</f>
        <v>304907536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110674874</v>
      </c>
      <c r="K39" s="7">
        <v>158325007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52725</v>
      </c>
      <c r="K40" s="7">
        <v>118640</v>
      </c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1151296</v>
      </c>
      <c r="K41" s="7">
        <v>1939588</v>
      </c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3397200</v>
      </c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0</v>
      </c>
      <c r="K43" s="7">
        <v>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1">
        <f>SUM(J39:J43)</f>
        <v>111878895</v>
      </c>
      <c r="K44" s="61">
        <f>SUM(K39:K43)</f>
        <v>163780435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0">
        <f>IF(J38&gt;J44,J38-J44,0)</f>
        <v>0</v>
      </c>
      <c r="K45" s="50">
        <f>IF(K38&gt;K44,K38-K44,0)</f>
        <v>141127101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0">
        <f>J44-J38</f>
        <v>18372585</v>
      </c>
      <c r="K46" s="50">
        <v>0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0">
        <f>IF(J20-J19+J33-J32+J46-J45&gt;0,J20-J19+J33-J32+J46-J45,0)</f>
        <v>48886066</v>
      </c>
      <c r="K48" s="50">
        <f>IF(K20-K19+K33-K32+K46-K45&gt;0,K20-K19+K33-K32+K46-K45,0)</f>
        <v>8566640</v>
      </c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73679933</v>
      </c>
      <c r="K49" s="7">
        <v>15853145</v>
      </c>
    </row>
    <row r="50" spans="1:11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0</v>
      </c>
      <c r="K50" s="7">
        <v>0</v>
      </c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J46+J33+J20</f>
        <v>48886066</v>
      </c>
      <c r="K51" s="5">
        <v>8566640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58">
        <f>J49+J50-J51</f>
        <v>24793867</v>
      </c>
      <c r="K52" s="58">
        <f>K49+K50-K51</f>
        <v>7286505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49:K51 J39:K43 J28:K30 J22:K26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8:K20 J52:K52 J27:K27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9">
        <v>2</v>
      </c>
      <c r="J5" s="70" t="s">
        <v>283</v>
      </c>
      <c r="K5" s="70" t="s">
        <v>284</v>
      </c>
    </row>
    <row r="6" spans="1:11" ht="12.75">
      <c r="A6" s="228" t="s">
        <v>156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9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5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8" t="s">
        <v>159</v>
      </c>
      <c r="B22" s="244"/>
      <c r="C22" s="244"/>
      <c r="D22" s="244"/>
      <c r="E22" s="244"/>
      <c r="F22" s="244"/>
      <c r="G22" s="244"/>
      <c r="H22" s="244"/>
      <c r="I22" s="273"/>
      <c r="J22" s="273"/>
      <c r="K22" s="274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321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8" t="s">
        <v>160</v>
      </c>
      <c r="B35" s="244"/>
      <c r="C35" s="244"/>
      <c r="D35" s="244"/>
      <c r="E35" s="244"/>
      <c r="F35" s="244"/>
      <c r="G35" s="244"/>
      <c r="H35" s="244"/>
      <c r="I35" s="273">
        <v>0</v>
      </c>
      <c r="J35" s="273"/>
      <c r="K35" s="274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view="pageBreakPreview" zoomScale="125" zoomScaleSheetLayoutView="125" workbookViewId="0" topLeftCell="A1">
      <selection activeCell="L23" sqref="L23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0" width="11.421875" style="73" bestFit="1" customWidth="1"/>
    <col min="11" max="11" width="9.57421875" style="73" bestFit="1" customWidth="1"/>
    <col min="12" max="12" width="11.421875" style="73" bestFit="1" customWidth="1"/>
    <col min="13" max="16384" width="9.140625" style="73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2"/>
    </row>
    <row r="2" spans="1:12" ht="15.75">
      <c r="A2" s="39"/>
      <c r="B2" s="71"/>
      <c r="C2" s="299" t="s">
        <v>282</v>
      </c>
      <c r="D2" s="299"/>
      <c r="E2" s="74">
        <v>40909</v>
      </c>
      <c r="F2" s="40" t="s">
        <v>250</v>
      </c>
      <c r="G2" s="300">
        <v>41090</v>
      </c>
      <c r="H2" s="301"/>
      <c r="I2" s="71"/>
      <c r="J2" s="71"/>
      <c r="K2" s="71"/>
      <c r="L2" s="75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78" t="s">
        <v>305</v>
      </c>
      <c r="J3" s="79" t="s">
        <v>150</v>
      </c>
      <c r="K3" s="79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1">
        <v>2</v>
      </c>
      <c r="J4" s="80" t="s">
        <v>283</v>
      </c>
      <c r="K4" s="80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1">
        <v>1</v>
      </c>
      <c r="J5" s="42">
        <v>63432000</v>
      </c>
      <c r="K5" s="42">
        <v>105668000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1">
        <v>2</v>
      </c>
      <c r="J6" s="43">
        <v>13998640</v>
      </c>
      <c r="K6" s="43">
        <v>52011040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1">
        <v>3</v>
      </c>
      <c r="J7" s="43">
        <v>8068491</v>
      </c>
      <c r="K7" s="43">
        <v>4671291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1">
        <v>4</v>
      </c>
      <c r="J8" s="43">
        <v>251421550</v>
      </c>
      <c r="K8" s="43">
        <v>252124655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1">
        <v>5</v>
      </c>
      <c r="J9" s="43">
        <v>1673409</v>
      </c>
      <c r="K9" s="43">
        <v>-31870412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1">
        <v>6</v>
      </c>
      <c r="J10" s="43">
        <v>52379202</v>
      </c>
      <c r="K10" s="43">
        <v>52332798</v>
      </c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1">
        <v>7</v>
      </c>
      <c r="J11" s="43">
        <v>0</v>
      </c>
      <c r="K11" s="43">
        <v>0</v>
      </c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1">
        <v>8</v>
      </c>
      <c r="J12" s="43">
        <v>6472994</v>
      </c>
      <c r="K12" s="43">
        <v>6472994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1">
        <v>9</v>
      </c>
      <c r="J13" s="43">
        <v>0</v>
      </c>
      <c r="K13" s="43">
        <v>0</v>
      </c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1">
        <v>10</v>
      </c>
      <c r="J14" s="76">
        <f>SUM(J5:J13)</f>
        <v>397446286</v>
      </c>
      <c r="K14" s="76">
        <f>SUM(K5:K13)</f>
        <v>441410366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1">
        <v>11</v>
      </c>
      <c r="J15" s="43">
        <v>21407</v>
      </c>
      <c r="K15" s="43">
        <v>-11089</v>
      </c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1">
        <v>12</v>
      </c>
      <c r="J16" s="43">
        <v>0</v>
      </c>
      <c r="K16" s="43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1">
        <v>13</v>
      </c>
      <c r="J17" s="43">
        <v>0</v>
      </c>
      <c r="K17" s="43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1">
        <v>14</v>
      </c>
      <c r="J18" s="43">
        <v>0</v>
      </c>
      <c r="K18" s="43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1">
        <v>15</v>
      </c>
      <c r="J19" s="43">
        <v>0</v>
      </c>
      <c r="K19" s="43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1">
        <v>16</v>
      </c>
      <c r="J20" s="43">
        <v>0</v>
      </c>
      <c r="K20" s="43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1">
        <v>17</v>
      </c>
      <c r="J21" s="77">
        <f>SUM(J15:J20)</f>
        <v>21407</v>
      </c>
      <c r="K21" s="77">
        <f>SUM(K15:K20)</f>
        <v>-11089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2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4">
        <v>18</v>
      </c>
      <c r="J23" s="42">
        <v>397467693</v>
      </c>
      <c r="K23" s="42">
        <v>441399277</v>
      </c>
      <c r="L23" s="141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5">
        <v>19</v>
      </c>
      <c r="J24" s="77">
        <v>66088097</v>
      </c>
      <c r="K24" s="77">
        <v>65581925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ht="12.75">
      <c r="J26" s="14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5" t="s">
        <v>316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2012-07-26T11:32:56Z</cp:lastPrinted>
  <dcterms:created xsi:type="dcterms:W3CDTF">2008-10-17T11:51:54Z</dcterms:created>
  <dcterms:modified xsi:type="dcterms:W3CDTF">2012-07-27T13:24:58Z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