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<sst xmlns="http://schemas.openxmlformats.org/spreadsheetml/2006/main" count="451" uniqueCount="394">
  <si>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</si>
  <si>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</si>
  <si>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</si>
  <si>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</si>
  <si>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</si>
  <si>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</si>
  <si>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</si>
  <si>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</si>
  <si>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</si>
  <si>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</si>
  <si>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</si>
  <si>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</si>
  <si>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</si>
  <si>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</si>
  <si>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</si>
  <si>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</si>
  <si>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</si>
  <si>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</si>
  <si>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</si>
  <si>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</si>
  <si>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</si>
  <si>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</si>
  <si>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</si>
  <si>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</si>
  <si>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</si>
  <si>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</si>
  <si>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</si>
  <si>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</si>
  <si>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</si>
  <si>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</si>
  <si>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</si>
  <si>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</si>
  <si>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</si>
  <si>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</si>
  <si>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</si>
  <si>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</si>
  <si>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</si>
  <si>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</si>
  <si>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</si>
  <si>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</si>
  <si>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</si>
  <si>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</si>
  <si>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</si>
  <si>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</si>
  <si>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</si>
  <si>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</si>
  <si>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</si>
  <si>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</si>
  <si>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</si>
  <si>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</si>
  <si>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</si>
  <si>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</si>
  <si>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</si>
  <si>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</si>
  <si>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</si>
  <si>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</si>
  <si>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</si>
  <si>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</si>
  <si>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</si>
  <si>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</si>
  <si>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</si>
  <si>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</si>
  <si>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</si>
  <si>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</si>
  <si>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</si>
  <si>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</si>
  <si>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</si>
  <si>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</si>
  <si>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</si>
  <si>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</si>
  <si>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</si>
  <si>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</si>
  <si>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</si>
  <si>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</si>
  <si>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</si>
  <si>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</si>
  <si>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</si>
  <si>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</si>
  <si>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</si>
  <si>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</si>
  <si>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</si>
  <si>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</si>
  <si>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</si>
  <si>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</si>
  <si>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</si>
  <si>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</si>
  <si>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</si>
  <si>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</si>
  <si>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</si>
  <si>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</si>
  <si>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</si>
  <si>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</si>
  <si>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</si>
  <si>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</si>
  <si>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</si>
  <si>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</si>
  <si>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</si>
  <si>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</si>
  <si>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</si>
  <si>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</si>
  <si>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</si>
  <si>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</si>
  <si>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</si>
  <si>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</si>
  <si>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</si>
  <si>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</si>
  <si>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</si>
  <si>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</si>
  <si>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</si>
  <si>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</si>
  <si>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</si>
  <si>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</si>
  <si>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</si>
  <si>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</si>
  <si>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</si>
  <si>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</si>
  <si>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</si>
  <si>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</si>
  <si>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</si>
  <si>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</si>
  <si>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</si>
  <si>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</si>
  <si>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</si>
  <si>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</si>
  <si>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</si>
  <si>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</si>
  <si>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</si>
  <si>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</si>
  <si>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</si>
  <si>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</si>
  <si>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</si>
  <si>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</si>
  <si>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</si>
  <si>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</si>
  <si>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</si>
  <si>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</si>
  <si>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</si>
  <si>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</si>
  <si>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</si>
  <si>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</si>
  <si>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</si>
  <si>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</si>
  <si>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</si>
  <si>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</si>
  <si>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</si>
  <si>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</si>
  <si>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</si>
  <si>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</si>
  <si>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</si>
  <si>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</si>
  <si>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</si>
  <si>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</si>
  <si>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</si>
  <si>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</si>
  <si>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</si>
  <si>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</si>
  <si>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</si>
  <si>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</si>
  <si>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</si>
  <si>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</si>
  <si>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</si>
  <si>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</si>
  <si>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</si>
  <si>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</si>
  <si>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</si>
  <si>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</si>
  <si>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</si>
  <si>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</si>
  <si>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</si>
  <si>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</si>
  <si>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</si>
  <si>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</si>
  <si>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</si>
  <si>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</si>
  <si>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</si>
  <si>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</si>
  <si>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</si>
  <si>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</si>
  <si>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</si>
  <si>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</si>
  <si>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</si>
  <si>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</si>
  <si>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</si>
  <si>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</si>
  <si>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</si>
  <si>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</si>
  <si>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</si>
  <si>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</si>
  <si>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</si>
  <si>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</si>
  <si>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</si>
  <si>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</si>
  <si>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</si>
  <si>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</si>
  <si>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</si>
  <si>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</si>
  <si>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</si>
  <si>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</si>
  <si>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</si>
  <si>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</si>
  <si>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</si>
  <si>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</si>
  <si>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</si>
  <si>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</si>
  <si>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</si>
  <si>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</si>
  <si>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</si>
  <si>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</si>
  <si>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</si>
  <si>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</si>
  <si>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</si>
  <si>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</si>
  <si>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</si>
  <si>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</si>
  <si>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</si>
  <si>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</si>
  <si>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</si>
  <si>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</si>
  <si>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</si>
  <si>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</si>
  <si>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</si>
  <si>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</si>
  <si>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</si>
  <si>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</si>
  <si>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</si>
  <si>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</si>
  <si>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</si>
  <si>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</si>
  <si>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</si>
  <si>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</si>
  <si>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</si>
  <si>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</si>
  <si>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</si>
  <si>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</si>
  <si>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</si>
  <si>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</si>
  <si>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</si>
  <si>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</si>
  <si>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</si>
  <si>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</si>
  <si>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</si>
  <si>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</si>
  <si>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</si>
  <si>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</si>
  <si>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</si>
  <si>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</si>
  <si>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</si>
  <si>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</si>
  <si>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</si>
  <si>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</si>
  <si>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</si>
  <si>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</si>
  <si>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</si>
  <si>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</si>
  <si>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</si>
  <si>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</si>
  <si>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</si>
  <si>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</si>
  <si>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</si>
  <si>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</si>
  <si>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</si>
  <si>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</si>
  <si>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</si>
  <si>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</si>
  <si>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</si>
  <si>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</si>
  <si>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</si>
  <si>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</si>
  <si>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</si>
  <si>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</si>
  <si>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</si>
  <si>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</si>
  <si>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</si>
  <si>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</si>
  <si>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</si>
  <si>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</si>
  <si>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</si>
  <si>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</si>
  <si>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</si>
  <si>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</si>
  <si>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</si>
  <si>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</si>
  <si>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</si>
  <si>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</si>
  <si>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</si>
  <si>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</si>
  <si>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</si>
  <si>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</si>
  <si>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</si>
  <si>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</si>
  <si>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</si>
  <si>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</si>
  <si>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</si>
  <si>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</si>
  <si>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</si>
  <si>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</si>
  <si>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</si>
  <si>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</si>
  <si>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</si>
  <si>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</si>
  <si>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</si>
  <si>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</si>
  <si>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</si>
  <si>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</si>
  <si>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</si>
  <si>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</si>
  <si>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</si>
  <si>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</si>
  <si>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</si>
  <si>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</si>
  <si>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</si>
  <si>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</si>
  <si>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</si>
  <si>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</si>
  <si>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</si>
  <si>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</si>
  <si>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</si>
  <si>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</si>
  <si>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</si>
  <si>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</si>
  <si>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</si>
  <si>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</si>
  <si>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</si>
  <si>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</si>
  <si>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</si>
  <si>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</si>
  <si>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</si>
  <si>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</si>
  <si>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</si>
  <si>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</si>
  <si>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</si>
  <si>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</si>
  <si>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</si>
  <si>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</si>
  <si>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</si>
  <si>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</si>
  <si>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</si>
  <si>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</si>
  <si>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</si>
  <si>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</si>
  <si>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</si>
  <si>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</si>
  <si>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</si>
  <si>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</si>
  <si>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</si>
  <si>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</si>
  <si>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</si>
  <si>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</si>
  <si>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</si>
  <si>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</si>
  <si>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</si>
  <si>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</si>
  <si>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</si>
  <si>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</si>
  <si>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</si>
  <si>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</si>
  <si>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</si>
  <si>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</si>
  <si>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</si>
  <si>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</si>
  <si>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</si>
  <si>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</si>
  <si>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</si>
  <si>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</si>
  <si>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</si>
  <si>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</si>
  <si>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</si>
  <si>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</si>
  <si>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</si>
  <si>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</si>
  <si>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</si>
  <si>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</si>
  <si>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</si>
  <si>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</si>
  <si>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</si>
  <si>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</si>
  <si>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</si>
  <si>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</si>
  <si>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</si>
  <si>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</si>
  <si>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</si>
  <si>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</si>
  <si>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</si>
  <si>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</si>
  <si>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</si>
  <si>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</si>
  <si>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</si>
  <si>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</si>
  <si>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</si>
  <si>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</si>
  <si>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</si>
  <si>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IGH  TURIZAM D.O.O.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</si>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</sst>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3" fillId="0" borderId="16" xfId="22" applyFont="1" applyBorder="1" applyAlignment="1">
      <alignment horizontal="center"/>
      <protection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9"/>
  <sheetViews>
    <sheetView zoomScaleSheetLayoutView="110" workbookViewId="0" topLeftCell="A70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248</v>
      </c>
      <c r="B1" s="190"/>
      <c r="C1" s="19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77" t="s">
        <v>249</v>
      </c>
      <c r="B2" s="178"/>
      <c r="C2" s="178"/>
      <c r="D2" s="154"/>
      <c r="E2" s="116">
        <v>40544</v>
      </c>
      <c r="F2" s="12"/>
      <c r="G2" s="13" t="s">
        <v>250</v>
      </c>
      <c r="H2" s="116">
        <v>40816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5" t="s">
        <v>317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71" t="s">
        <v>251</v>
      </c>
      <c r="B6" s="172"/>
      <c r="C6" s="161" t="s">
        <v>390</v>
      </c>
      <c r="D6" s="162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1" t="s">
        <v>252</v>
      </c>
      <c r="B8" s="152"/>
      <c r="C8" s="161" t="s">
        <v>323</v>
      </c>
      <c r="D8" s="162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68" t="s">
        <v>253</v>
      </c>
      <c r="B10" s="169"/>
      <c r="C10" s="161" t="s">
        <v>324</v>
      </c>
      <c r="D10" s="162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70"/>
      <c r="B11" s="16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1" t="s">
        <v>254</v>
      </c>
      <c r="B12" s="172"/>
      <c r="C12" s="165" t="s">
        <v>325</v>
      </c>
      <c r="D12" s="175"/>
      <c r="E12" s="175"/>
      <c r="F12" s="175"/>
      <c r="G12" s="175"/>
      <c r="H12" s="175"/>
      <c r="I12" s="176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1" t="s">
        <v>255</v>
      </c>
      <c r="B14" s="172"/>
      <c r="C14" s="173">
        <v>10000</v>
      </c>
      <c r="D14" s="174"/>
      <c r="E14" s="16"/>
      <c r="F14" s="165" t="s">
        <v>326</v>
      </c>
      <c r="G14" s="175"/>
      <c r="H14" s="175"/>
      <c r="I14" s="176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1" t="s">
        <v>256</v>
      </c>
      <c r="B16" s="172"/>
      <c r="C16" s="165" t="s">
        <v>327</v>
      </c>
      <c r="D16" s="175"/>
      <c r="E16" s="175"/>
      <c r="F16" s="175"/>
      <c r="G16" s="175"/>
      <c r="H16" s="175"/>
      <c r="I16" s="176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1" t="s">
        <v>257</v>
      </c>
      <c r="B18" s="172"/>
      <c r="C18" s="153" t="s">
        <v>328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1" t="s">
        <v>258</v>
      </c>
      <c r="B20" s="172"/>
      <c r="C20" s="153" t="s">
        <v>329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1" t="s">
        <v>259</v>
      </c>
      <c r="B22" s="172"/>
      <c r="C22" s="117">
        <v>133</v>
      </c>
      <c r="D22" s="165" t="s">
        <v>326</v>
      </c>
      <c r="E22" s="166"/>
      <c r="F22" s="167"/>
      <c r="G22" s="171"/>
      <c r="H22" s="150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71" t="s">
        <v>260</v>
      </c>
      <c r="B24" s="172"/>
      <c r="C24" s="117">
        <v>133</v>
      </c>
      <c r="D24" s="165" t="s">
        <v>330</v>
      </c>
      <c r="E24" s="166"/>
      <c r="F24" s="166"/>
      <c r="G24" s="167"/>
      <c r="H24" s="48" t="s">
        <v>261</v>
      </c>
      <c r="I24" s="311">
        <v>1186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71" t="s">
        <v>262</v>
      </c>
      <c r="B26" s="172"/>
      <c r="C26" s="118" t="s">
        <v>332</v>
      </c>
      <c r="D26" s="26"/>
      <c r="E26" s="96"/>
      <c r="F26" s="97"/>
      <c r="G26" s="145" t="s">
        <v>263</v>
      </c>
      <c r="H26" s="172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6" t="s">
        <v>264</v>
      </c>
      <c r="B28" s="147"/>
      <c r="C28" s="141"/>
      <c r="D28" s="141"/>
      <c r="E28" s="142" t="s">
        <v>265</v>
      </c>
      <c r="F28" s="143"/>
      <c r="G28" s="143"/>
      <c r="H28" s="144" t="s">
        <v>266</v>
      </c>
      <c r="I28" s="179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5" t="s">
        <v>333</v>
      </c>
      <c r="B30" s="166"/>
      <c r="C30" s="166"/>
      <c r="D30" s="167"/>
      <c r="E30" s="165" t="s">
        <v>334</v>
      </c>
      <c r="F30" s="166"/>
      <c r="G30" s="167"/>
      <c r="H30" s="161" t="s">
        <v>335</v>
      </c>
      <c r="I30" s="162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65" t="s">
        <v>336</v>
      </c>
      <c r="B32" s="166"/>
      <c r="C32" s="166"/>
      <c r="D32" s="167"/>
      <c r="E32" s="165" t="s">
        <v>337</v>
      </c>
      <c r="F32" s="166"/>
      <c r="G32" s="166"/>
      <c r="H32" s="161" t="s">
        <v>338</v>
      </c>
      <c r="I32" s="162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65" t="s">
        <v>339</v>
      </c>
      <c r="B34" s="166"/>
      <c r="C34" s="166"/>
      <c r="D34" s="167"/>
      <c r="E34" s="165" t="s">
        <v>340</v>
      </c>
      <c r="F34" s="166"/>
      <c r="G34" s="166"/>
      <c r="H34" s="161" t="s">
        <v>341</v>
      </c>
      <c r="I34" s="162"/>
      <c r="J34" s="10"/>
      <c r="K34" s="10"/>
      <c r="L34" s="10"/>
    </row>
    <row r="35" spans="1:12" ht="12.75">
      <c r="A35" s="136"/>
      <c r="B35" s="133"/>
      <c r="C35" s="163"/>
      <c r="D35" s="164"/>
      <c r="E35" s="132"/>
      <c r="F35" s="163"/>
      <c r="G35" s="164"/>
      <c r="H35" s="129"/>
      <c r="I35" s="137"/>
      <c r="J35" s="10"/>
      <c r="K35" s="10"/>
      <c r="L35" s="10"/>
    </row>
    <row r="36" spans="1:12" ht="12.75">
      <c r="A36" s="165" t="s">
        <v>342</v>
      </c>
      <c r="B36" s="166"/>
      <c r="C36" s="166"/>
      <c r="D36" s="167"/>
      <c r="E36" s="165" t="s">
        <v>343</v>
      </c>
      <c r="F36" s="166"/>
      <c r="G36" s="166"/>
      <c r="H36" s="161" t="s">
        <v>344</v>
      </c>
      <c r="I36" s="162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65" t="s">
        <v>345</v>
      </c>
      <c r="B38" s="166"/>
      <c r="C38" s="166"/>
      <c r="D38" s="167"/>
      <c r="E38" s="165" t="s">
        <v>340</v>
      </c>
      <c r="F38" s="166"/>
      <c r="G38" s="166"/>
      <c r="H38" s="161" t="s">
        <v>346</v>
      </c>
      <c r="I38" s="162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65" t="s">
        <v>347</v>
      </c>
      <c r="B40" s="166"/>
      <c r="C40" s="166"/>
      <c r="D40" s="167"/>
      <c r="E40" s="165" t="s">
        <v>348</v>
      </c>
      <c r="F40" s="166"/>
      <c r="G40" s="166"/>
      <c r="H40" s="161" t="s">
        <v>349</v>
      </c>
      <c r="I40" s="162"/>
      <c r="J40" s="10"/>
      <c r="K40" s="10"/>
      <c r="L40" s="10"/>
    </row>
    <row r="41" spans="1:12" ht="12.75">
      <c r="A41" s="138"/>
      <c r="B41" s="139"/>
      <c r="C41" s="139"/>
      <c r="D41" s="139"/>
      <c r="E41" s="140"/>
      <c r="F41" s="139"/>
      <c r="G41" s="139"/>
      <c r="H41" s="122"/>
      <c r="I41" s="123"/>
      <c r="J41" s="10"/>
      <c r="K41" s="10"/>
      <c r="L41" s="10"/>
    </row>
    <row r="42" spans="1:12" ht="12.75">
      <c r="A42" s="165" t="s">
        <v>391</v>
      </c>
      <c r="B42" s="166"/>
      <c r="C42" s="166"/>
      <c r="D42" s="167"/>
      <c r="E42" s="165" t="s">
        <v>340</v>
      </c>
      <c r="F42" s="166"/>
      <c r="G42" s="166"/>
      <c r="H42" s="161" t="s">
        <v>350</v>
      </c>
      <c r="I42" s="162"/>
      <c r="J42" s="10"/>
      <c r="K42" s="10"/>
      <c r="L42" s="10"/>
    </row>
    <row r="43" spans="1:12" ht="12.75">
      <c r="A43" s="136"/>
      <c r="B43" s="133"/>
      <c r="C43" s="133"/>
      <c r="D43" s="132"/>
      <c r="E43" s="132"/>
      <c r="F43" s="133"/>
      <c r="G43" s="132"/>
      <c r="H43" s="129"/>
      <c r="I43" s="137"/>
      <c r="J43" s="10"/>
      <c r="K43" s="10"/>
      <c r="L43" s="10"/>
    </row>
    <row r="44" spans="1:12" ht="12.75">
      <c r="A44" s="165" t="s">
        <v>351</v>
      </c>
      <c r="B44" s="166"/>
      <c r="C44" s="166"/>
      <c r="D44" s="167"/>
      <c r="E44" s="165" t="s">
        <v>340</v>
      </c>
      <c r="F44" s="166"/>
      <c r="G44" s="166"/>
      <c r="H44" s="161" t="s">
        <v>352</v>
      </c>
      <c r="I44" s="162"/>
      <c r="J44" s="10"/>
      <c r="K44" s="10"/>
      <c r="L44" s="10"/>
    </row>
    <row r="45" spans="1:12" ht="12.75">
      <c r="A45" s="136"/>
      <c r="B45" s="133"/>
      <c r="C45" s="133"/>
      <c r="D45" s="132"/>
      <c r="E45" s="132"/>
      <c r="F45" s="133"/>
      <c r="G45" s="132"/>
      <c r="H45" s="129"/>
      <c r="I45" s="137"/>
      <c r="J45" s="10"/>
      <c r="K45" s="10"/>
      <c r="L45" s="10"/>
    </row>
    <row r="46" spans="1:12" ht="12.75">
      <c r="A46" s="165" t="s">
        <v>353</v>
      </c>
      <c r="B46" s="166"/>
      <c r="C46" s="166"/>
      <c r="D46" s="167"/>
      <c r="E46" s="165" t="s">
        <v>354</v>
      </c>
      <c r="F46" s="166"/>
      <c r="G46" s="166"/>
      <c r="H46" s="161" t="s">
        <v>355</v>
      </c>
      <c r="I46" s="162"/>
      <c r="J46" s="10"/>
      <c r="K46" s="10"/>
      <c r="L46" s="10"/>
    </row>
    <row r="47" spans="1:12" ht="12.75">
      <c r="A47" s="138"/>
      <c r="B47" s="139"/>
      <c r="C47" s="139"/>
      <c r="D47" s="139"/>
      <c r="E47" s="140"/>
      <c r="F47" s="139"/>
      <c r="G47" s="139"/>
      <c r="H47" s="122"/>
      <c r="I47" s="123"/>
      <c r="J47" s="10"/>
      <c r="K47" s="10"/>
      <c r="L47" s="10"/>
    </row>
    <row r="48" spans="1:12" ht="12.75">
      <c r="A48" s="165" t="s">
        <v>356</v>
      </c>
      <c r="B48" s="166"/>
      <c r="C48" s="166"/>
      <c r="D48" s="167"/>
      <c r="E48" s="165" t="s">
        <v>357</v>
      </c>
      <c r="F48" s="166"/>
      <c r="G48" s="166"/>
      <c r="H48" s="161" t="s">
        <v>358</v>
      </c>
      <c r="I48" s="162"/>
      <c r="J48" s="10"/>
      <c r="K48" s="10"/>
      <c r="L48" s="10"/>
    </row>
    <row r="49" spans="1:12" ht="12.75">
      <c r="A49" s="136"/>
      <c r="B49" s="133"/>
      <c r="C49" s="133"/>
      <c r="D49" s="132"/>
      <c r="E49" s="132"/>
      <c r="F49" s="133"/>
      <c r="G49" s="132"/>
      <c r="H49" s="129"/>
      <c r="I49" s="137"/>
      <c r="J49" s="10"/>
      <c r="K49" s="10"/>
      <c r="L49" s="10"/>
    </row>
    <row r="50" spans="1:12" ht="12.75">
      <c r="A50" s="165" t="s">
        <v>359</v>
      </c>
      <c r="B50" s="166"/>
      <c r="C50" s="166"/>
      <c r="D50" s="167"/>
      <c r="E50" s="165" t="s">
        <v>360</v>
      </c>
      <c r="F50" s="166"/>
      <c r="G50" s="166"/>
      <c r="H50" s="161" t="s">
        <v>361</v>
      </c>
      <c r="I50" s="162"/>
      <c r="J50" s="10"/>
      <c r="K50" s="10"/>
      <c r="L50" s="10"/>
    </row>
    <row r="51" spans="1:12" ht="12.75">
      <c r="A51" s="136"/>
      <c r="B51" s="133"/>
      <c r="C51" s="133"/>
      <c r="D51" s="132"/>
      <c r="E51" s="132"/>
      <c r="F51" s="133"/>
      <c r="G51" s="132"/>
      <c r="H51" s="129"/>
      <c r="I51" s="137"/>
      <c r="J51" s="10"/>
      <c r="K51" s="10"/>
      <c r="L51" s="10"/>
    </row>
    <row r="52" spans="1:12" ht="12.75">
      <c r="A52" s="165" t="s">
        <v>362</v>
      </c>
      <c r="B52" s="166"/>
      <c r="C52" s="166"/>
      <c r="D52" s="167"/>
      <c r="E52" s="165" t="s">
        <v>363</v>
      </c>
      <c r="F52" s="166"/>
      <c r="G52" s="166"/>
      <c r="H52" s="161"/>
      <c r="I52" s="162"/>
      <c r="J52" s="10"/>
      <c r="K52" s="10"/>
      <c r="L52" s="10"/>
    </row>
    <row r="53" spans="1:12" ht="12.75">
      <c r="A53" s="138"/>
      <c r="B53" s="139"/>
      <c r="C53" s="139"/>
      <c r="D53" s="139"/>
      <c r="E53" s="140"/>
      <c r="F53" s="139"/>
      <c r="G53" s="139"/>
      <c r="H53" s="122"/>
      <c r="I53" s="123"/>
      <c r="J53" s="10"/>
      <c r="K53" s="10"/>
      <c r="L53" s="10"/>
    </row>
    <row r="54" spans="1:12" ht="12.75">
      <c r="A54" s="165" t="s">
        <v>364</v>
      </c>
      <c r="B54" s="166"/>
      <c r="C54" s="166"/>
      <c r="D54" s="167"/>
      <c r="E54" s="165" t="s">
        <v>365</v>
      </c>
      <c r="F54" s="166"/>
      <c r="G54" s="166"/>
      <c r="H54" s="161" t="s">
        <v>366</v>
      </c>
      <c r="I54" s="162"/>
      <c r="J54" s="10"/>
      <c r="K54" s="10"/>
      <c r="L54" s="10"/>
    </row>
    <row r="55" spans="1:12" ht="12.75">
      <c r="A55" s="136"/>
      <c r="B55" s="133"/>
      <c r="C55" s="133"/>
      <c r="D55" s="132"/>
      <c r="E55" s="132"/>
      <c r="F55" s="133"/>
      <c r="G55" s="132"/>
      <c r="H55" s="129"/>
      <c r="I55" s="137"/>
      <c r="J55" s="10"/>
      <c r="K55" s="10"/>
      <c r="L55" s="10"/>
    </row>
    <row r="56" spans="1:12" ht="12.75">
      <c r="A56" s="165" t="s">
        <v>367</v>
      </c>
      <c r="B56" s="166"/>
      <c r="C56" s="166"/>
      <c r="D56" s="167"/>
      <c r="E56" s="165" t="s">
        <v>368</v>
      </c>
      <c r="F56" s="166"/>
      <c r="G56" s="166"/>
      <c r="H56" s="161" t="s">
        <v>369</v>
      </c>
      <c r="I56" s="162"/>
      <c r="J56" s="10"/>
      <c r="K56" s="10"/>
      <c r="L56" s="10"/>
    </row>
    <row r="57" spans="1:12" ht="12.75">
      <c r="A57" s="136"/>
      <c r="B57" s="133"/>
      <c r="C57" s="133"/>
      <c r="D57" s="132"/>
      <c r="E57" s="132"/>
      <c r="F57" s="133"/>
      <c r="G57" s="132"/>
      <c r="H57" s="129"/>
      <c r="I57" s="137"/>
      <c r="J57" s="10"/>
      <c r="K57" s="10"/>
      <c r="L57" s="10"/>
    </row>
    <row r="58" spans="1:12" ht="12.75">
      <c r="A58" s="165" t="s">
        <v>370</v>
      </c>
      <c r="B58" s="166"/>
      <c r="C58" s="166"/>
      <c r="D58" s="167"/>
      <c r="E58" s="165" t="s">
        <v>371</v>
      </c>
      <c r="F58" s="166"/>
      <c r="G58" s="166"/>
      <c r="H58" s="161" t="s">
        <v>372</v>
      </c>
      <c r="I58" s="162"/>
      <c r="J58" s="10"/>
      <c r="K58" s="10"/>
      <c r="L58" s="10"/>
    </row>
    <row r="59" spans="1:12" ht="12.75">
      <c r="A59" s="138"/>
      <c r="B59" s="139"/>
      <c r="C59" s="139"/>
      <c r="D59" s="139"/>
      <c r="E59" s="140"/>
      <c r="F59" s="139"/>
      <c r="G59" s="139"/>
      <c r="H59" s="122"/>
      <c r="I59" s="123"/>
      <c r="J59" s="10"/>
      <c r="K59" s="10"/>
      <c r="L59" s="10"/>
    </row>
    <row r="60" spans="1:12" ht="12.75">
      <c r="A60" s="165" t="s">
        <v>373</v>
      </c>
      <c r="B60" s="166"/>
      <c r="C60" s="166"/>
      <c r="D60" s="167"/>
      <c r="E60" s="165" t="s">
        <v>374</v>
      </c>
      <c r="F60" s="166"/>
      <c r="G60" s="166"/>
      <c r="H60" s="161" t="s">
        <v>375</v>
      </c>
      <c r="I60" s="162"/>
      <c r="J60" s="10"/>
      <c r="K60" s="10"/>
      <c r="L60" s="10"/>
    </row>
    <row r="61" spans="1:12" ht="12.75">
      <c r="A61" s="136"/>
      <c r="B61" s="133"/>
      <c r="C61" s="133"/>
      <c r="D61" s="132"/>
      <c r="E61" s="132"/>
      <c r="F61" s="133"/>
      <c r="G61" s="132"/>
      <c r="H61" s="129"/>
      <c r="I61" s="137"/>
      <c r="J61" s="10"/>
      <c r="K61" s="10"/>
      <c r="L61" s="10"/>
    </row>
    <row r="62" spans="1:12" ht="12.75">
      <c r="A62" s="165" t="s">
        <v>376</v>
      </c>
      <c r="B62" s="166"/>
      <c r="C62" s="166"/>
      <c r="D62" s="167"/>
      <c r="E62" s="165" t="s">
        <v>377</v>
      </c>
      <c r="F62" s="166"/>
      <c r="G62" s="166"/>
      <c r="H62" s="161" t="s">
        <v>378</v>
      </c>
      <c r="I62" s="162"/>
      <c r="J62" s="10"/>
      <c r="K62" s="10"/>
      <c r="L62" s="10"/>
    </row>
    <row r="63" spans="1:12" ht="12.75">
      <c r="A63" s="136"/>
      <c r="B63" s="133"/>
      <c r="C63" s="133"/>
      <c r="D63" s="132"/>
      <c r="E63" s="132"/>
      <c r="F63" s="133"/>
      <c r="G63" s="132"/>
      <c r="H63" s="129"/>
      <c r="I63" s="137"/>
      <c r="J63" s="10"/>
      <c r="K63" s="10"/>
      <c r="L63" s="10"/>
    </row>
    <row r="64" spans="1:12" ht="12.75">
      <c r="A64" s="165" t="s">
        <v>379</v>
      </c>
      <c r="B64" s="166"/>
      <c r="C64" s="166"/>
      <c r="D64" s="167"/>
      <c r="E64" s="165" t="s">
        <v>380</v>
      </c>
      <c r="F64" s="166"/>
      <c r="G64" s="166"/>
      <c r="H64" s="161" t="s">
        <v>381</v>
      </c>
      <c r="I64" s="162"/>
      <c r="J64" s="10"/>
      <c r="K64" s="10"/>
      <c r="L64" s="10"/>
    </row>
    <row r="65" spans="1:12" ht="12.75">
      <c r="A65" s="138"/>
      <c r="B65" s="139"/>
      <c r="C65" s="139"/>
      <c r="D65" s="139"/>
      <c r="E65" s="140"/>
      <c r="F65" s="139"/>
      <c r="G65" s="139"/>
      <c r="H65" s="122"/>
      <c r="I65" s="123"/>
      <c r="J65" s="10"/>
      <c r="K65" s="10"/>
      <c r="L65" s="10"/>
    </row>
    <row r="66" spans="1:12" ht="12.75">
      <c r="A66" s="165" t="s">
        <v>382</v>
      </c>
      <c r="B66" s="166"/>
      <c r="C66" s="166"/>
      <c r="D66" s="167"/>
      <c r="E66" s="165" t="s">
        <v>340</v>
      </c>
      <c r="F66" s="166"/>
      <c r="G66" s="166"/>
      <c r="H66" s="161" t="s">
        <v>383</v>
      </c>
      <c r="I66" s="162"/>
      <c r="J66" s="10"/>
      <c r="K66" s="10"/>
      <c r="L66" s="10"/>
    </row>
    <row r="67" spans="1:12" ht="12.75">
      <c r="A67" s="158"/>
      <c r="B67" s="159"/>
      <c r="C67" s="159"/>
      <c r="D67" s="160"/>
      <c r="E67" s="158"/>
      <c r="F67" s="159"/>
      <c r="G67" s="159"/>
      <c r="H67" s="161"/>
      <c r="I67" s="162"/>
      <c r="J67" s="10"/>
      <c r="K67" s="10"/>
      <c r="L67" s="10"/>
    </row>
    <row r="68" spans="1:12" ht="12.75">
      <c r="A68" s="120"/>
      <c r="B68" s="121"/>
      <c r="C68" s="121"/>
      <c r="D68" s="121"/>
      <c r="E68" s="24"/>
      <c r="F68" s="121"/>
      <c r="G68" s="121"/>
      <c r="H68" s="122"/>
      <c r="I68" s="123"/>
      <c r="J68" s="10"/>
      <c r="K68" s="10"/>
      <c r="L68" s="10"/>
    </row>
    <row r="69" spans="1:12" ht="12.75">
      <c r="A69" s="101"/>
      <c r="B69" s="31"/>
      <c r="C69" s="31"/>
      <c r="D69" s="21"/>
      <c r="E69" s="21"/>
      <c r="F69" s="31"/>
      <c r="G69" s="21"/>
      <c r="H69" s="21"/>
      <c r="I69" s="102"/>
      <c r="J69" s="10"/>
      <c r="K69" s="10"/>
      <c r="L69" s="10"/>
    </row>
    <row r="70" spans="1:12" ht="12.75">
      <c r="A70" s="168" t="s">
        <v>267</v>
      </c>
      <c r="B70" s="180"/>
      <c r="C70" s="161"/>
      <c r="D70" s="162"/>
      <c r="E70" s="27"/>
      <c r="F70" s="165"/>
      <c r="G70" s="159"/>
      <c r="H70" s="159"/>
      <c r="I70" s="160"/>
      <c r="J70" s="10"/>
      <c r="K70" s="10"/>
      <c r="L70" s="10"/>
    </row>
    <row r="71" spans="1:12" ht="12.75">
      <c r="A71" s="100"/>
      <c r="B71" s="30"/>
      <c r="C71" s="181"/>
      <c r="D71" s="182"/>
      <c r="E71" s="16"/>
      <c r="F71" s="181"/>
      <c r="G71" s="183"/>
      <c r="H71" s="32"/>
      <c r="I71" s="103"/>
      <c r="J71" s="10"/>
      <c r="K71" s="10"/>
      <c r="L71" s="10"/>
    </row>
    <row r="72" spans="1:12" ht="12.75">
      <c r="A72" s="168" t="s">
        <v>268</v>
      </c>
      <c r="B72" s="180"/>
      <c r="C72" s="165" t="s">
        <v>384</v>
      </c>
      <c r="D72" s="184"/>
      <c r="E72" s="184"/>
      <c r="F72" s="184"/>
      <c r="G72" s="184"/>
      <c r="H72" s="184"/>
      <c r="I72" s="185"/>
      <c r="J72" s="10"/>
      <c r="K72" s="10"/>
      <c r="L72" s="10"/>
    </row>
    <row r="73" spans="1:12" ht="12.75">
      <c r="A73" s="91"/>
      <c r="B73" s="23"/>
      <c r="C73" s="22" t="s">
        <v>269</v>
      </c>
      <c r="D73" s="16"/>
      <c r="E73" s="16"/>
      <c r="F73" s="16"/>
      <c r="G73" s="16"/>
      <c r="H73" s="16"/>
      <c r="I73" s="92"/>
      <c r="J73" s="10"/>
      <c r="K73" s="10"/>
      <c r="L73" s="10"/>
    </row>
    <row r="74" spans="1:12" ht="12.75">
      <c r="A74" s="168" t="s">
        <v>270</v>
      </c>
      <c r="B74" s="180"/>
      <c r="C74" s="186" t="s">
        <v>385</v>
      </c>
      <c r="D74" s="187"/>
      <c r="E74" s="188"/>
      <c r="F74" s="16"/>
      <c r="G74" s="48" t="s">
        <v>271</v>
      </c>
      <c r="H74" s="186" t="s">
        <v>386</v>
      </c>
      <c r="I74" s="188"/>
      <c r="J74" s="10"/>
      <c r="K74" s="10"/>
      <c r="L74" s="10"/>
    </row>
    <row r="75" spans="1:12" ht="12.75">
      <c r="A75" s="91"/>
      <c r="B75" s="23"/>
      <c r="C75" s="22"/>
      <c r="D75" s="16"/>
      <c r="E75" s="16"/>
      <c r="F75" s="16"/>
      <c r="G75" s="16"/>
      <c r="H75" s="16"/>
      <c r="I75" s="92"/>
      <c r="J75" s="10"/>
      <c r="K75" s="10"/>
      <c r="L75" s="10"/>
    </row>
    <row r="76" spans="1:12" ht="12.75">
      <c r="A76" s="168" t="s">
        <v>257</v>
      </c>
      <c r="B76" s="180"/>
      <c r="C76" s="197" t="s">
        <v>328</v>
      </c>
      <c r="D76" s="187"/>
      <c r="E76" s="187"/>
      <c r="F76" s="187"/>
      <c r="G76" s="187"/>
      <c r="H76" s="187"/>
      <c r="I76" s="188"/>
      <c r="J76" s="10"/>
      <c r="K76" s="10"/>
      <c r="L76" s="10"/>
    </row>
    <row r="77" spans="1:12" ht="12.75">
      <c r="A77" s="91"/>
      <c r="B77" s="23"/>
      <c r="C77" s="16"/>
      <c r="D77" s="16"/>
      <c r="E77" s="16"/>
      <c r="F77" s="16"/>
      <c r="G77" s="16"/>
      <c r="H77" s="16"/>
      <c r="I77" s="92"/>
      <c r="J77" s="10"/>
      <c r="K77" s="10"/>
      <c r="L77" s="10"/>
    </row>
    <row r="78" spans="1:12" ht="12.75">
      <c r="A78" s="171" t="s">
        <v>272</v>
      </c>
      <c r="B78" s="172"/>
      <c r="C78" s="186" t="s">
        <v>387</v>
      </c>
      <c r="D78" s="187"/>
      <c r="E78" s="187"/>
      <c r="F78" s="187"/>
      <c r="G78" s="187"/>
      <c r="H78" s="187"/>
      <c r="I78" s="176"/>
      <c r="J78" s="10"/>
      <c r="K78" s="10"/>
      <c r="L78" s="10"/>
    </row>
    <row r="79" spans="1:12" ht="12.75">
      <c r="A79" s="104"/>
      <c r="B79" s="21"/>
      <c r="C79" s="191" t="s">
        <v>273</v>
      </c>
      <c r="D79" s="191"/>
      <c r="E79" s="191"/>
      <c r="F79" s="191"/>
      <c r="G79" s="191"/>
      <c r="H79" s="191"/>
      <c r="I79" s="105"/>
      <c r="J79" s="10"/>
      <c r="K79" s="10"/>
      <c r="L79" s="10"/>
    </row>
    <row r="80" spans="1:12" ht="12.75">
      <c r="A80" s="104"/>
      <c r="B80" s="21"/>
      <c r="C80" s="33"/>
      <c r="D80" s="33"/>
      <c r="E80" s="33"/>
      <c r="F80" s="33"/>
      <c r="G80" s="33"/>
      <c r="H80" s="33"/>
      <c r="I80" s="105"/>
      <c r="J80" s="10"/>
      <c r="K80" s="10"/>
      <c r="L80" s="10"/>
    </row>
    <row r="81" spans="1:12" ht="12.75">
      <c r="A81" s="104"/>
      <c r="B81" s="198" t="s">
        <v>274</v>
      </c>
      <c r="C81" s="199"/>
      <c r="D81" s="199"/>
      <c r="E81" s="199"/>
      <c r="F81" s="46"/>
      <c r="G81" s="46"/>
      <c r="H81" s="46"/>
      <c r="I81" s="106"/>
      <c r="J81" s="10"/>
      <c r="K81" s="10"/>
      <c r="L81" s="10"/>
    </row>
    <row r="82" spans="1:12" ht="12.75">
      <c r="A82" s="104"/>
      <c r="B82" s="200" t="s">
        <v>306</v>
      </c>
      <c r="C82" s="201"/>
      <c r="D82" s="201"/>
      <c r="E82" s="201"/>
      <c r="F82" s="201"/>
      <c r="G82" s="201"/>
      <c r="H82" s="201"/>
      <c r="I82" s="202"/>
      <c r="J82" s="10"/>
      <c r="K82" s="10"/>
      <c r="L82" s="10"/>
    </row>
    <row r="83" spans="1:12" ht="12.75">
      <c r="A83" s="104"/>
      <c r="B83" s="200" t="s">
        <v>307</v>
      </c>
      <c r="C83" s="201"/>
      <c r="D83" s="201"/>
      <c r="E83" s="201"/>
      <c r="F83" s="201"/>
      <c r="G83" s="201"/>
      <c r="H83" s="201"/>
      <c r="I83" s="106"/>
      <c r="J83" s="10"/>
      <c r="K83" s="10"/>
      <c r="L83" s="10"/>
    </row>
    <row r="84" spans="1:12" ht="12.75">
      <c r="A84" s="104"/>
      <c r="B84" s="200" t="s">
        <v>308</v>
      </c>
      <c r="C84" s="201"/>
      <c r="D84" s="201"/>
      <c r="E84" s="201"/>
      <c r="F84" s="201"/>
      <c r="G84" s="201"/>
      <c r="H84" s="201"/>
      <c r="I84" s="202"/>
      <c r="J84" s="10"/>
      <c r="K84" s="10"/>
      <c r="L84" s="10"/>
    </row>
    <row r="85" spans="1:12" ht="12.75">
      <c r="A85" s="104"/>
      <c r="B85" s="200" t="s">
        <v>309</v>
      </c>
      <c r="C85" s="201"/>
      <c r="D85" s="201"/>
      <c r="E85" s="201"/>
      <c r="F85" s="201"/>
      <c r="G85" s="201"/>
      <c r="H85" s="201"/>
      <c r="I85" s="202"/>
      <c r="J85" s="10"/>
      <c r="K85" s="10"/>
      <c r="L85" s="10"/>
    </row>
    <row r="86" spans="1:12" ht="12.75">
      <c r="A86" s="104"/>
      <c r="B86" s="107"/>
      <c r="C86" s="108"/>
      <c r="D86" s="108"/>
      <c r="E86" s="108"/>
      <c r="F86" s="108"/>
      <c r="G86" s="108"/>
      <c r="H86" s="108"/>
      <c r="I86" s="109"/>
      <c r="J86" s="10"/>
      <c r="K86" s="10"/>
      <c r="L86" s="10"/>
    </row>
    <row r="87" spans="1:12" ht="13.5" thickBot="1">
      <c r="A87" s="110" t="s">
        <v>275</v>
      </c>
      <c r="B87" s="16"/>
      <c r="C87" s="16"/>
      <c r="D87" s="16"/>
      <c r="E87" s="16"/>
      <c r="F87" s="16"/>
      <c r="G87" s="34"/>
      <c r="H87" s="35"/>
      <c r="I87" s="111"/>
      <c r="J87" s="10"/>
      <c r="K87" s="10"/>
      <c r="L87" s="10"/>
    </row>
    <row r="88" spans="1:12" ht="12.75">
      <c r="A88" s="87"/>
      <c r="B88" s="16"/>
      <c r="C88" s="16"/>
      <c r="D88" s="16"/>
      <c r="E88" s="21" t="s">
        <v>276</v>
      </c>
      <c r="F88" s="96"/>
      <c r="G88" s="192" t="s">
        <v>277</v>
      </c>
      <c r="H88" s="193"/>
      <c r="I88" s="194"/>
      <c r="J88" s="10"/>
      <c r="K88" s="10"/>
      <c r="L88" s="10"/>
    </row>
    <row r="89" spans="1:12" ht="12.75">
      <c r="A89" s="112"/>
      <c r="B89" s="113"/>
      <c r="C89" s="114"/>
      <c r="D89" s="114"/>
      <c r="E89" s="114"/>
      <c r="F89" s="114"/>
      <c r="G89" s="195"/>
      <c r="H89" s="196"/>
      <c r="I89" s="115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4">
    <mergeCell ref="B82:I82"/>
    <mergeCell ref="B83:H83"/>
    <mergeCell ref="B84:I84"/>
    <mergeCell ref="B85:I85"/>
    <mergeCell ref="A1:C1"/>
    <mergeCell ref="C79:H79"/>
    <mergeCell ref="G88:I88"/>
    <mergeCell ref="G89:H89"/>
    <mergeCell ref="A76:B76"/>
    <mergeCell ref="C76:I76"/>
    <mergeCell ref="A78:B78"/>
    <mergeCell ref="C78:I78"/>
    <mergeCell ref="B81:E81"/>
    <mergeCell ref="A72:B72"/>
    <mergeCell ref="C72:I72"/>
    <mergeCell ref="A74:B74"/>
    <mergeCell ref="C74:E74"/>
    <mergeCell ref="H74:I74"/>
    <mergeCell ref="A70:B70"/>
    <mergeCell ref="C70:D70"/>
    <mergeCell ref="F70:I70"/>
    <mergeCell ref="C71:D71"/>
    <mergeCell ref="F71:G71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2:D2"/>
    <mergeCell ref="A4:I4"/>
    <mergeCell ref="A6:B6"/>
    <mergeCell ref="C6:D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H62:I62"/>
    <mergeCell ref="A64:D64"/>
    <mergeCell ref="E64:G64"/>
    <mergeCell ref="H64:I64"/>
    <mergeCell ref="A67:D67"/>
    <mergeCell ref="E67:G67"/>
    <mergeCell ref="H67:I67"/>
    <mergeCell ref="C35:D35"/>
    <mergeCell ref="F35:G35"/>
    <mergeCell ref="A66:D66"/>
    <mergeCell ref="E66:G66"/>
    <mergeCell ref="H66:I66"/>
    <mergeCell ref="A62:D62"/>
    <mergeCell ref="E62:G62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29">
      <selection activeCell="A120" sqref="A120:K120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392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388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59</v>
      </c>
      <c r="B4" s="246"/>
      <c r="C4" s="246"/>
      <c r="D4" s="246"/>
      <c r="E4" s="246"/>
      <c r="F4" s="246"/>
      <c r="G4" s="246"/>
      <c r="H4" s="247"/>
      <c r="I4" s="55" t="s">
        <v>278</v>
      </c>
      <c r="J4" s="56" t="s">
        <v>319</v>
      </c>
      <c r="K4" s="57" t="s">
        <v>320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4">
        <v>2</v>
      </c>
      <c r="J5" s="53">
        <v>3</v>
      </c>
      <c r="K5" s="53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0">
        <f>J9+J16+J26+J35+J39</f>
        <v>734137704</v>
      </c>
      <c r="K8" s="50">
        <f>K9+K16+K26+K35+K39</f>
        <v>775223772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0">
        <f>SUM(J10:J15)</f>
        <v>33959545</v>
      </c>
      <c r="K9" s="50">
        <f>SUM(K10:K15)</f>
        <v>34976690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2620163</v>
      </c>
      <c r="K11" s="7">
        <v>3725294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28719956</v>
      </c>
      <c r="K12" s="7">
        <v>28657969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>
        <v>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2619426</v>
      </c>
      <c r="K14" s="7">
        <v>2593427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0</v>
      </c>
      <c r="K15" s="7">
        <v>0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0">
        <f>SUM(J17:J25)</f>
        <v>525741469</v>
      </c>
      <c r="K16" s="50">
        <f>SUM(K17:K25)</f>
        <v>542567201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91866993</v>
      </c>
      <c r="K17" s="7">
        <v>91891345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277489617</v>
      </c>
      <c r="K18" s="7">
        <v>290913466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26135735</v>
      </c>
      <c r="K19" s="7">
        <v>25218022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7053055</v>
      </c>
      <c r="K20" s="7">
        <v>5332419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128337</v>
      </c>
      <c r="K22" s="7">
        <v>263474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24627461</v>
      </c>
      <c r="K23" s="7">
        <v>29685410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1316301</v>
      </c>
      <c r="K24" s="7">
        <v>1219834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97123970</v>
      </c>
      <c r="K25" s="7">
        <v>98043231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0">
        <f>SUM(J27:J34)</f>
        <v>166037582</v>
      </c>
      <c r="K26" s="50">
        <f>SUM(K27:K34)</f>
        <v>190784531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0</v>
      </c>
      <c r="K27" s="7">
        <v>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28120000</v>
      </c>
      <c r="K28" s="7">
        <v>28120000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89791</v>
      </c>
      <c r="K29" s="7">
        <v>89791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0</v>
      </c>
      <c r="K31" s="7">
        <v>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13249298</v>
      </c>
      <c r="K32" s="7">
        <v>9640079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19107129</v>
      </c>
      <c r="K33" s="7">
        <v>19107129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105471364</v>
      </c>
      <c r="K34" s="7">
        <v>133827532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0">
        <f>SUM(J36:J38)</f>
        <v>6117447</v>
      </c>
      <c r="K35" s="50">
        <f>SUM(K36:K38)</f>
        <v>4613689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6117447</v>
      </c>
      <c r="K37" s="7">
        <v>4613689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0</v>
      </c>
      <c r="K38" s="7">
        <v>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2281661</v>
      </c>
      <c r="K39" s="7">
        <v>2281661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0">
        <f>J41+J49+J56+J64</f>
        <v>561061453</v>
      </c>
      <c r="K40" s="50">
        <f>K41+K49+K56+K64</f>
        <v>562340893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0">
        <f>SUM(J42:J48)</f>
        <v>148297183</v>
      </c>
      <c r="K41" s="50">
        <f>SUM(K42:K48)</f>
        <v>131479687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101256</v>
      </c>
      <c r="K42" s="7">
        <v>232904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119611959</v>
      </c>
      <c r="K43" s="7">
        <v>120140896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20872844</v>
      </c>
      <c r="K44" s="7">
        <v>6605571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6160227</v>
      </c>
      <c r="K45" s="7">
        <v>3500316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1550897</v>
      </c>
      <c r="K46" s="7">
        <v>1000000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>
        <v>0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0">
        <f>SUM(J50:J55)</f>
        <v>310045842</v>
      </c>
      <c r="K49" s="50">
        <f>SUM(K50:K55)</f>
        <v>383878928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6163340</v>
      </c>
      <c r="K50" s="7">
        <v>2277959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161474555</v>
      </c>
      <c r="K51" s="7">
        <v>202305740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>
        <v>0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664664</v>
      </c>
      <c r="K53" s="7">
        <v>1135113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6372217</v>
      </c>
      <c r="K54" s="7">
        <v>426221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135371066</v>
      </c>
      <c r="K55" s="7">
        <v>177733895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0">
        <f>SUM(J57:J63)</f>
        <v>83270192</v>
      </c>
      <c r="K56" s="50">
        <f>SUM(K57:K63)</f>
        <v>40034381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15969304</v>
      </c>
      <c r="K58" s="7">
        <v>17144671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0</v>
      </c>
      <c r="K60" s="7">
        <v>0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12035303</v>
      </c>
      <c r="K61" s="7">
        <v>9961318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13069191</v>
      </c>
      <c r="K62" s="7">
        <v>11531722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42196394</v>
      </c>
      <c r="K63" s="7">
        <v>1396670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19448236</v>
      </c>
      <c r="K64" s="7">
        <v>6947897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53817473</v>
      </c>
      <c r="K65" s="7">
        <v>47722132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0">
        <f>J7+J8+J40+J65</f>
        <v>1349016630</v>
      </c>
      <c r="K66" s="50">
        <f>K7+K8+K40+K65</f>
        <v>1385286797</v>
      </c>
    </row>
    <row r="67" spans="1:11" ht="12.75">
      <c r="A67" s="231" t="s">
        <v>91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>
        <v>128346841</v>
      </c>
      <c r="K67" s="8">
        <v>123754163</v>
      </c>
    </row>
    <row r="68" spans="1:11" ht="12.75">
      <c r="A68" s="208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51">
        <f>J70+J71+J72+J78+J79+J82+J85</f>
        <v>402518107</v>
      </c>
      <c r="K69" s="51">
        <f>K70+K71+K72+K78+K79+K82+K85</f>
        <v>487919938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63432000</v>
      </c>
      <c r="K70" s="7">
        <v>63432000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13998640</v>
      </c>
      <c r="K71" s="7">
        <v>13998640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3171600</v>
      </c>
      <c r="K73" s="7">
        <v>3171600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6343200</v>
      </c>
      <c r="K74" s="7">
        <v>6343200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1446309</v>
      </c>
      <c r="K75" s="7">
        <v>1446309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0</v>
      </c>
      <c r="K77" s="7">
        <v>0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61688896</v>
      </c>
      <c r="K78" s="7">
        <v>61745627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0">
        <f>J80-J81</f>
        <v>241862057</v>
      </c>
      <c r="K79" s="50">
        <f>K80-K81</f>
        <v>272547593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241862057</v>
      </c>
      <c r="K80" s="7">
        <v>272547593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0</v>
      </c>
      <c r="K81" s="7"/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0">
        <f>J83-J84</f>
        <v>8300652</v>
      </c>
      <c r="K82" s="50">
        <f>K83-K84</f>
        <v>1739494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8300652</v>
      </c>
      <c r="K83" s="7">
        <v>1739494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0</v>
      </c>
      <c r="K84" s="7">
        <v>0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5167371</v>
      </c>
      <c r="K85" s="7">
        <v>66388093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0">
        <f>SUM(J87:J89)</f>
        <v>8279751</v>
      </c>
      <c r="K86" s="50">
        <f>SUM(K87:K89)</f>
        <v>6571624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3257923</v>
      </c>
      <c r="K87" s="7">
        <v>3257923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5021828</v>
      </c>
      <c r="K89" s="7">
        <v>3313701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0">
        <f>SUM(J91:J99)</f>
        <v>356256617</v>
      </c>
      <c r="K90" s="50">
        <f>SUM(K91:K99)</f>
        <v>348478205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0</v>
      </c>
      <c r="K91" s="7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30168432</v>
      </c>
      <c r="K92" s="7">
        <v>5098230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313796999</v>
      </c>
      <c r="K93" s="7">
        <v>330862448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6455546</v>
      </c>
      <c r="K95" s="7">
        <v>7129264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1401018</v>
      </c>
      <c r="K96" s="7">
        <v>1401018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528165</v>
      </c>
      <c r="K98" s="7">
        <v>80788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3906457</v>
      </c>
      <c r="K99" s="7">
        <v>3906457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0">
        <f>SUM(J101:J112)</f>
        <v>580577260</v>
      </c>
      <c r="K100" s="50">
        <f>SUM(K101:K112)</f>
        <v>540617988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820676</v>
      </c>
      <c r="K101" s="7">
        <v>29327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52131918</v>
      </c>
      <c r="K102" s="7">
        <v>54316070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169460999</v>
      </c>
      <c r="K103" s="7">
        <v>156230890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13901490</v>
      </c>
      <c r="K104" s="7">
        <v>6934772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143616702</v>
      </c>
      <c r="K105" s="7">
        <v>130547484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113790751</v>
      </c>
      <c r="K106" s="7">
        <v>101583572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10175100</v>
      </c>
      <c r="K108" s="7">
        <v>10882766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18585194</v>
      </c>
      <c r="K109" s="7">
        <v>26799728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2410448</v>
      </c>
      <c r="K110" s="7">
        <v>2365103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55683982</v>
      </c>
      <c r="K112" s="7">
        <v>50928276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1384895</v>
      </c>
      <c r="K113" s="7">
        <v>1699042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0">
        <f>J69+J86+J90+J100+J113</f>
        <v>1349016630</v>
      </c>
      <c r="K114" s="50">
        <f>K69+K86+K90+K100+K113</f>
        <v>1385286797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>
        <v>128346841</v>
      </c>
      <c r="K115" s="8">
        <v>123754163</v>
      </c>
    </row>
    <row r="116" spans="1:11" ht="12.75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397350735</v>
      </c>
      <c r="K118" s="7">
        <v>421531845</v>
      </c>
    </row>
    <row r="119" spans="1:11" ht="12.75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>
        <v>5167371</v>
      </c>
      <c r="K119" s="8">
        <v>66388093</v>
      </c>
    </row>
    <row r="120" spans="1:11" ht="12.75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6">
      <selection activeCell="M72" sqref="M7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48" t="s">
        <v>393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4" t="s">
        <v>389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3" t="s">
        <v>59</v>
      </c>
      <c r="B4" s="263"/>
      <c r="C4" s="263"/>
      <c r="D4" s="263"/>
      <c r="E4" s="263"/>
      <c r="F4" s="263"/>
      <c r="G4" s="263"/>
      <c r="H4" s="263"/>
      <c r="I4" s="55" t="s">
        <v>279</v>
      </c>
      <c r="J4" s="262" t="s">
        <v>319</v>
      </c>
      <c r="K4" s="262"/>
      <c r="L4" s="262" t="s">
        <v>320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51">
        <f>SUM(J8:J9)</f>
        <v>379000819</v>
      </c>
      <c r="K7" s="51">
        <f>SUM(K8:K9)</f>
        <v>126619608</v>
      </c>
      <c r="L7" s="51">
        <f>SUM(L8:L9)</f>
        <v>379572382</v>
      </c>
      <c r="M7" s="51">
        <f>SUM(M8:M9)</f>
        <v>137143739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357939273</v>
      </c>
      <c r="K8" s="7">
        <v>116687056</v>
      </c>
      <c r="L8" s="7">
        <v>362750298</v>
      </c>
      <c r="M8" s="7">
        <v>133106015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21061546</v>
      </c>
      <c r="K9" s="7">
        <v>9932552</v>
      </c>
      <c r="L9" s="7">
        <v>16822084</v>
      </c>
      <c r="M9" s="7">
        <v>4037724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0">
        <f>J11+J12+J16+J20+J21+J22+J25+J26</f>
        <v>359846740</v>
      </c>
      <c r="K10" s="50">
        <f>K11+K12+K16+K20+K21+K22+K25+K26</f>
        <v>114981145</v>
      </c>
      <c r="L10" s="50">
        <f>L11+L12+L16+L20+L21+L22+L25+L26</f>
        <v>346740498</v>
      </c>
      <c r="M10" s="50">
        <f>M11+M12+M16+M20+M21+M22+M25+M26</f>
        <v>119530314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-70628606</v>
      </c>
      <c r="K11" s="7">
        <v>-11842704</v>
      </c>
      <c r="L11" s="7">
        <v>12315572</v>
      </c>
      <c r="M11" s="7">
        <v>-62173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0">
        <f>SUM(J13:J15)</f>
        <v>184796499</v>
      </c>
      <c r="K12" s="50">
        <f>SUM(K13:K15)</f>
        <v>45969837</v>
      </c>
      <c r="L12" s="50">
        <f>SUM(L13:L15)</f>
        <v>128631435</v>
      </c>
      <c r="M12" s="50">
        <f>SUM(M13:M15)</f>
        <v>48693699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19489581</v>
      </c>
      <c r="K13" s="7">
        <v>6985291</v>
      </c>
      <c r="L13" s="7">
        <v>27607223</v>
      </c>
      <c r="M13" s="7">
        <v>9424385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35000</v>
      </c>
      <c r="K14" s="7">
        <v>35000</v>
      </c>
      <c r="L14" s="7">
        <v>5921600</v>
      </c>
      <c r="M14" s="7">
        <v>5890250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165271918</v>
      </c>
      <c r="K15" s="7">
        <v>38949546</v>
      </c>
      <c r="L15" s="7">
        <v>95102612</v>
      </c>
      <c r="M15" s="7">
        <v>33379064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0">
        <f>SUM(J17:J19)</f>
        <v>162099403</v>
      </c>
      <c r="K16" s="50">
        <f>SUM(K17:K19)</f>
        <v>47809778</v>
      </c>
      <c r="L16" s="50">
        <f>SUM(L17:L19)</f>
        <v>145595864</v>
      </c>
      <c r="M16" s="50">
        <f>SUM(M17:M19)</f>
        <v>47331814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86885280</v>
      </c>
      <c r="K17" s="7">
        <v>25626041</v>
      </c>
      <c r="L17" s="7">
        <v>80847412</v>
      </c>
      <c r="M17" s="7">
        <v>25905678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52887014</v>
      </c>
      <c r="K18" s="7">
        <v>16314334</v>
      </c>
      <c r="L18" s="7">
        <v>43531176</v>
      </c>
      <c r="M18" s="7">
        <v>14551789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22327109</v>
      </c>
      <c r="K19" s="7">
        <v>5869403</v>
      </c>
      <c r="L19" s="7">
        <v>21217276</v>
      </c>
      <c r="M19" s="7">
        <v>6874347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22664671</v>
      </c>
      <c r="K20" s="7">
        <v>7142078</v>
      </c>
      <c r="L20" s="7">
        <v>16934930</v>
      </c>
      <c r="M20" s="7">
        <v>5809965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38443080</v>
      </c>
      <c r="K21" s="7">
        <v>19830785</v>
      </c>
      <c r="L21" s="7">
        <v>34297176</v>
      </c>
      <c r="M21" s="7">
        <v>12947536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0">
        <f>SUM(J23:J24)</f>
        <v>18544379</v>
      </c>
      <c r="K22" s="50">
        <f>SUM(K23:K24)</f>
        <v>5475265</v>
      </c>
      <c r="L22" s="50">
        <f>SUM(L23:L24)</f>
        <v>6978739</v>
      </c>
      <c r="M22" s="50">
        <f>SUM(M23:M24)</f>
        <v>3854048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18544379</v>
      </c>
      <c r="K24" s="7">
        <v>5475265</v>
      </c>
      <c r="L24" s="7">
        <v>6978739</v>
      </c>
      <c r="M24" s="7">
        <v>3854048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1703510</v>
      </c>
      <c r="K25" s="7">
        <v>17817</v>
      </c>
      <c r="L25" s="7"/>
      <c r="M25" s="7"/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2223804</v>
      </c>
      <c r="K26" s="7">
        <v>578289</v>
      </c>
      <c r="L26" s="7">
        <v>1986782</v>
      </c>
      <c r="M26" s="7">
        <v>955425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0">
        <f>SUM(J28:J32)</f>
        <v>23565250</v>
      </c>
      <c r="K27" s="50">
        <f>SUM(K28:K32)</f>
        <v>183396</v>
      </c>
      <c r="L27" s="50">
        <f>SUM(L28:L32)</f>
        <v>19655509</v>
      </c>
      <c r="M27" s="50">
        <f>SUM(M28:M32)</f>
        <v>695608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/>
      <c r="K28" s="7"/>
      <c r="L28" s="7"/>
      <c r="M28" s="7"/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12846710</v>
      </c>
      <c r="K29" s="7"/>
      <c r="L29" s="7">
        <v>2122201</v>
      </c>
      <c r="M29" s="7">
        <v>0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1252035</v>
      </c>
      <c r="K30" s="7">
        <v>142497</v>
      </c>
      <c r="L30" s="7">
        <v>1893129</v>
      </c>
      <c r="M30" s="7">
        <v>536373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/>
      <c r="M31" s="7"/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9466505</v>
      </c>
      <c r="K32" s="7">
        <v>40899</v>
      </c>
      <c r="L32" s="7">
        <v>15640179</v>
      </c>
      <c r="M32" s="7">
        <v>159235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0">
        <f>SUM(J34:J37)</f>
        <v>38208841</v>
      </c>
      <c r="K33" s="50">
        <f>SUM(K34:K37)</f>
        <v>14175742</v>
      </c>
      <c r="L33" s="50">
        <f>SUM(L34:L37)</f>
        <v>43420529</v>
      </c>
      <c r="M33" s="50">
        <f>SUM(M34:M37)</f>
        <v>18488608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/>
      <c r="K34" s="7"/>
      <c r="L34" s="7"/>
      <c r="M34" s="7"/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38208841</v>
      </c>
      <c r="K35" s="7">
        <v>14175742</v>
      </c>
      <c r="L35" s="7">
        <v>42907293</v>
      </c>
      <c r="M35" s="7">
        <v>18350109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/>
      <c r="L36" s="7"/>
      <c r="M36" s="7"/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/>
      <c r="K37" s="7"/>
      <c r="L37" s="7">
        <v>513236</v>
      </c>
      <c r="M37" s="7">
        <v>138499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0</v>
      </c>
      <c r="K39" s="7">
        <v>0</v>
      </c>
      <c r="L39" s="7">
        <v>3096209</v>
      </c>
      <c r="M39" s="7">
        <v>435917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0">
        <f>J7+J27+J38+J40</f>
        <v>402566069</v>
      </c>
      <c r="K42" s="50">
        <f>K7+K27+K38+K40</f>
        <v>126803004</v>
      </c>
      <c r="L42" s="50">
        <f>L7+L27+L38+L40</f>
        <v>399227891</v>
      </c>
      <c r="M42" s="50">
        <f>M7+M27+M38+M40</f>
        <v>137839347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0">
        <f>J10+J33+J39+J41</f>
        <v>398055581</v>
      </c>
      <c r="K43" s="50">
        <f>K10+K33+K39+K41</f>
        <v>129156887</v>
      </c>
      <c r="L43" s="50">
        <f>L10+L33+L39+L41</f>
        <v>393257236</v>
      </c>
      <c r="M43" s="50">
        <f>M10+M33+M39+M41</f>
        <v>138454839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0">
        <f>J42-J43</f>
        <v>4510488</v>
      </c>
      <c r="K44" s="50">
        <f>K42-K43</f>
        <v>-2353883</v>
      </c>
      <c r="L44" s="50">
        <f>L42-L43</f>
        <v>5970655</v>
      </c>
      <c r="M44" s="50">
        <f>M42-M43</f>
        <v>-615492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0">
        <f>IF(J42&gt;J43,J42-J43,0)</f>
        <v>4510488</v>
      </c>
      <c r="K45" s="50">
        <f>IF(K42&gt;K43,K42-K43,0)</f>
        <v>0</v>
      </c>
      <c r="L45" s="50">
        <f>IF(L42&gt;L43,L42-L43,0)</f>
        <v>5970655</v>
      </c>
      <c r="M45" s="50">
        <f>IF(M42&gt;M43,M42-M43,0)</f>
        <v>0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0"/>
      <c r="K46" s="50">
        <f>K43-K42</f>
        <v>2353883</v>
      </c>
      <c r="L46" s="50">
        <f>IF(L43&gt;L42,L43-L42,0)</f>
        <v>0</v>
      </c>
      <c r="M46" s="50">
        <f>IF(M43&gt;M42,M43-M42,0)</f>
        <v>615492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3474753</v>
      </c>
      <c r="K47" s="7">
        <v>794391</v>
      </c>
      <c r="L47" s="7">
        <v>3710114</v>
      </c>
      <c r="M47" s="7">
        <v>1359726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0">
        <f>J44-J47</f>
        <v>1035735</v>
      </c>
      <c r="K48" s="50">
        <f>K44-K47</f>
        <v>-3148274</v>
      </c>
      <c r="L48" s="50">
        <f>L44-L47</f>
        <v>2260541</v>
      </c>
      <c r="M48" s="50">
        <f>M44-M47</f>
        <v>-1975218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0">
        <f>IF(J48&gt;0,J48,0)</f>
        <v>1035735</v>
      </c>
      <c r="K49" s="50">
        <f>IF(K48&gt;0,K48,0)</f>
        <v>0</v>
      </c>
      <c r="L49" s="50">
        <f>IF(L48&gt;0,L48,0)</f>
        <v>2260541</v>
      </c>
      <c r="M49" s="50">
        <f>IF(M48&gt;0,M48,0)</f>
        <v>0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8">
        <f>IF(J48&lt;0,-J48,0)</f>
        <v>0</v>
      </c>
      <c r="K50" s="58">
        <f>IF(K48&lt;0,-K48,0)</f>
        <v>3148274</v>
      </c>
      <c r="L50" s="58">
        <f>IF(L48&lt;0,-L48,0)</f>
        <v>0</v>
      </c>
      <c r="M50" s="58">
        <f>IF(M48&lt;0,-M48,0)</f>
        <v>1975218</v>
      </c>
    </row>
    <row r="51" spans="1:13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2"/>
      <c r="J52" s="52"/>
      <c r="K52" s="52"/>
      <c r="L52" s="52"/>
      <c r="M52" s="59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v>2149889</v>
      </c>
      <c r="K53" s="7">
        <v>-1874384</v>
      </c>
      <c r="L53" s="7">
        <v>1739495</v>
      </c>
      <c r="M53" s="7">
        <v>-1879680</v>
      </c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>
        <v>-1114154</v>
      </c>
      <c r="K54" s="8">
        <v>-1273890</v>
      </c>
      <c r="L54" s="8">
        <v>521046</v>
      </c>
      <c r="M54" s="8">
        <v>-95538</v>
      </c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6">
        <f>J48</f>
        <v>1035735</v>
      </c>
      <c r="K56" s="6">
        <f>K48</f>
        <v>-3148274</v>
      </c>
      <c r="L56" s="6">
        <f>L48</f>
        <v>2260541</v>
      </c>
      <c r="M56" s="6">
        <f>M48</f>
        <v>-1975218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0">
        <f>SUM(J58:J64)</f>
        <v>-41243</v>
      </c>
      <c r="K57" s="50">
        <f>SUM(K58:K64)</f>
        <v>5873</v>
      </c>
      <c r="L57" s="50">
        <f>SUM(L58:L64)</f>
        <v>56682</v>
      </c>
      <c r="M57" s="50">
        <f>SUM(M58:M64)</f>
        <v>67836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v>-41243</v>
      </c>
      <c r="K58" s="7">
        <v>5873</v>
      </c>
      <c r="L58" s="7">
        <v>56682</v>
      </c>
      <c r="M58" s="7">
        <v>67836</v>
      </c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0">
        <f>J57-J65</f>
        <v>-41243</v>
      </c>
      <c r="K66" s="50">
        <f>K57-K65</f>
        <v>5873</v>
      </c>
      <c r="L66" s="50">
        <f>L57-L65</f>
        <v>56682</v>
      </c>
      <c r="M66" s="50">
        <f>M57-M65</f>
        <v>67836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8">
        <f>J56+J66</f>
        <v>994492</v>
      </c>
      <c r="K67" s="58">
        <f>K56+K66</f>
        <v>-3142401</v>
      </c>
      <c r="L67" s="58">
        <f>L56+L66</f>
        <v>2317223</v>
      </c>
      <c r="M67" s="58">
        <f>M56+M66</f>
        <v>-1907382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v>2108646</v>
      </c>
      <c r="K70" s="7">
        <v>-1868511</v>
      </c>
      <c r="L70" s="7">
        <v>1796177</v>
      </c>
      <c r="M70" s="7">
        <v>-1811844</v>
      </c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-1114154</v>
      </c>
      <c r="K71" s="8">
        <v>-1273890</v>
      </c>
      <c r="L71" s="8">
        <v>521046</v>
      </c>
      <c r="M71" s="8">
        <v>-95538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J46 J7:M10 K23:L26 K12:M22 M24:M26 K27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">
      <selection activeCell="K52" sqref="K52"/>
    </sheetView>
  </sheetViews>
  <sheetFormatPr defaultColWidth="9.140625" defaultRowHeight="12.75"/>
  <cols>
    <col min="1" max="6" width="9.140625" style="49" customWidth="1"/>
    <col min="7" max="7" width="4.57421875" style="49" customWidth="1"/>
    <col min="8" max="8" width="7.7109375" style="49" customWidth="1"/>
    <col min="9" max="9" width="9.140625" style="49" customWidth="1"/>
    <col min="10" max="10" width="10.42187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393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389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59</v>
      </c>
      <c r="B4" s="273"/>
      <c r="C4" s="273"/>
      <c r="D4" s="273"/>
      <c r="E4" s="273"/>
      <c r="F4" s="273"/>
      <c r="G4" s="273"/>
      <c r="H4" s="273"/>
      <c r="I4" s="63" t="s">
        <v>279</v>
      </c>
      <c r="J4" s="64" t="s">
        <v>319</v>
      </c>
      <c r="K4" s="64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5">
        <v>2</v>
      </c>
      <c r="J5" s="66" t="s">
        <v>283</v>
      </c>
      <c r="K5" s="66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5"/>
      <c r="J6" s="265"/>
      <c r="K6" s="266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4510488</v>
      </c>
      <c r="K7" s="7">
        <v>5970655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22664671</v>
      </c>
      <c r="K8" s="7">
        <v>16934930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5">
        <v>0</v>
      </c>
      <c r="K9" s="7">
        <v>0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5">
        <v>38936710</v>
      </c>
      <c r="K10" s="7">
        <v>0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5">
        <v>0</v>
      </c>
      <c r="K11" s="7">
        <v>16817496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5941295</v>
      </c>
      <c r="K12" s="7">
        <v>46251356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61">
        <f>SUM(J7:J12)</f>
        <v>72053164</v>
      </c>
      <c r="K13" s="50">
        <f>SUM(K7:K12)</f>
        <v>85974437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3273133</v>
      </c>
      <c r="K14" s="7">
        <v>39959272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0</v>
      </c>
      <c r="K15" s="7">
        <v>73833086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69220109</v>
      </c>
      <c r="K16" s="7">
        <v>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31463772</v>
      </c>
      <c r="K17" s="7">
        <v>0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61">
        <f>SUM(J14:J17)</f>
        <v>103957014</v>
      </c>
      <c r="K18" s="50">
        <f>SUM(K14:K17)</f>
        <v>113792358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61">
        <f>IF(J18&gt;J13,J18-J13,0)</f>
        <v>31903850</v>
      </c>
      <c r="K20" s="50">
        <f>IF(K18&gt;K13,K18-K13,0)</f>
        <v>27817921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5"/>
      <c r="J21" s="265"/>
      <c r="K21" s="266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297567</v>
      </c>
      <c r="K22" s="7">
        <v>501830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>
        <v>49228331</v>
      </c>
      <c r="K23" s="7">
        <v>31300000</v>
      </c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6202438</v>
      </c>
      <c r="K24" s="7">
        <v>1283820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0</v>
      </c>
      <c r="K25" s="7">
        <v>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2000000</v>
      </c>
      <c r="K26" s="7">
        <v>2048795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61">
        <f>SUM(J22:J26)</f>
        <v>57728336</v>
      </c>
      <c r="K27" s="50">
        <f>SUM(K22:K26)</f>
        <v>35134445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4140882</v>
      </c>
      <c r="K28" s="7">
        <v>7297164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>
        <v>22112358</v>
      </c>
      <c r="K29" s="7">
        <v>31300000</v>
      </c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3964190</v>
      </c>
      <c r="K30" s="7">
        <v>0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61">
        <f>SUM(J28:J30)</f>
        <v>30217430</v>
      </c>
      <c r="K31" s="50">
        <f>SUM(K28:K30)</f>
        <v>38597164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1">
        <f>IF(J27&gt;J31,J27-J31,0)</f>
        <v>27510906</v>
      </c>
      <c r="K32" s="50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61">
        <f>IF(J31&gt;J27,J31-J27,0)</f>
        <v>0</v>
      </c>
      <c r="K33" s="50">
        <f>IF(K31&gt;K27,K31-K27,0)</f>
        <v>3462719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5"/>
      <c r="J34" s="265"/>
      <c r="K34" s="266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>
        <v>67163618</v>
      </c>
      <c r="K35" s="7">
        <v>75719107</v>
      </c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64646261</v>
      </c>
      <c r="K36" s="7">
        <v>60114572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0</v>
      </c>
      <c r="K37" s="7">
        <v>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61">
        <f>SUM(J35:J37)</f>
        <v>131809879</v>
      </c>
      <c r="K38" s="50">
        <f>SUM(K35:K37)</f>
        <v>135833679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146956801</v>
      </c>
      <c r="K39" s="7">
        <v>157690674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>
        <v>11550</v>
      </c>
      <c r="K40" s="7">
        <v>85345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2462854</v>
      </c>
      <c r="K41" s="7">
        <v>2151068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>
        <v>1088615</v>
      </c>
      <c r="K42" s="7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0</v>
      </c>
      <c r="K43" s="7">
        <v>0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61">
        <f>SUM(J39:J43)</f>
        <v>150519820</v>
      </c>
      <c r="K44" s="61">
        <f>SUM(K39:K43)</f>
        <v>159927087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61">
        <f>IF(J44&gt;J38,J44-J38,0)</f>
        <v>18709941</v>
      </c>
      <c r="K46" s="50">
        <f>K44-K38</f>
        <v>24093408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50">
        <f>IF(J20-J19+J33-J32+J46-J45&gt;0,J20-J19+J33-J32+J46-J45,0)</f>
        <v>23102885</v>
      </c>
      <c r="K48" s="50">
        <f>IF(K20-K19+K33-K32+K46-K45&gt;0,K20-K19+K33-K32+K46-K45,0)</f>
        <v>55374048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80604065</v>
      </c>
      <c r="K49" s="7">
        <v>73679933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>
        <v>0</v>
      </c>
      <c r="K50" s="7"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f>J48</f>
        <v>23102885</v>
      </c>
      <c r="K51" s="5">
        <f>K46+K33+K20</f>
        <v>55374048</v>
      </c>
    </row>
    <row r="52" spans="1:11" ht="12.75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2">
        <f>J49+J50-J51</f>
        <v>57501180</v>
      </c>
      <c r="K52" s="58">
        <f>K49+K50-K51</f>
        <v>18305885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3" t="s">
        <v>279</v>
      </c>
      <c r="J4" s="64" t="s">
        <v>319</v>
      </c>
      <c r="K4" s="64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9">
        <v>2</v>
      </c>
      <c r="J5" s="70" t="s">
        <v>283</v>
      </c>
      <c r="K5" s="70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5"/>
      <c r="J6" s="265"/>
      <c r="K6" s="266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9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31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5"/>
      <c r="J22" s="265"/>
      <c r="K22" s="266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5">
        <v>0</v>
      </c>
      <c r="J35" s="265"/>
      <c r="K35" s="266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31" t="s">
        <v>177</v>
      </c>
      <c r="B53" s="232"/>
      <c r="C53" s="232"/>
      <c r="D53" s="232"/>
      <c r="E53" s="232"/>
      <c r="F53" s="232"/>
      <c r="G53" s="232"/>
      <c r="H53" s="232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3">
      <selection activeCell="A25" sqref="A25:K25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8"/>
      <c r="L1" s="72"/>
    </row>
    <row r="2" spans="1:12" ht="15.75">
      <c r="A2" s="39"/>
      <c r="B2" s="71"/>
      <c r="C2" s="281" t="s">
        <v>282</v>
      </c>
      <c r="D2" s="281"/>
      <c r="E2" s="74">
        <v>40544</v>
      </c>
      <c r="F2" s="40" t="s">
        <v>250</v>
      </c>
      <c r="G2" s="282">
        <v>40816</v>
      </c>
      <c r="H2" s="283"/>
      <c r="I2" s="71"/>
      <c r="J2" s="71"/>
      <c r="K2" s="71"/>
      <c r="L2" s="75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78" t="s">
        <v>305</v>
      </c>
      <c r="J3" s="79" t="s">
        <v>150</v>
      </c>
      <c r="K3" s="79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1">
        <v>2</v>
      </c>
      <c r="J4" s="80" t="s">
        <v>283</v>
      </c>
      <c r="K4" s="80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1">
        <v>1</v>
      </c>
      <c r="J5" s="42">
        <v>63432000</v>
      </c>
      <c r="K5" s="42">
        <v>63432000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1">
        <v>2</v>
      </c>
      <c r="J6" s="43">
        <v>13998640</v>
      </c>
      <c r="K6" s="43">
        <v>13998640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1">
        <v>3</v>
      </c>
      <c r="J7" s="43">
        <v>8068491</v>
      </c>
      <c r="K7" s="43">
        <v>8068491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1">
        <v>4</v>
      </c>
      <c r="J8" s="43">
        <v>241862057</v>
      </c>
      <c r="K8" s="43">
        <v>272547593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1">
        <v>5</v>
      </c>
      <c r="J9" s="43">
        <v>8300652</v>
      </c>
      <c r="K9" s="43">
        <v>1739495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1">
        <v>6</v>
      </c>
      <c r="J10" s="43">
        <v>53606519</v>
      </c>
      <c r="K10" s="43">
        <v>53606567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1">
        <v>7</v>
      </c>
      <c r="J11" s="43">
        <v>0</v>
      </c>
      <c r="K11" s="43">
        <v>0</v>
      </c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1">
        <v>8</v>
      </c>
      <c r="J12" s="43">
        <v>8112808</v>
      </c>
      <c r="K12" s="43">
        <v>8112808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1">
        <v>9</v>
      </c>
      <c r="J13" s="43">
        <v>0</v>
      </c>
      <c r="K13" s="43">
        <v>0</v>
      </c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1">
        <v>10</v>
      </c>
      <c r="J14" s="76">
        <f>SUM(J5:J13)</f>
        <v>397381167</v>
      </c>
      <c r="K14" s="76">
        <f>SUM(K5:K13)</f>
        <v>421505594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1">
        <v>11</v>
      </c>
      <c r="J15" s="43">
        <v>-30431</v>
      </c>
      <c r="K15" s="43">
        <v>26251</v>
      </c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1">
        <v>12</v>
      </c>
      <c r="J16" s="43">
        <v>0</v>
      </c>
      <c r="K16" s="43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1">
        <v>13</v>
      </c>
      <c r="J17" s="43">
        <v>0</v>
      </c>
      <c r="K17" s="43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1">
        <v>14</v>
      </c>
      <c r="J18" s="43">
        <v>0</v>
      </c>
      <c r="K18" s="43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1">
        <v>15</v>
      </c>
      <c r="J19" s="43">
        <v>0</v>
      </c>
      <c r="K19" s="43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1">
        <v>16</v>
      </c>
      <c r="J20" s="43">
        <v>0</v>
      </c>
      <c r="K20" s="43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1">
        <v>17</v>
      </c>
      <c r="J21" s="77">
        <f>SUM(J15:J20)</f>
        <v>-30431</v>
      </c>
      <c r="K21" s="77">
        <f>SUM(K15:K20)</f>
        <v>26251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44">
        <v>18</v>
      </c>
      <c r="J23" s="42">
        <v>397350736</v>
      </c>
      <c r="K23" s="42">
        <v>421531845</v>
      </c>
    </row>
    <row r="24" spans="1:11" ht="17.25" customHeight="1">
      <c r="A24" s="292" t="s">
        <v>303</v>
      </c>
      <c r="B24" s="293"/>
      <c r="C24" s="293"/>
      <c r="D24" s="293"/>
      <c r="E24" s="293"/>
      <c r="F24" s="293"/>
      <c r="G24" s="293"/>
      <c r="H24" s="293"/>
      <c r="I24" s="45">
        <v>19</v>
      </c>
      <c r="J24" s="77">
        <v>5167371</v>
      </c>
      <c r="K24" s="77">
        <v>66388093</v>
      </c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3" t="s">
        <v>280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4" t="s">
        <v>316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2011-04-26T08:55:30Z</cp:lastPrinted>
  <dcterms:created xsi:type="dcterms:W3CDTF">2008-10-17T11:51:54Z</dcterms:created>
  <dcterms:modified xsi:type="dcterms:W3CDTF">2011-10-25T14:24:22Z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