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<sst xmlns="http://schemas.openxmlformats.org/spreadsheetml/2006/main" count="393" uniqueCount="343">
  <si>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</si>
  <si>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</si>
  <si>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</si>
  <si>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</si>
  <si>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</si>
  <si>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</si>
  <si>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</si>
  <si>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</si>
  <si>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</si>
  <si>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</si>
  <si>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</si>
  <si>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</si>
  <si>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</si>
  <si>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</si>
  <si>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</si>
  <si>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</si>
  <si>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</si>
  <si>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</si>
  <si>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</si>
  <si>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</si>
  <si>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</si>
  <si>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</si>
  <si>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</si>
  <si>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</si>
  <si>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</si>
  <si>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</si>
  <si>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</si>
  <si>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</si>
  <si>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</si>
  <si>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</si>
  <si>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</si>
  <si>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</si>
  <si>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</si>
  <si>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</si>
  <si>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</si>
  <si>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</si>
  <si>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</si>
  <si>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</si>
  <si>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</si>
  <si>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</si>
  <si>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</si>
  <si>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</si>
  <si>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</si>
  <si>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</si>
  <si>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</si>
  <si>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</si>
  <si>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</si>
  <si>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</si>
  <si>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</si>
  <si>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</si>
  <si>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</si>
  <si>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</si>
  <si>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</si>
  <si>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</si>
  <si>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</si>
  <si>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</si>
  <si>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</si>
  <si>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</si>
  <si>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</si>
  <si>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</si>
  <si>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</si>
  <si>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</si>
  <si>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</si>
  <si>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</si>
  <si>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</si>
  <si>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</si>
  <si>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</si>
  <si>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</si>
  <si>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</si>
  <si>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</si>
  <si>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</si>
  <si>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</si>
  <si>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</si>
  <si>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</si>
  <si>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</si>
  <si>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</si>
  <si>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</si>
  <si>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</si>
  <si>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</si>
  <si>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</si>
  <si>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</si>
  <si>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</si>
  <si>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</si>
  <si>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</si>
  <si>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</si>
  <si>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</si>
  <si>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</si>
  <si>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</si>
  <si>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</si>
  <si>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</si>
  <si>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</si>
  <si>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</si>
  <si>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</si>
  <si>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</si>
  <si>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</si>
  <si>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</si>
  <si>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</si>
  <si>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</si>
  <si>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</si>
  <si>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</si>
  <si>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</si>
  <si>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</si>
  <si>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</si>
  <si>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</si>
  <si>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</si>
  <si>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</si>
  <si>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</si>
  <si>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</si>
  <si>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</si>
  <si>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</si>
  <si>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</si>
  <si>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</si>
  <si>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</si>
  <si>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</si>
  <si>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</si>
  <si>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</si>
  <si>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</si>
  <si>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</si>
  <si>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</si>
  <si>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</si>
  <si>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</si>
  <si>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</si>
  <si>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</si>
  <si>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</si>
  <si>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</si>
  <si>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</si>
  <si>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</si>
  <si>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</si>
  <si>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</si>
  <si>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</si>
  <si>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</si>
  <si>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</si>
  <si>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</si>
  <si>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</si>
  <si>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</si>
  <si>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</si>
  <si>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</si>
  <si>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</si>
  <si>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</si>
  <si>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</si>
  <si>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</si>
  <si>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</si>
  <si>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</si>
  <si>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</si>
  <si>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</si>
  <si>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</si>
  <si>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</si>
  <si>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</si>
  <si>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</si>
  <si>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</si>
  <si>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</si>
  <si>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</si>
  <si>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</si>
  <si>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</si>
  <si>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</si>
  <si>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</si>
  <si>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</si>
  <si>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</si>
  <si>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</si>
  <si>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</si>
  <si>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</si>
  <si>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</si>
  <si>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</si>
  <si>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</si>
  <si>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</si>
  <si>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</si>
  <si>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</si>
  <si>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</si>
  <si>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</si>
  <si>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</si>
  <si>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</si>
  <si>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</si>
  <si>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</si>
  <si>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</si>
  <si>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</si>
  <si>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</si>
  <si>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</si>
  <si>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</si>
  <si>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</si>
  <si>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</si>
  <si>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</si>
  <si>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</si>
  <si>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</si>
  <si>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</si>
  <si>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</si>
  <si>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</si>
  <si>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</si>
  <si>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</si>
  <si>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</si>
  <si>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</si>
  <si>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</si>
  <si>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</si>
  <si>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</si>
  <si>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</si>
  <si>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</si>
  <si>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</si>
  <si>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</si>
  <si>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</si>
  <si>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</si>
  <si>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</si>
  <si>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</si>
  <si>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</si>
  <si>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</si>
  <si>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</si>
  <si>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</si>
  <si>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</si>
  <si>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</si>
  <si>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</si>
  <si>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</si>
  <si>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</si>
  <si>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</si>
  <si>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</si>
  <si>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</si>
  <si>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</si>
  <si>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</si>
  <si>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</si>
  <si>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</si>
  <si>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</si>
  <si>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</si>
  <si>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</si>
  <si>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</si>
  <si>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</si>
  <si>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</si>
  <si>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</si>
  <si>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</si>
  <si>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</si>
  <si>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</si>
  <si>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</si>
  <si>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</si>
  <si>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</si>
  <si>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</si>
  <si>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</si>
  <si>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</si>
  <si>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</si>
  <si>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</si>
  <si>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</si>
  <si>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</si>
  <si>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</si>
  <si>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</si>
  <si>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</si>
  <si>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</si>
  <si>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</si>
  <si>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</si>
  <si>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</si>
  <si>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</si>
  <si>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</si>
  <si>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</si>
  <si>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</si>
  <si>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</si>
  <si>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</si>
  <si>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</si>
  <si>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</si>
  <si>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</si>
  <si>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</si>
  <si>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</si>
  <si>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</si>
  <si>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</si>
  <si>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</si>
  <si>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</si>
  <si>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</si>
  <si>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</si>
  <si>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</si>
  <si>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</si>
  <si>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</si>
  <si>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</si>
  <si>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</si>
  <si>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</si>
  <si>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</si>
  <si>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</si>
  <si>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</si>
  <si>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</si>
  <si>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</si>
  <si>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</si>
  <si>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</si>
  <si>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</si>
  <si>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</si>
  <si>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</si>
  <si>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</si>
  <si>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</si>
  <si>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</si>
  <si>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</si>
  <si>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</si>
  <si>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</si>
  <si>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</si>
  <si>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</si>
  <si>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</si>
  <si>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</si>
  <si>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</si>
  <si>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</si>
  <si>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</si>
  <si>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</si>
  <si>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</si>
  <si>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</si>
  <si>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</si>
  <si>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</si>
  <si>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</si>
  <si>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</si>
  <si>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</si>
  <si>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</si>
  <si>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</si>
  <si>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</si>
  <si>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</si>
  <si>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</si>
  <si>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</si>
  <si>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</si>
  <si>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</si>
  <si>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</si>
  <si>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</si>
  <si>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</si>
  <si>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</si>
  <si>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</si>
  <si>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</si>
  <si>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</si>
  <si>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</si>
  <si>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</si>
  <si>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</si>
  <si>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</si>
  <si>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</si>
  <si>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</si>
  <si>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</si>
  <si>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</si>
  <si>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</si>
  <si>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</si>
  <si>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</si>
  <si>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</si>
  <si>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</si>
  <si>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</si>
  <si>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</si>
  <si>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</si>
  <si>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</si>
  <si>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</si>
  <si>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</si>
  <si>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</si>
  <si>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</si>
  <si>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</si>
  <si>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</si>
  <si>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</si>
  <si>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NE</t>
  </si>
  <si>
    <t>Obveznik: INSTITUT IGH D.D._________________________________________</t>
  </si>
  <si>
    <t>Obveznik: INSTITUT IGH D.D.___________________________________________</t>
  </si>
  <si>
    <t>Obveznik: INSTITUT IGH D.D.______________________________________________</t>
  </si>
  <si>
    <t>stanje na dan 31.12.2011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</si>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</sst>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2" fillId="0" borderId="27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49" fontId="2" fillId="24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0" fontId="3" fillId="24" borderId="27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25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25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25" borderId="27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24" borderId="25" xfId="58" applyFont="1" applyFill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6" borderId="36" xfId="0" applyFont="1" applyFill="1" applyBorder="1" applyAlignment="1" applyProtection="1">
      <alignment vertical="center" wrapText="1"/>
      <protection hidden="1"/>
    </xf>
    <xf numFmtId="0" fontId="9" fillId="26" borderId="37" xfId="0" applyFont="1" applyFill="1" applyBorder="1" applyAlignment="1" applyProtection="1">
      <alignment vertical="center" wrapText="1"/>
      <protection hidden="1"/>
    </xf>
    <xf numFmtId="0" fontId="9" fillId="26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left" vertical="center" wrapText="1"/>
    </xf>
    <xf numFmtId="0" fontId="2" fillId="27" borderId="37" xfId="0" applyFont="1" applyFill="1" applyBorder="1" applyAlignment="1">
      <alignment horizontal="left" vertical="center" wrapText="1"/>
    </xf>
    <xf numFmtId="0" fontId="0" fillId="27" borderId="37" xfId="0" applyFont="1" applyFill="1" applyBorder="1" applyAlignment="1">
      <alignment vertical="center" wrapText="1"/>
    </xf>
    <xf numFmtId="0" fontId="0" fillId="27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256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3" t="s">
        <v>257</v>
      </c>
      <c r="B2" s="173"/>
      <c r="C2" s="173"/>
      <c r="D2" s="174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5" t="s">
        <v>260</v>
      </c>
      <c r="B6" s="146"/>
      <c r="C6" s="160" t="s">
        <v>323</v>
      </c>
      <c r="D6" s="161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60" t="s">
        <v>324</v>
      </c>
      <c r="D8" s="161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0" t="s">
        <v>262</v>
      </c>
      <c r="B10" s="171"/>
      <c r="C10" s="160" t="s">
        <v>325</v>
      </c>
      <c r="D10" s="16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2"/>
      <c r="B11" s="17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5" t="s">
        <v>263</v>
      </c>
      <c r="B12" s="146"/>
      <c r="C12" s="162" t="s">
        <v>326</v>
      </c>
      <c r="D12" s="121"/>
      <c r="E12" s="121"/>
      <c r="F12" s="121"/>
      <c r="G12" s="121"/>
      <c r="H12" s="121"/>
      <c r="I12" s="12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5" t="s">
        <v>264</v>
      </c>
      <c r="B14" s="146"/>
      <c r="C14" s="123">
        <v>10000</v>
      </c>
      <c r="D14" s="124"/>
      <c r="E14" s="31"/>
      <c r="F14" s="162" t="s">
        <v>327</v>
      </c>
      <c r="G14" s="121"/>
      <c r="H14" s="121"/>
      <c r="I14" s="12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5" t="s">
        <v>265</v>
      </c>
      <c r="B16" s="146"/>
      <c r="C16" s="162" t="s">
        <v>328</v>
      </c>
      <c r="D16" s="121"/>
      <c r="E16" s="121"/>
      <c r="F16" s="121"/>
      <c r="G16" s="121"/>
      <c r="H16" s="121"/>
      <c r="I16" s="12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5" t="s">
        <v>266</v>
      </c>
      <c r="B18" s="146"/>
      <c r="C18" s="126" t="s">
        <v>329</v>
      </c>
      <c r="D18" s="125"/>
      <c r="E18" s="125"/>
      <c r="F18" s="125"/>
      <c r="G18" s="125"/>
      <c r="H18" s="125"/>
      <c r="I18" s="11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5" t="s">
        <v>267</v>
      </c>
      <c r="B20" s="146"/>
      <c r="C20" s="126" t="s">
        <v>330</v>
      </c>
      <c r="D20" s="125"/>
      <c r="E20" s="125"/>
      <c r="F20" s="125"/>
      <c r="G20" s="125"/>
      <c r="H20" s="125"/>
      <c r="I20" s="11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5" t="s">
        <v>268</v>
      </c>
      <c r="B22" s="146"/>
      <c r="C22" s="44">
        <v>133</v>
      </c>
      <c r="D22" s="162" t="s">
        <v>327</v>
      </c>
      <c r="E22" s="134"/>
      <c r="F22" s="135"/>
      <c r="G22" s="119"/>
      <c r="H22" s="12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5" t="s">
        <v>269</v>
      </c>
      <c r="B24" s="146"/>
      <c r="C24" s="44">
        <v>133</v>
      </c>
      <c r="D24" s="162" t="s">
        <v>331</v>
      </c>
      <c r="E24" s="134"/>
      <c r="F24" s="134"/>
      <c r="G24" s="135"/>
      <c r="H24" s="38" t="s">
        <v>270</v>
      </c>
      <c r="I24" s="48">
        <v>848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5" t="s">
        <v>272</v>
      </c>
      <c r="B26" s="146"/>
      <c r="C26" s="49" t="s">
        <v>337</v>
      </c>
      <c r="D26" s="50"/>
      <c r="E26" s="22"/>
      <c r="F26" s="51"/>
      <c r="G26" s="145" t="s">
        <v>273</v>
      </c>
      <c r="H26" s="146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36" t="s">
        <v>274</v>
      </c>
      <c r="B28" s="137"/>
      <c r="C28" s="127"/>
      <c r="D28" s="127"/>
      <c r="E28" s="128" t="s">
        <v>275</v>
      </c>
      <c r="F28" s="129"/>
      <c r="G28" s="129"/>
      <c r="H28" s="130" t="s">
        <v>276</v>
      </c>
      <c r="I28" s="13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1"/>
      <c r="B30" s="163"/>
      <c r="C30" s="163"/>
      <c r="D30" s="164"/>
      <c r="E30" s="131"/>
      <c r="F30" s="163"/>
      <c r="G30" s="163"/>
      <c r="H30" s="160"/>
      <c r="I30" s="161"/>
      <c r="J30" s="22"/>
      <c r="K30" s="22"/>
      <c r="L30" s="22"/>
    </row>
    <row r="31" spans="1:12" ht="12.75">
      <c r="A31" s="45"/>
      <c r="B31" s="45"/>
      <c r="C31" s="43"/>
      <c r="D31" s="132"/>
      <c r="E31" s="132"/>
      <c r="F31" s="132"/>
      <c r="G31" s="133"/>
      <c r="H31" s="31"/>
      <c r="I31" s="57"/>
      <c r="J31" s="22"/>
      <c r="K31" s="22"/>
      <c r="L31" s="22"/>
    </row>
    <row r="32" spans="1:12" ht="12.75">
      <c r="A32" s="131"/>
      <c r="B32" s="163"/>
      <c r="C32" s="163"/>
      <c r="D32" s="164"/>
      <c r="E32" s="131"/>
      <c r="F32" s="163"/>
      <c r="G32" s="163"/>
      <c r="H32" s="160"/>
      <c r="I32" s="16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31"/>
      <c r="B34" s="163"/>
      <c r="C34" s="163"/>
      <c r="D34" s="164"/>
      <c r="E34" s="131"/>
      <c r="F34" s="163"/>
      <c r="G34" s="163"/>
      <c r="H34" s="160"/>
      <c r="I34" s="16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31"/>
      <c r="B36" s="163"/>
      <c r="C36" s="163"/>
      <c r="D36" s="164"/>
      <c r="E36" s="131"/>
      <c r="F36" s="163"/>
      <c r="G36" s="163"/>
      <c r="H36" s="160"/>
      <c r="I36" s="161"/>
      <c r="J36" s="22"/>
      <c r="K36" s="22"/>
      <c r="L36" s="22"/>
    </row>
    <row r="37" spans="1:12" ht="12.75">
      <c r="A37" s="59"/>
      <c r="B37" s="59"/>
      <c r="C37" s="165"/>
      <c r="D37" s="166"/>
      <c r="E37" s="31"/>
      <c r="F37" s="165"/>
      <c r="G37" s="166"/>
      <c r="H37" s="31"/>
      <c r="I37" s="31"/>
      <c r="J37" s="22"/>
      <c r="K37" s="22"/>
      <c r="L37" s="22"/>
    </row>
    <row r="38" spans="1:12" ht="12.75">
      <c r="A38" s="131"/>
      <c r="B38" s="163"/>
      <c r="C38" s="163"/>
      <c r="D38" s="164"/>
      <c r="E38" s="131"/>
      <c r="F38" s="163"/>
      <c r="G38" s="163"/>
      <c r="H38" s="160"/>
      <c r="I38" s="16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31"/>
      <c r="B40" s="163"/>
      <c r="C40" s="163"/>
      <c r="D40" s="164"/>
      <c r="E40" s="131"/>
      <c r="F40" s="163"/>
      <c r="G40" s="163"/>
      <c r="H40" s="160"/>
      <c r="I40" s="16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40" t="s">
        <v>277</v>
      </c>
      <c r="B44" s="141"/>
      <c r="C44" s="160"/>
      <c r="D44" s="161"/>
      <c r="E44" s="32"/>
      <c r="F44" s="162"/>
      <c r="G44" s="163"/>
      <c r="H44" s="163"/>
      <c r="I44" s="164"/>
      <c r="J44" s="22"/>
      <c r="K44" s="22"/>
      <c r="L44" s="22"/>
    </row>
    <row r="45" spans="1:12" ht="12.75">
      <c r="A45" s="59"/>
      <c r="B45" s="59"/>
      <c r="C45" s="165"/>
      <c r="D45" s="166"/>
      <c r="E45" s="31"/>
      <c r="F45" s="165"/>
      <c r="G45" s="167"/>
      <c r="H45" s="67"/>
      <c r="I45" s="67"/>
      <c r="J45" s="22"/>
      <c r="K45" s="22"/>
      <c r="L45" s="22"/>
    </row>
    <row r="46" spans="1:12" ht="12.75">
      <c r="A46" s="140" t="s">
        <v>278</v>
      </c>
      <c r="B46" s="141"/>
      <c r="C46" s="162" t="s">
        <v>333</v>
      </c>
      <c r="D46" s="168"/>
      <c r="E46" s="168"/>
      <c r="F46" s="168"/>
      <c r="G46" s="168"/>
      <c r="H46" s="168"/>
      <c r="I46" s="169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40" t="s">
        <v>280</v>
      </c>
      <c r="B48" s="141"/>
      <c r="C48" s="156" t="s">
        <v>334</v>
      </c>
      <c r="D48" s="157"/>
      <c r="E48" s="158"/>
      <c r="F48" s="32"/>
      <c r="G48" s="38" t="s">
        <v>281</v>
      </c>
      <c r="H48" s="147" t="s">
        <v>335</v>
      </c>
      <c r="I48" s="14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40" t="s">
        <v>266</v>
      </c>
      <c r="B50" s="141"/>
      <c r="C50" s="142" t="s">
        <v>329</v>
      </c>
      <c r="D50" s="143"/>
      <c r="E50" s="143"/>
      <c r="F50" s="143"/>
      <c r="G50" s="143"/>
      <c r="H50" s="143"/>
      <c r="I50" s="14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5" t="s">
        <v>282</v>
      </c>
      <c r="B52" s="146"/>
      <c r="C52" s="147" t="s">
        <v>336</v>
      </c>
      <c r="D52" s="143"/>
      <c r="E52" s="143"/>
      <c r="F52" s="143"/>
      <c r="G52" s="143"/>
      <c r="H52" s="143"/>
      <c r="I52" s="148"/>
      <c r="J52" s="22"/>
      <c r="K52" s="22"/>
      <c r="L52" s="22"/>
    </row>
    <row r="53" spans="1:12" ht="12.75">
      <c r="A53" s="69"/>
      <c r="B53" s="69"/>
      <c r="C53" s="151" t="s">
        <v>283</v>
      </c>
      <c r="D53" s="151"/>
      <c r="E53" s="151"/>
      <c r="F53" s="151"/>
      <c r="G53" s="151"/>
      <c r="H53" s="15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9" t="s">
        <v>284</v>
      </c>
      <c r="C55" s="150"/>
      <c r="D55" s="150"/>
      <c r="E55" s="15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55"/>
      <c r="I56" s="155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55"/>
      <c r="I57" s="155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55"/>
      <c r="I58" s="155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55"/>
      <c r="I59" s="155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55"/>
      <c r="I60" s="15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52" t="s">
        <v>287</v>
      </c>
      <c r="H63" s="153"/>
      <c r="I63" s="15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8"/>
      <c r="H64" s="139"/>
      <c r="I64" s="37"/>
      <c r="J64" s="22"/>
      <c r="K64" s="22"/>
      <c r="L64" s="22"/>
    </row>
  </sheetData>
  <sheetProtection/>
  <protectedRanges>
    <protectedRange sqref="E2 H2 A30:I30 A32:I32 I24 A34:D34 C26 I26" name="Range1"/>
    <protectedRange sqref="C6:D6 C8:D8 C10:D10 C12:I12 C14:D14 F14:I14 C16:I16 C18:I18 C20:I20 C22:F22" name="Range1_1"/>
    <protectedRange sqref="C24:G24" name="Range1_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50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94">
      <selection activeCell="J70" sqref="J70:K116"/>
    </sheetView>
  </sheetViews>
  <sheetFormatPr defaultColWidth="9.140625" defaultRowHeight="12.75"/>
  <cols>
    <col min="10" max="10" width="11.7109375" style="0" customWidth="1"/>
    <col min="11" max="11" width="11.8515625" style="0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341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95" t="s">
        <v>338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198" t="s">
        <v>61</v>
      </c>
      <c r="B5" s="199"/>
      <c r="C5" s="199"/>
      <c r="D5" s="199"/>
      <c r="E5" s="199"/>
      <c r="F5" s="199"/>
      <c r="G5" s="199"/>
      <c r="H5" s="200"/>
      <c r="I5" s="77" t="s">
        <v>288</v>
      </c>
      <c r="J5" s="78" t="s">
        <v>115</v>
      </c>
      <c r="K5" s="79" t="s">
        <v>116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1">
        <v>2</v>
      </c>
      <c r="J6" s="80">
        <v>3</v>
      </c>
      <c r="K6" s="80">
        <v>4</v>
      </c>
    </row>
    <row r="7" spans="1:11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188"/>
      <c r="I8" s="6">
        <v>1</v>
      </c>
      <c r="J8" s="11"/>
      <c r="K8" s="11"/>
    </row>
    <row r="9" spans="1:11" ht="12.75">
      <c r="A9" s="189" t="s">
        <v>13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652108571</v>
      </c>
      <c r="K9" s="12">
        <f>K10+K17+K27+K36+K40</f>
        <v>710603464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18066215</v>
      </c>
      <c r="K10" s="12">
        <f>SUM(K11:K16)</f>
        <v>19970706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2091193</v>
      </c>
      <c r="K12" s="13">
        <v>4021684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>
        <v>13355595</v>
      </c>
      <c r="K13" s="13">
        <v>13355595</v>
      </c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>
        <v>2619427</v>
      </c>
      <c r="K15" s="13">
        <v>2593427</v>
      </c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215006072</v>
      </c>
      <c r="K17" s="12">
        <f>SUM(K18:K26)</f>
        <v>212933972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45615550</v>
      </c>
      <c r="K18" s="13">
        <v>45615550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104762894</v>
      </c>
      <c r="K19" s="13">
        <v>94828405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3238984</v>
      </c>
      <c r="K20" s="13">
        <v>2675605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1989856</v>
      </c>
      <c r="K21" s="13">
        <v>1947253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95843</v>
      </c>
      <c r="K23" s="13">
        <v>88452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24695834</v>
      </c>
      <c r="K24" s="13">
        <v>29515618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379356</v>
      </c>
      <c r="K25" s="13">
        <v>331343</v>
      </c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34227755</v>
      </c>
      <c r="K26" s="13">
        <v>37931746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410827205</v>
      </c>
      <c r="K27" s="12">
        <f>SUM(K28:K35)</f>
        <v>472042265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317933356</v>
      </c>
      <c r="K28" s="13">
        <v>320537632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65324225</v>
      </c>
      <c r="K29" s="13">
        <v>84102981</v>
      </c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62220</v>
      </c>
      <c r="K30" s="13">
        <v>45621261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4738712</v>
      </c>
      <c r="K33" s="13">
        <v>598787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22768692</v>
      </c>
      <c r="K34" s="13">
        <v>21181604</v>
      </c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6117448</v>
      </c>
      <c r="K36" s="12">
        <f>SUM(K37:K39)</f>
        <v>3849560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6117448</v>
      </c>
      <c r="K38" s="13">
        <v>3849560</v>
      </c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2091631</v>
      </c>
      <c r="K40" s="13">
        <v>1806961</v>
      </c>
    </row>
    <row r="41" spans="1:11" ht="12.75">
      <c r="A41" s="189" t="s">
        <v>248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464248608</v>
      </c>
      <c r="K41" s="12">
        <f>K42+K50+K57+K65</f>
        <v>364703151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26221082</v>
      </c>
      <c r="K42" s="12">
        <f>SUM(K43:K49)</f>
        <v>4274005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/>
      <c r="K43" s="13"/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501348</v>
      </c>
      <c r="K44" s="13">
        <v>247493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19033411</v>
      </c>
      <c r="K45" s="13">
        <v>2646935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6135426</v>
      </c>
      <c r="K46" s="13">
        <v>1379577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550897</v>
      </c>
      <c r="K47" s="13">
        <v>0</v>
      </c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281317191</v>
      </c>
      <c r="K50" s="12">
        <f>SUM(K51:K56)</f>
        <v>292002656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20127435</v>
      </c>
      <c r="K51" s="13">
        <v>21516646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125205972</v>
      </c>
      <c r="K52" s="13">
        <v>101163598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>
        <v>151412</v>
      </c>
      <c r="K53" s="13">
        <v>146963</v>
      </c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636527</v>
      </c>
      <c r="K54" s="13">
        <v>622982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5765880</v>
      </c>
      <c r="K55" s="13">
        <v>2040777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129429965</v>
      </c>
      <c r="K56" s="13">
        <v>166511690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148002027</v>
      </c>
      <c r="K57" s="12">
        <f>SUM(K58:K64)</f>
        <v>66307264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76675441</v>
      </c>
      <c r="K59" s="13">
        <v>39486573</v>
      </c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>
        <v>6937896</v>
      </c>
      <c r="K61" s="13">
        <v>7371332</v>
      </c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>
        <v>11993303</v>
      </c>
      <c r="K62" s="13">
        <v>10823215</v>
      </c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10198993</v>
      </c>
      <c r="K63" s="13">
        <v>8626144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42196394</v>
      </c>
      <c r="K64" s="13">
        <v>0</v>
      </c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8708308</v>
      </c>
      <c r="K65" s="13">
        <v>2119226</v>
      </c>
    </row>
    <row r="66" spans="1:11" ht="12.75">
      <c r="A66" s="189" t="s">
        <v>58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48418697</v>
      </c>
      <c r="K66" s="13">
        <v>74127828</v>
      </c>
    </row>
    <row r="67" spans="1:11" ht="12.75">
      <c r="A67" s="189" t="s">
        <v>249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1164775876</v>
      </c>
      <c r="K67" s="12">
        <f>K8+K9+K41+K66</f>
        <v>1149434443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128346842</v>
      </c>
      <c r="K68" s="14">
        <v>81406022</v>
      </c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188"/>
      <c r="I70" s="6">
        <v>62</v>
      </c>
      <c r="J70" s="20">
        <f>J71+J72+J73+J79+J80+J83+J86</f>
        <v>429628995</v>
      </c>
      <c r="K70" s="20">
        <f>K71+K72+K73+K79+K80+K83+K86</f>
        <v>442792826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63432000</v>
      </c>
      <c r="K71" s="13">
        <v>63432000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>
        <v>13998640</v>
      </c>
      <c r="K72" s="13">
        <v>13998640</v>
      </c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8068491</v>
      </c>
      <c r="K73" s="12">
        <f>K74+K75-K76+K77+K78</f>
        <v>8068491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3171600</v>
      </c>
      <c r="K74" s="13">
        <v>3171600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6343200</v>
      </c>
      <c r="K75" s="13">
        <v>6343200</v>
      </c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1446309</v>
      </c>
      <c r="K76" s="13">
        <v>1446309</v>
      </c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/>
      <c r="K78" s="13"/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57127602</v>
      </c>
      <c r="K79" s="13">
        <v>54432245</v>
      </c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274016877</v>
      </c>
      <c r="K80" s="12">
        <f>K81-K82</f>
        <v>289267812</v>
      </c>
    </row>
    <row r="81" spans="1:11" ht="12.75">
      <c r="A81" s="211" t="s">
        <v>175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274016877</v>
      </c>
      <c r="K81" s="13">
        <v>289267812</v>
      </c>
    </row>
    <row r="82" spans="1:11" ht="12.75">
      <c r="A82" s="211" t="s">
        <v>176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3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12985385</v>
      </c>
      <c r="K83" s="12">
        <f>K84-K85</f>
        <v>13593638</v>
      </c>
    </row>
    <row r="84" spans="1:11" ht="12.75">
      <c r="A84" s="211" t="s">
        <v>177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12985385</v>
      </c>
      <c r="K84" s="13">
        <v>13593638</v>
      </c>
    </row>
    <row r="85" spans="1:11" ht="12.75">
      <c r="A85" s="211" t="s">
        <v>178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/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89" t="s">
        <v>19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7909751</v>
      </c>
      <c r="K87" s="12">
        <f>SUM(K88:K90)</f>
        <v>5749307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3257923</v>
      </c>
      <c r="K88" s="13">
        <v>2360607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4651828</v>
      </c>
      <c r="K90" s="13">
        <v>3388700</v>
      </c>
    </row>
    <row r="91" spans="1:11" ht="12.75">
      <c r="A91" s="189" t="s">
        <v>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218438778</v>
      </c>
      <c r="K91" s="12">
        <f>SUM(K92:K100)</f>
        <v>230548213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9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212729727</v>
      </c>
      <c r="K94" s="13">
        <v>224475198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>
        <v>321844</v>
      </c>
      <c r="K96" s="13">
        <v>374789</v>
      </c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>
        <v>1401018</v>
      </c>
      <c r="K97" s="13">
        <v>1428572</v>
      </c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79732</v>
      </c>
      <c r="K99" s="13">
        <v>60695</v>
      </c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3906457</v>
      </c>
      <c r="K100" s="13">
        <v>4208959</v>
      </c>
    </row>
    <row r="101" spans="1:11" ht="12.75">
      <c r="A101" s="189" t="s">
        <v>21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507450902</v>
      </c>
      <c r="K101" s="12">
        <f>SUM(K102:K113)</f>
        <v>467492327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9316392</v>
      </c>
      <c r="K102" s="13">
        <v>4432746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46463807</v>
      </c>
      <c r="K103" s="13">
        <v>49383358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143199392</v>
      </c>
      <c r="K104" s="13">
        <v>131086049</v>
      </c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9604190</v>
      </c>
      <c r="K105" s="13">
        <v>5042667</v>
      </c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116652758</v>
      </c>
      <c r="K106" s="13">
        <v>104127479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113790751</v>
      </c>
      <c r="K107" s="13">
        <v>98432756</v>
      </c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8276060</v>
      </c>
      <c r="K109" s="13">
        <v>10747136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15630518</v>
      </c>
      <c r="K110" s="13">
        <v>28156106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431377</v>
      </c>
      <c r="K111" s="13">
        <v>418052</v>
      </c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44085657</v>
      </c>
      <c r="K113" s="13">
        <v>35665978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1347450</v>
      </c>
      <c r="K114" s="13">
        <v>2851770</v>
      </c>
    </row>
    <row r="115" spans="1:11" ht="12.75">
      <c r="A115" s="189" t="s">
        <v>25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1164775876</v>
      </c>
      <c r="K115" s="12">
        <f>K70+K87+K91+K101+K114</f>
        <v>1149434443</v>
      </c>
    </row>
    <row r="116" spans="1:11" ht="12.75">
      <c r="A116" s="219" t="s">
        <v>59</v>
      </c>
      <c r="B116" s="220"/>
      <c r="C116" s="220"/>
      <c r="D116" s="220"/>
      <c r="E116" s="220"/>
      <c r="F116" s="220"/>
      <c r="G116" s="220"/>
      <c r="H116" s="221"/>
      <c r="I116" s="5">
        <v>108</v>
      </c>
      <c r="J116" s="14">
        <v>128346842</v>
      </c>
      <c r="K116" s="14">
        <v>81406022</v>
      </c>
    </row>
    <row r="117" spans="1:11" ht="12.75">
      <c r="A117" s="208" t="s">
        <v>289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225"/>
      <c r="J118" s="225"/>
      <c r="K118" s="226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214" t="s">
        <v>9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7" t="s">
        <v>102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7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94:K116 J87:K92 J80:K85 J73:K7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0">
      <selection activeCell="J56" sqref="J56:K67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342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8" t="s">
        <v>339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188"/>
      <c r="I7" s="6">
        <v>111</v>
      </c>
      <c r="J7" s="20">
        <f>SUM(J8:J9)</f>
        <v>458234265</v>
      </c>
      <c r="K7" s="20">
        <f>SUM(K8:K9)</f>
        <v>388951285</v>
      </c>
    </row>
    <row r="8" spans="1:11" ht="12.75">
      <c r="A8" s="189" t="s">
        <v>158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423645141</v>
      </c>
      <c r="K8" s="13">
        <v>371481564</v>
      </c>
    </row>
    <row r="9" spans="1:11" ht="12.75">
      <c r="A9" s="189" t="s">
        <v>106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34589124</v>
      </c>
      <c r="K9" s="13">
        <v>17469721</v>
      </c>
    </row>
    <row r="10" spans="1:11" ht="12.75">
      <c r="A10" s="189" t="s">
        <v>12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425985084</v>
      </c>
      <c r="K10" s="12">
        <f>K11+K12+K16+K20+K21+K22+K25+K26</f>
        <v>361112698</v>
      </c>
    </row>
    <row r="11" spans="1:11" ht="12.75">
      <c r="A11" s="189" t="s">
        <v>107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6840119</v>
      </c>
      <c r="K11" s="13">
        <v>14319083</v>
      </c>
    </row>
    <row r="12" spans="1:11" ht="12.75">
      <c r="A12" s="189" t="s">
        <v>22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148453054</v>
      </c>
      <c r="K12" s="12">
        <f>SUM(K13:K15)</f>
        <v>126624830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13932645</v>
      </c>
      <c r="K13" s="13">
        <v>12946052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148807</v>
      </c>
      <c r="K14" s="13">
        <v>5202736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134371602</v>
      </c>
      <c r="K15" s="13">
        <v>108476042</v>
      </c>
    </row>
    <row r="16" spans="1:11" ht="12.75">
      <c r="A16" s="189" t="s">
        <v>23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178754032</v>
      </c>
      <c r="K16" s="12">
        <f>SUM(K17:K19)</f>
        <v>155602571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96906291</v>
      </c>
      <c r="K17" s="13">
        <v>86556884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56126828</v>
      </c>
      <c r="K18" s="13">
        <v>46426010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25720913</v>
      </c>
      <c r="K19" s="13">
        <v>22619677</v>
      </c>
    </row>
    <row r="20" spans="1:11" ht="12.75">
      <c r="A20" s="189" t="s">
        <v>108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19063174</v>
      </c>
      <c r="K20" s="13">
        <v>14792194</v>
      </c>
    </row>
    <row r="21" spans="1:11" ht="12.75">
      <c r="A21" s="189" t="s">
        <v>109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54160014</v>
      </c>
      <c r="K21" s="13">
        <v>41618953</v>
      </c>
    </row>
    <row r="22" spans="1:11" ht="12.75">
      <c r="A22" s="189" t="s">
        <v>24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15859074</v>
      </c>
      <c r="K22" s="12">
        <f>SUM(K23:K24)</f>
        <v>4291905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15859074</v>
      </c>
      <c r="K24" s="13">
        <v>4291905</v>
      </c>
    </row>
    <row r="25" spans="1:11" ht="12.75">
      <c r="A25" s="189" t="s">
        <v>110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296150</v>
      </c>
      <c r="K25" s="13">
        <v>1716559</v>
      </c>
    </row>
    <row r="26" spans="1:11" ht="12.75">
      <c r="A26" s="189" t="s">
        <v>52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>
        <v>2559467</v>
      </c>
      <c r="K26" s="13">
        <v>2146603</v>
      </c>
    </row>
    <row r="27" spans="1:11" ht="12.75">
      <c r="A27" s="189" t="s">
        <v>221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37465349</v>
      </c>
      <c r="K27" s="12">
        <f>SUM(K28:K32)</f>
        <v>40788944</v>
      </c>
    </row>
    <row r="28" spans="1:11" ht="12.75">
      <c r="A28" s="189" t="s">
        <v>235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>
        <v>5967147</v>
      </c>
      <c r="K28" s="13">
        <v>6943136</v>
      </c>
    </row>
    <row r="29" spans="1:11" ht="12.75">
      <c r="A29" s="189" t="s">
        <v>161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7405192</v>
      </c>
      <c r="K29" s="13">
        <v>4713308</v>
      </c>
    </row>
    <row r="30" spans="1:11" ht="12.75">
      <c r="A30" s="189" t="s">
        <v>145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>
        <v>5932430</v>
      </c>
      <c r="K30" s="13">
        <v>2862938</v>
      </c>
    </row>
    <row r="31" spans="1:11" ht="12.75">
      <c r="A31" s="189" t="s">
        <v>231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>
        <v>10802342</v>
      </c>
    </row>
    <row r="32" spans="1:11" ht="12.75">
      <c r="A32" s="189" t="s">
        <v>146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>
        <v>18160580</v>
      </c>
      <c r="K32" s="13">
        <v>15467220</v>
      </c>
    </row>
    <row r="33" spans="1:11" ht="12.75">
      <c r="A33" s="189" t="s">
        <v>222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51181627</v>
      </c>
      <c r="K33" s="12">
        <f>SUM(K34:K37)</f>
        <v>49965501</v>
      </c>
    </row>
    <row r="34" spans="1:11" ht="12.75">
      <c r="A34" s="189" t="s">
        <v>68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/>
      <c r="K34" s="13"/>
    </row>
    <row r="35" spans="1:11" ht="12.75">
      <c r="A35" s="189" t="s">
        <v>67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48016581</v>
      </c>
      <c r="K35" s="13">
        <v>48867828</v>
      </c>
    </row>
    <row r="36" spans="1:11" ht="12.75">
      <c r="A36" s="189" t="s">
        <v>232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>
        <v>2694274</v>
      </c>
      <c r="K36" s="13">
        <v>181424</v>
      </c>
    </row>
    <row r="37" spans="1:11" ht="12.75">
      <c r="A37" s="189" t="s">
        <v>69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470772</v>
      </c>
      <c r="K37" s="13">
        <v>916249</v>
      </c>
    </row>
    <row r="38" spans="1:11" ht="12.75">
      <c r="A38" s="189" t="s">
        <v>203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204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223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495699614</v>
      </c>
      <c r="K42" s="12">
        <f>K7+K27+K38+K40</f>
        <v>429740229</v>
      </c>
    </row>
    <row r="43" spans="1:11" ht="12.75">
      <c r="A43" s="189" t="s">
        <v>224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477166711</v>
      </c>
      <c r="K43" s="12">
        <f>K10+K33+K39+K41</f>
        <v>411078199</v>
      </c>
    </row>
    <row r="44" spans="1:11" ht="12.75">
      <c r="A44" s="189" t="s">
        <v>244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18532903</v>
      </c>
      <c r="K44" s="12">
        <f>K42-K43</f>
        <v>18662030</v>
      </c>
    </row>
    <row r="45" spans="1:11" ht="12.75">
      <c r="A45" s="211" t="s">
        <v>226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IF(J42&gt;J43,J42-J43,0)</f>
        <v>18532903</v>
      </c>
      <c r="K45" s="12">
        <f>IF(K42&gt;K43,K42-K43,0)</f>
        <v>18662030</v>
      </c>
    </row>
    <row r="46" spans="1:11" ht="12.75">
      <c r="A46" s="211" t="s">
        <v>227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9" t="s">
        <v>225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5547518</v>
      </c>
      <c r="K47" s="13">
        <v>5068392</v>
      </c>
    </row>
    <row r="48" spans="1:11" ht="12.75">
      <c r="A48" s="189" t="s">
        <v>245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12985385</v>
      </c>
      <c r="K48" s="12">
        <f>K44-K47</f>
        <v>13593638</v>
      </c>
    </row>
    <row r="49" spans="1:11" ht="12.75">
      <c r="A49" s="211" t="s">
        <v>200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IF(J48&gt;0,J48,0)</f>
        <v>12985385</v>
      </c>
      <c r="K49" s="12">
        <f>IF(K48&gt;0,K48,0)</f>
        <v>13593638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8" t="s">
        <v>120</v>
      </c>
      <c r="B51" s="222"/>
      <c r="C51" s="222"/>
      <c r="D51" s="222"/>
      <c r="E51" s="222"/>
      <c r="F51" s="222"/>
      <c r="G51" s="222"/>
      <c r="H51" s="222"/>
      <c r="I51" s="234"/>
      <c r="J51" s="234"/>
      <c r="K51" s="235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225"/>
      <c r="J52" s="225"/>
      <c r="K52" s="226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8" t="s">
        <v>197</v>
      </c>
      <c r="B55" s="222"/>
      <c r="C55" s="222"/>
      <c r="D55" s="222"/>
      <c r="E55" s="222"/>
      <c r="F55" s="222"/>
      <c r="G55" s="222"/>
      <c r="H55" s="222"/>
      <c r="I55" s="234"/>
      <c r="J55" s="234"/>
      <c r="K55" s="235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188"/>
      <c r="I56" s="21">
        <v>157</v>
      </c>
      <c r="J56" s="11">
        <v>12985385</v>
      </c>
      <c r="K56" s="11">
        <f>K48</f>
        <v>13593638</v>
      </c>
    </row>
    <row r="57" spans="1:11" ht="12.75">
      <c r="A57" s="189" t="s">
        <v>229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4392598</v>
      </c>
      <c r="K57" s="12">
        <f>SUM(K58:K64)</f>
        <v>-1639814</v>
      </c>
    </row>
    <row r="58" spans="1:11" ht="12.75">
      <c r="A58" s="189" t="s">
        <v>236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/>
    </row>
    <row r="59" spans="1:11" ht="12.75">
      <c r="A59" s="189" t="s">
        <v>237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/>
    </row>
    <row r="60" spans="1:11" ht="12.75">
      <c r="A60" s="189" t="s">
        <v>45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>
        <v>4392598</v>
      </c>
      <c r="K60" s="13">
        <v>-1639814</v>
      </c>
    </row>
    <row r="61" spans="1:11" ht="12.75">
      <c r="A61" s="189" t="s">
        <v>238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.75">
      <c r="A62" s="189" t="s">
        <v>239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.75">
      <c r="A63" s="189" t="s">
        <v>240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.75">
      <c r="A64" s="189" t="s">
        <v>241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.75">
      <c r="A65" s="189" t="s">
        <v>230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>
        <v>878520</v>
      </c>
      <c r="K65" s="13">
        <v>-327962</v>
      </c>
    </row>
    <row r="66" spans="1:11" ht="12.75">
      <c r="A66" s="189" t="s">
        <v>201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3514078</v>
      </c>
      <c r="K66" s="12">
        <f>K57-K65</f>
        <v>-1311852</v>
      </c>
    </row>
    <row r="67" spans="1:11" ht="12.75">
      <c r="A67" s="189" t="s">
        <v>202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8">
        <f>J56+J66</f>
        <v>16499463</v>
      </c>
      <c r="K67" s="18">
        <f>K56+K66</f>
        <v>12281786</v>
      </c>
    </row>
    <row r="68" spans="1:11" ht="12.75">
      <c r="A68" s="208" t="s">
        <v>196</v>
      </c>
      <c r="B68" s="222"/>
      <c r="C68" s="222"/>
      <c r="D68" s="222"/>
      <c r="E68" s="222"/>
      <c r="F68" s="222"/>
      <c r="G68" s="222"/>
      <c r="H68" s="222"/>
      <c r="I68" s="234"/>
      <c r="J68" s="234"/>
      <c r="K68" s="235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225"/>
      <c r="J69" s="225"/>
      <c r="K69" s="226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22">
      <selection activeCell="J36" sqref="J36:K53"/>
    </sheetView>
  </sheetViews>
  <sheetFormatPr defaultColWidth="9.140625" defaultRowHeight="12.75"/>
  <cols>
    <col min="10" max="10" width="11.28125" style="0" customWidth="1"/>
    <col min="11" max="11" width="11.140625" style="0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342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340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18532903</v>
      </c>
      <c r="K8" s="13">
        <v>18662061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19063174</v>
      </c>
      <c r="K9" s="13">
        <v>14792194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>
        <v>8871707</v>
      </c>
      <c r="K10" s="13"/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>
        <v>15280750</v>
      </c>
      <c r="K11" s="13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>
        <v>6840119</v>
      </c>
      <c r="K12" s="13">
        <v>23947077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>
        <v>0</v>
      </c>
      <c r="K13" s="13">
        <v>0</v>
      </c>
    </row>
    <row r="14" spans="1:11" ht="12.75">
      <c r="A14" s="189" t="s">
        <v>163</v>
      </c>
      <c r="B14" s="190"/>
      <c r="C14" s="190"/>
      <c r="D14" s="190"/>
      <c r="E14" s="190"/>
      <c r="F14" s="190"/>
      <c r="G14" s="190"/>
      <c r="H14" s="190"/>
      <c r="I14" s="4">
        <v>7</v>
      </c>
      <c r="J14" s="12">
        <f>SUM(J8:J13)</f>
        <v>68588653</v>
      </c>
      <c r="K14" s="12">
        <f>SUM(K8:K13)</f>
        <v>57401332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/>
      <c r="K15" s="13">
        <v>39611570</v>
      </c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/>
      <c r="K16" s="13">
        <v>10279428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/>
      <c r="K17" s="13"/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60887708</v>
      </c>
      <c r="K18" s="13">
        <v>14572774</v>
      </c>
    </row>
    <row r="19" spans="1:11" ht="12.75">
      <c r="A19" s="189" t="s">
        <v>164</v>
      </c>
      <c r="B19" s="190"/>
      <c r="C19" s="190"/>
      <c r="D19" s="190"/>
      <c r="E19" s="190"/>
      <c r="F19" s="190"/>
      <c r="G19" s="190"/>
      <c r="H19" s="190"/>
      <c r="I19" s="4">
        <v>12</v>
      </c>
      <c r="J19" s="12">
        <f>SUM(J15:J18)</f>
        <v>60887708</v>
      </c>
      <c r="K19" s="12">
        <f>SUM(K15:K18)</f>
        <v>64463772</v>
      </c>
    </row>
    <row r="20" spans="1:11" ht="12.75">
      <c r="A20" s="189" t="s">
        <v>36</v>
      </c>
      <c r="B20" s="190"/>
      <c r="C20" s="190"/>
      <c r="D20" s="190"/>
      <c r="E20" s="190"/>
      <c r="F20" s="190"/>
      <c r="G20" s="190"/>
      <c r="H20" s="190"/>
      <c r="I20" s="4">
        <v>13</v>
      </c>
      <c r="J20" s="12">
        <f>IF(J14&gt;J19,J14-J19,0)</f>
        <v>7700945</v>
      </c>
      <c r="K20" s="12">
        <f>IF(K14&gt;K19,K14-K19,0)</f>
        <v>0</v>
      </c>
    </row>
    <row r="21" spans="1:11" ht="12.75">
      <c r="A21" s="189" t="s">
        <v>37</v>
      </c>
      <c r="B21" s="190"/>
      <c r="C21" s="190"/>
      <c r="D21" s="190"/>
      <c r="E21" s="190"/>
      <c r="F21" s="190"/>
      <c r="G21" s="190"/>
      <c r="H21" s="190"/>
      <c r="I21" s="4">
        <v>14</v>
      </c>
      <c r="J21" s="12">
        <f>IF(J19&gt;J14,J19-J14,0)</f>
        <v>0</v>
      </c>
      <c r="K21" s="12">
        <f>IF(K19&gt;K14,K19-K14,0)</f>
        <v>7062440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3">
        <v>421600</v>
      </c>
      <c r="K23" s="13">
        <v>375664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13">
        <v>49486690</v>
      </c>
      <c r="K24" s="13">
        <v>35090246</v>
      </c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13">
        <v>10354934</v>
      </c>
      <c r="K25" s="13">
        <v>7363373</v>
      </c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3">
        <v>82500</v>
      </c>
      <c r="K26" s="13">
        <v>0</v>
      </c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13">
        <v>56272883</v>
      </c>
      <c r="K27" s="13">
        <v>54877425</v>
      </c>
    </row>
    <row r="28" spans="1:11" ht="12.75">
      <c r="A28" s="189" t="s">
        <v>174</v>
      </c>
      <c r="B28" s="190"/>
      <c r="C28" s="190"/>
      <c r="D28" s="190"/>
      <c r="E28" s="190"/>
      <c r="F28" s="190"/>
      <c r="G28" s="190"/>
      <c r="H28" s="190"/>
      <c r="I28" s="4">
        <v>20</v>
      </c>
      <c r="J28" s="12">
        <f>SUM(J23:J27)</f>
        <v>116618607</v>
      </c>
      <c r="K28" s="12">
        <f>SUM(K23:K27)</f>
        <v>97706708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3">
        <v>7780160</v>
      </c>
      <c r="K29" s="13">
        <v>9108216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3">
        <v>57336484</v>
      </c>
      <c r="K30" s="13">
        <v>95955763</v>
      </c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3">
        <v>53159610</v>
      </c>
      <c r="K31" s="13">
        <v>31118582</v>
      </c>
    </row>
    <row r="32" spans="1:11" ht="12.75">
      <c r="A32" s="189" t="s">
        <v>5</v>
      </c>
      <c r="B32" s="190"/>
      <c r="C32" s="190"/>
      <c r="D32" s="190"/>
      <c r="E32" s="190"/>
      <c r="F32" s="190"/>
      <c r="G32" s="190"/>
      <c r="H32" s="190"/>
      <c r="I32" s="4">
        <v>24</v>
      </c>
      <c r="J32" s="12">
        <f>SUM(J29:J31)</f>
        <v>118276254</v>
      </c>
      <c r="K32" s="12">
        <f>SUM(K29:K31)</f>
        <v>136182561</v>
      </c>
    </row>
    <row r="33" spans="1:11" ht="12.75">
      <c r="A33" s="189" t="s">
        <v>38</v>
      </c>
      <c r="B33" s="190"/>
      <c r="C33" s="190"/>
      <c r="D33" s="190"/>
      <c r="E33" s="190"/>
      <c r="F33" s="190"/>
      <c r="G33" s="190"/>
      <c r="H33" s="190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89" t="s">
        <v>39</v>
      </c>
      <c r="B34" s="190"/>
      <c r="C34" s="190"/>
      <c r="D34" s="190"/>
      <c r="E34" s="190"/>
      <c r="F34" s="190"/>
      <c r="G34" s="190"/>
      <c r="H34" s="190"/>
      <c r="I34" s="4">
        <v>26</v>
      </c>
      <c r="J34" s="12">
        <f>IF(J32&gt;J28,J32-J28,0)</f>
        <v>1657647</v>
      </c>
      <c r="K34" s="12">
        <f>IF(K32&gt;K28,K32-K28,0)</f>
        <v>38475853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13">
        <v>67163618</v>
      </c>
      <c r="K36" s="13">
        <v>75719108</v>
      </c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250122359</v>
      </c>
      <c r="K37" s="13">
        <v>87134219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/>
      <c r="K38" s="13"/>
    </row>
    <row r="39" spans="1:11" ht="12.75">
      <c r="A39" s="189" t="s">
        <v>70</v>
      </c>
      <c r="B39" s="190"/>
      <c r="C39" s="190"/>
      <c r="D39" s="190"/>
      <c r="E39" s="190"/>
      <c r="F39" s="190"/>
      <c r="G39" s="190"/>
      <c r="H39" s="190"/>
      <c r="I39" s="4">
        <v>30</v>
      </c>
      <c r="J39" s="12">
        <f>SUM(J36:J38)</f>
        <v>317285977</v>
      </c>
      <c r="K39" s="12">
        <f>SUM(K36:K38)</f>
        <v>162853327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315797939</v>
      </c>
      <c r="K40" s="13">
        <v>167144846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3">
        <v>11550</v>
      </c>
      <c r="K41" s="13">
        <v>13325</v>
      </c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3">
        <v>3024765</v>
      </c>
      <c r="K42" s="13">
        <v>112425</v>
      </c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3">
        <v>1088615</v>
      </c>
      <c r="K43" s="13">
        <v>0</v>
      </c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3">
        <v>0</v>
      </c>
      <c r="K44" s="13">
        <v>0</v>
      </c>
    </row>
    <row r="45" spans="1:11" ht="12.75">
      <c r="A45" s="189" t="s">
        <v>71</v>
      </c>
      <c r="B45" s="190"/>
      <c r="C45" s="190"/>
      <c r="D45" s="190"/>
      <c r="E45" s="190"/>
      <c r="F45" s="190"/>
      <c r="G45" s="190"/>
      <c r="H45" s="190"/>
      <c r="I45" s="4">
        <v>36</v>
      </c>
      <c r="J45" s="12">
        <f>SUM(J40:J44)</f>
        <v>319922869</v>
      </c>
      <c r="K45" s="12">
        <f>SUM(K40:K44)</f>
        <v>167270596</v>
      </c>
    </row>
    <row r="46" spans="1:11" ht="12.75">
      <c r="A46" s="189" t="s">
        <v>17</v>
      </c>
      <c r="B46" s="190"/>
      <c r="C46" s="190"/>
      <c r="D46" s="190"/>
      <c r="E46" s="190"/>
      <c r="F46" s="190"/>
      <c r="G46" s="190"/>
      <c r="H46" s="190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12.75">
      <c r="A47" s="189" t="s">
        <v>18</v>
      </c>
      <c r="B47" s="190"/>
      <c r="C47" s="190"/>
      <c r="D47" s="190"/>
      <c r="E47" s="190"/>
      <c r="F47" s="190"/>
      <c r="G47" s="190"/>
      <c r="H47" s="190"/>
      <c r="I47" s="4">
        <v>38</v>
      </c>
      <c r="J47" s="12">
        <f>IF(J45&gt;J39,J45-J39,0)</f>
        <v>2636892</v>
      </c>
      <c r="K47" s="12">
        <f>IF(K45&gt;K39,K45-K39,0)</f>
        <v>4417269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12">
        <f>IF(J20-J21+J33-J34+J46-J47&gt;0,J20-J21+J33-J34+J46-J47,0)</f>
        <v>3406406</v>
      </c>
      <c r="K48" s="12">
        <f>IF(K20-K21+K33-K34+K46-K47&gt;0,K20-K21+K33-K34+K46-K47,0)</f>
        <v>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49955562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59491598</v>
      </c>
      <c r="K50" s="13">
        <v>62898004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>
        <v>3406406</v>
      </c>
      <c r="K51" s="13"/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13"/>
      <c r="K52" s="13">
        <v>49955563</v>
      </c>
    </row>
    <row r="53" spans="1:11" ht="12.75">
      <c r="A53" s="214" t="s">
        <v>184</v>
      </c>
      <c r="B53" s="215"/>
      <c r="C53" s="215"/>
      <c r="D53" s="215"/>
      <c r="E53" s="215"/>
      <c r="F53" s="215"/>
      <c r="G53" s="215"/>
      <c r="H53" s="215"/>
      <c r="I53" s="7">
        <v>44</v>
      </c>
      <c r="J53" s="18">
        <f>J50+J51-J52</f>
        <v>62898004</v>
      </c>
      <c r="K53" s="18">
        <f>K50+K51-K52</f>
        <v>12942441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8:K13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89" t="s">
        <v>206</v>
      </c>
      <c r="B13" s="190"/>
      <c r="C13" s="190"/>
      <c r="D13" s="190"/>
      <c r="E13" s="190"/>
      <c r="F13" s="190"/>
      <c r="G13" s="190"/>
      <c r="H13" s="19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89" t="s">
        <v>47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89" t="s">
        <v>119</v>
      </c>
      <c r="B29" s="190"/>
      <c r="C29" s="190"/>
      <c r="D29" s="190"/>
      <c r="E29" s="190"/>
      <c r="F29" s="190"/>
      <c r="G29" s="190"/>
      <c r="H29" s="19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89" t="s">
        <v>50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9" t="s">
        <v>113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9" t="s">
        <v>114</v>
      </c>
      <c r="B35" s="190"/>
      <c r="C35" s="190"/>
      <c r="D35" s="190"/>
      <c r="E35" s="190"/>
      <c r="F35" s="190"/>
      <c r="G35" s="190"/>
      <c r="H35" s="19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89" t="s">
        <v>51</v>
      </c>
      <c r="B40" s="190"/>
      <c r="C40" s="190"/>
      <c r="D40" s="190"/>
      <c r="E40" s="190"/>
      <c r="F40" s="190"/>
      <c r="G40" s="190"/>
      <c r="H40" s="19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89" t="s">
        <v>154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9" t="s">
        <v>168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9" t="s">
        <v>169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9" t="s">
        <v>155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9" t="s">
        <v>15</v>
      </c>
      <c r="B50" s="190"/>
      <c r="C50" s="190"/>
      <c r="D50" s="190"/>
      <c r="E50" s="190"/>
      <c r="F50" s="190"/>
      <c r="G50" s="190"/>
      <c r="H50" s="19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9" t="s">
        <v>167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/>
    </row>
    <row r="52" spans="1:11" ht="12.75">
      <c r="A52" s="189" t="s">
        <v>182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189" t="s">
        <v>183</v>
      </c>
      <c r="B53" s="190"/>
      <c r="C53" s="190"/>
      <c r="D53" s="190"/>
      <c r="E53" s="190"/>
      <c r="F53" s="190"/>
      <c r="G53" s="190"/>
      <c r="H53" s="19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J5" sqref="J5:K21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8" t="s">
        <v>292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97"/>
    </row>
    <row r="2" spans="1:12" ht="15.75">
      <c r="A2" s="95"/>
      <c r="B2" s="96"/>
      <c r="C2" s="278" t="s">
        <v>293</v>
      </c>
      <c r="D2" s="278"/>
      <c r="E2" s="100">
        <v>40544</v>
      </c>
      <c r="F2" s="99" t="s">
        <v>258</v>
      </c>
      <c r="G2" s="279">
        <v>40908</v>
      </c>
      <c r="H2" s="280"/>
      <c r="I2" s="96"/>
      <c r="J2" s="96"/>
      <c r="K2" s="96"/>
      <c r="L2" s="101"/>
    </row>
    <row r="3" spans="1:11" ht="24" thickBot="1">
      <c r="A3" s="281" t="s">
        <v>61</v>
      </c>
      <c r="B3" s="281"/>
      <c r="C3" s="281"/>
      <c r="D3" s="281"/>
      <c r="E3" s="281"/>
      <c r="F3" s="281"/>
      <c r="G3" s="281"/>
      <c r="H3" s="281"/>
      <c r="I3" s="102" t="s">
        <v>316</v>
      </c>
      <c r="J3" s="103" t="s">
        <v>156</v>
      </c>
      <c r="K3" s="103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5">
        <v>2</v>
      </c>
      <c r="J4" s="104" t="s">
        <v>294</v>
      </c>
      <c r="K4" s="104" t="s">
        <v>295</v>
      </c>
    </row>
    <row r="5" spans="1:11" ht="12.75">
      <c r="A5" s="270" t="s">
        <v>296</v>
      </c>
      <c r="B5" s="271"/>
      <c r="C5" s="271"/>
      <c r="D5" s="271"/>
      <c r="E5" s="271"/>
      <c r="F5" s="271"/>
      <c r="G5" s="271"/>
      <c r="H5" s="271"/>
      <c r="I5" s="106">
        <v>1</v>
      </c>
      <c r="J5" s="107">
        <v>63432000</v>
      </c>
      <c r="K5" s="107">
        <v>63432000</v>
      </c>
    </row>
    <row r="6" spans="1:11" ht="12.75">
      <c r="A6" s="270" t="s">
        <v>297</v>
      </c>
      <c r="B6" s="271"/>
      <c r="C6" s="271"/>
      <c r="D6" s="271"/>
      <c r="E6" s="271"/>
      <c r="F6" s="271"/>
      <c r="G6" s="271"/>
      <c r="H6" s="271"/>
      <c r="I6" s="106">
        <v>2</v>
      </c>
      <c r="J6" s="108">
        <v>13998640</v>
      </c>
      <c r="K6" s="108">
        <v>13998640</v>
      </c>
    </row>
    <row r="7" spans="1:11" ht="12.75">
      <c r="A7" s="270" t="s">
        <v>298</v>
      </c>
      <c r="B7" s="271"/>
      <c r="C7" s="271"/>
      <c r="D7" s="271"/>
      <c r="E7" s="271"/>
      <c r="F7" s="271"/>
      <c r="G7" s="271"/>
      <c r="H7" s="271"/>
      <c r="I7" s="106">
        <v>3</v>
      </c>
      <c r="J7" s="108">
        <v>8068491</v>
      </c>
      <c r="K7" s="108">
        <v>8068491</v>
      </c>
    </row>
    <row r="8" spans="1:11" ht="12.75">
      <c r="A8" s="270" t="s">
        <v>299</v>
      </c>
      <c r="B8" s="271"/>
      <c r="C8" s="271"/>
      <c r="D8" s="271"/>
      <c r="E8" s="271"/>
      <c r="F8" s="271"/>
      <c r="G8" s="271"/>
      <c r="H8" s="271"/>
      <c r="I8" s="106">
        <v>4</v>
      </c>
      <c r="J8" s="108">
        <v>274016877</v>
      </c>
      <c r="K8" s="108">
        <v>289267812</v>
      </c>
    </row>
    <row r="9" spans="1:11" ht="12.75">
      <c r="A9" s="270" t="s">
        <v>300</v>
      </c>
      <c r="B9" s="271"/>
      <c r="C9" s="271"/>
      <c r="D9" s="271"/>
      <c r="E9" s="271"/>
      <c r="F9" s="271"/>
      <c r="G9" s="271"/>
      <c r="H9" s="271"/>
      <c r="I9" s="106">
        <v>5</v>
      </c>
      <c r="J9" s="108">
        <v>12985385</v>
      </c>
      <c r="K9" s="108">
        <v>13593638</v>
      </c>
    </row>
    <row r="10" spans="1:11" ht="12.75">
      <c r="A10" s="270" t="s">
        <v>301</v>
      </c>
      <c r="B10" s="271"/>
      <c r="C10" s="271"/>
      <c r="D10" s="271"/>
      <c r="E10" s="271"/>
      <c r="F10" s="271"/>
      <c r="G10" s="271"/>
      <c r="H10" s="271"/>
      <c r="I10" s="106">
        <v>6</v>
      </c>
      <c r="J10" s="108">
        <v>49014794</v>
      </c>
      <c r="K10" s="108">
        <v>47959251</v>
      </c>
    </row>
    <row r="11" spans="1:11" ht="12.75">
      <c r="A11" s="270" t="s">
        <v>302</v>
      </c>
      <c r="B11" s="271"/>
      <c r="C11" s="271"/>
      <c r="D11" s="271"/>
      <c r="E11" s="271"/>
      <c r="F11" s="271"/>
      <c r="G11" s="271"/>
      <c r="H11" s="271"/>
      <c r="I11" s="106">
        <v>7</v>
      </c>
      <c r="J11" s="108"/>
      <c r="K11" s="108"/>
    </row>
    <row r="12" spans="1:11" ht="12.75">
      <c r="A12" s="270" t="s">
        <v>303</v>
      </c>
      <c r="B12" s="271"/>
      <c r="C12" s="271"/>
      <c r="D12" s="271"/>
      <c r="E12" s="271"/>
      <c r="F12" s="271"/>
      <c r="G12" s="271"/>
      <c r="H12" s="271"/>
      <c r="I12" s="106">
        <v>8</v>
      </c>
      <c r="J12" s="108">
        <v>8112808</v>
      </c>
      <c r="K12" s="108">
        <v>6472994</v>
      </c>
    </row>
    <row r="13" spans="1:11" ht="12.75">
      <c r="A13" s="270" t="s">
        <v>304</v>
      </c>
      <c r="B13" s="271"/>
      <c r="C13" s="271"/>
      <c r="D13" s="271"/>
      <c r="E13" s="271"/>
      <c r="F13" s="271"/>
      <c r="G13" s="271"/>
      <c r="H13" s="271"/>
      <c r="I13" s="106">
        <v>9</v>
      </c>
      <c r="J13" s="108"/>
      <c r="K13" s="108"/>
    </row>
    <row r="14" spans="1:11" ht="12.75">
      <c r="A14" s="272" t="s">
        <v>305</v>
      </c>
      <c r="B14" s="273"/>
      <c r="C14" s="273"/>
      <c r="D14" s="273"/>
      <c r="E14" s="273"/>
      <c r="F14" s="273"/>
      <c r="G14" s="273"/>
      <c r="H14" s="273"/>
      <c r="I14" s="106">
        <v>10</v>
      </c>
      <c r="J14" s="109">
        <f>SUM(J5:J13)</f>
        <v>429628995</v>
      </c>
      <c r="K14" s="109">
        <f>SUM(K5:K13)</f>
        <v>442792826</v>
      </c>
    </row>
    <row r="15" spans="1:11" ht="12.75">
      <c r="A15" s="270" t="s">
        <v>306</v>
      </c>
      <c r="B15" s="271"/>
      <c r="C15" s="271"/>
      <c r="D15" s="271"/>
      <c r="E15" s="271"/>
      <c r="F15" s="271"/>
      <c r="G15" s="271"/>
      <c r="H15" s="271"/>
      <c r="I15" s="106">
        <v>11</v>
      </c>
      <c r="J15" s="108"/>
      <c r="K15" s="108"/>
    </row>
    <row r="16" spans="1:11" ht="12.75">
      <c r="A16" s="270" t="s">
        <v>307</v>
      </c>
      <c r="B16" s="271"/>
      <c r="C16" s="271"/>
      <c r="D16" s="271"/>
      <c r="E16" s="271"/>
      <c r="F16" s="271"/>
      <c r="G16" s="271"/>
      <c r="H16" s="271"/>
      <c r="I16" s="106">
        <v>12</v>
      </c>
      <c r="J16" s="108"/>
      <c r="K16" s="108"/>
    </row>
    <row r="17" spans="1:11" ht="12.75">
      <c r="A17" s="270" t="s">
        <v>308</v>
      </c>
      <c r="B17" s="271"/>
      <c r="C17" s="271"/>
      <c r="D17" s="271"/>
      <c r="E17" s="271"/>
      <c r="F17" s="271"/>
      <c r="G17" s="271"/>
      <c r="H17" s="271"/>
      <c r="I17" s="106">
        <v>13</v>
      </c>
      <c r="J17" s="108"/>
      <c r="K17" s="108"/>
    </row>
    <row r="18" spans="1:11" ht="12.75">
      <c r="A18" s="270" t="s">
        <v>309</v>
      </c>
      <c r="B18" s="271"/>
      <c r="C18" s="271"/>
      <c r="D18" s="271"/>
      <c r="E18" s="271"/>
      <c r="F18" s="271"/>
      <c r="G18" s="271"/>
      <c r="H18" s="271"/>
      <c r="I18" s="106">
        <v>14</v>
      </c>
      <c r="J18" s="108"/>
      <c r="K18" s="108"/>
    </row>
    <row r="19" spans="1:11" ht="12.75">
      <c r="A19" s="270" t="s">
        <v>310</v>
      </c>
      <c r="B19" s="271"/>
      <c r="C19" s="271"/>
      <c r="D19" s="271"/>
      <c r="E19" s="271"/>
      <c r="F19" s="271"/>
      <c r="G19" s="271"/>
      <c r="H19" s="271"/>
      <c r="I19" s="106">
        <v>15</v>
      </c>
      <c r="J19" s="108"/>
      <c r="K19" s="108"/>
    </row>
    <row r="20" spans="1:11" ht="12.75">
      <c r="A20" s="270" t="s">
        <v>311</v>
      </c>
      <c r="B20" s="271"/>
      <c r="C20" s="271"/>
      <c r="D20" s="271"/>
      <c r="E20" s="271"/>
      <c r="F20" s="271"/>
      <c r="G20" s="271"/>
      <c r="H20" s="271"/>
      <c r="I20" s="106">
        <v>16</v>
      </c>
      <c r="J20" s="108"/>
      <c r="K20" s="108"/>
    </row>
    <row r="21" spans="1:11" ht="12.75">
      <c r="A21" s="272" t="s">
        <v>312</v>
      </c>
      <c r="B21" s="273"/>
      <c r="C21" s="273"/>
      <c r="D21" s="273"/>
      <c r="E21" s="273"/>
      <c r="F21" s="273"/>
      <c r="G21" s="273"/>
      <c r="H21" s="273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2" t="s">
        <v>313</v>
      </c>
      <c r="B23" s="263"/>
      <c r="C23" s="263"/>
      <c r="D23" s="263"/>
      <c r="E23" s="263"/>
      <c r="F23" s="263"/>
      <c r="G23" s="263"/>
      <c r="H23" s="263"/>
      <c r="I23" s="111">
        <v>18</v>
      </c>
      <c r="J23" s="107"/>
      <c r="K23" s="107"/>
    </row>
    <row r="24" spans="1:11" ht="23.25" customHeight="1">
      <c r="A24" s="264" t="s">
        <v>314</v>
      </c>
      <c r="B24" s="265"/>
      <c r="C24" s="265"/>
      <c r="D24" s="265"/>
      <c r="E24" s="265"/>
      <c r="F24" s="265"/>
      <c r="G24" s="265"/>
      <c r="H24" s="265"/>
      <c r="I24" s="112">
        <v>19</v>
      </c>
      <c r="J24" s="110"/>
      <c r="K24" s="110"/>
    </row>
    <row r="25" spans="1:11" ht="30" customHeight="1">
      <c r="A25" s="266" t="s">
        <v>315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4" t="s">
        <v>321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2011-04-28T08:22:21Z</cp:lastPrinted>
  <dcterms:created xsi:type="dcterms:W3CDTF">2008-10-17T11:51:54Z</dcterms:created>
  <dcterms:modified xsi:type="dcterms:W3CDTF">2012-04-26T11:45:54Z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