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855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<sst xmlns="http://schemas.openxmlformats.org/spreadsheetml/2006/main" count="398" uniqueCount="344">
  <si>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</si>
  <si>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</si>
  <si>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</si>
  <si>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</si>
  <si>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</si>
  <si>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</si>
  <si>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</si>
  <si>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</si>
  <si>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</si>
  <si>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</si>
  <si>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</si>
  <si>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</si>
  <si>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</si>
  <si>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</si>
  <si>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</si>
  <si>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</si>
  <si>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</si>
  <si>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</si>
  <si>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</si>
  <si>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</si>
  <si>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</si>
  <si>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</si>
  <si>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</si>
  <si>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</si>
  <si>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</si>
  <si>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</si>
  <si>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</si>
  <si>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</si>
  <si>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</si>
  <si>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</si>
  <si>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</si>
  <si>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</si>
  <si>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</si>
  <si>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</si>
  <si>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</si>
  <si>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</si>
  <si>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</si>
  <si>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</si>
  <si>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</si>
  <si>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</si>
  <si>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</si>
  <si>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</si>
  <si>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</si>
  <si>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</si>
  <si>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</si>
  <si>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</si>
  <si>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</si>
  <si>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</si>
  <si>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</si>
  <si>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</si>
  <si>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</si>
  <si>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</si>
  <si>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</si>
  <si>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</si>
  <si>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</si>
  <si>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</si>
  <si>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</si>
  <si>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</si>
  <si>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</si>
  <si>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</si>
  <si>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</si>
  <si>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</si>
  <si>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</si>
  <si>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</si>
  <si>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</si>
  <si>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</si>
  <si>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</si>
  <si>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</si>
  <si>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</si>
  <si>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</si>
  <si>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</si>
  <si>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</si>
  <si>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</si>
  <si>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</si>
  <si>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</si>
  <si>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</si>
  <si>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</si>
  <si>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</si>
  <si>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</si>
  <si>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</si>
  <si>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</si>
  <si>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</si>
  <si>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</si>
  <si>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</si>
  <si>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</si>
  <si>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</si>
  <si>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</si>
  <si>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</si>
  <si>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</si>
  <si>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</si>
  <si>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</si>
  <si>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</si>
  <si>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</si>
  <si>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</si>
  <si>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</si>
  <si>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</si>
  <si>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</si>
  <si>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</si>
  <si>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</si>
  <si>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</si>
  <si>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</si>
  <si>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</si>
  <si>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</si>
  <si>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</si>
  <si>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</si>
  <si>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</si>
  <si>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</si>
  <si>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</si>
  <si>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</si>
  <si>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</si>
  <si>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</si>
  <si>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</si>
  <si>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</si>
  <si>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</si>
  <si>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</si>
  <si>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</si>
  <si>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</si>
  <si>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</si>
  <si>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</si>
  <si>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</si>
  <si>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</si>
  <si>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</si>
  <si>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</si>
  <si>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</si>
  <si>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</si>
  <si>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</si>
  <si>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</si>
  <si>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</si>
  <si>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</si>
  <si>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</si>
  <si>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</si>
  <si>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</si>
  <si>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</si>
  <si>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</si>
  <si>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</si>
  <si>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</si>
  <si>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</si>
  <si>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</si>
  <si>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</si>
  <si>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</si>
  <si>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</si>
  <si>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</si>
  <si>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</si>
  <si>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</si>
  <si>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</si>
  <si>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</si>
  <si>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</si>
  <si>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</si>
  <si>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</si>
  <si>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</si>
  <si>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</si>
  <si>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</si>
  <si>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</si>
  <si>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</si>
  <si>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</si>
  <si>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</si>
  <si>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</si>
  <si>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</si>
  <si>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</si>
  <si>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</si>
  <si>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</si>
  <si>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</si>
  <si>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</si>
  <si>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</si>
  <si>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</si>
  <si>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</si>
  <si>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</si>
  <si>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</si>
  <si>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</si>
  <si>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</si>
  <si>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</si>
  <si>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</si>
  <si>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</si>
  <si>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</si>
  <si>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</si>
  <si>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</si>
  <si>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</si>
  <si>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</si>
  <si>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</si>
  <si>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</si>
  <si>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</si>
  <si>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</si>
  <si>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</si>
  <si>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</si>
  <si>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</si>
  <si>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</si>
  <si>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</si>
  <si>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</si>
  <si>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</si>
  <si>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</si>
  <si>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</si>
  <si>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</si>
  <si>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</si>
  <si>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</si>
  <si>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</si>
  <si>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</si>
  <si>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</si>
  <si>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</si>
  <si>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</si>
  <si>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</si>
  <si>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</si>
  <si>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</si>
  <si>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</si>
  <si>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</si>
  <si>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</si>
  <si>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</si>
  <si>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</si>
  <si>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</si>
  <si>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</si>
  <si>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</si>
  <si>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</si>
  <si>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</si>
  <si>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</si>
  <si>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</si>
  <si>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</si>
  <si>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</si>
  <si>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</si>
  <si>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</si>
  <si>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</si>
  <si>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</si>
  <si>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</si>
  <si>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</si>
  <si>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</si>
  <si>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</si>
  <si>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</si>
  <si>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</si>
  <si>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</si>
  <si>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</si>
  <si>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</si>
  <si>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</si>
  <si>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</si>
  <si>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</si>
  <si>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</si>
  <si>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</si>
  <si>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</si>
  <si>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</si>
  <si>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</si>
  <si>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</si>
  <si>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</si>
  <si>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</si>
  <si>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</si>
  <si>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</si>
  <si>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</si>
  <si>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</si>
  <si>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</si>
  <si>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</si>
  <si>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</si>
  <si>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</si>
  <si>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</si>
  <si>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</si>
  <si>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</si>
  <si>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</si>
  <si>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</si>
  <si>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</si>
  <si>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</si>
  <si>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</si>
  <si>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</si>
  <si>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</si>
  <si>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</si>
  <si>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</si>
  <si>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</si>
  <si>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</si>
  <si>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</si>
  <si>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</si>
  <si>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</si>
  <si>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</si>
  <si>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</si>
  <si>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</si>
  <si>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</si>
  <si>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</si>
  <si>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</si>
  <si>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</si>
  <si>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</si>
  <si>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</si>
  <si>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</si>
  <si>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</si>
  <si>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</si>
  <si>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</si>
  <si>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</si>
  <si>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</si>
  <si>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</si>
  <si>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</si>
  <si>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</si>
  <si>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</si>
  <si>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</si>
  <si>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</si>
  <si>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</si>
  <si>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</si>
  <si>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</si>
  <si>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</si>
  <si>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</si>
  <si>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</si>
  <si>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</si>
  <si>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</si>
  <si>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</si>
  <si>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</si>
  <si>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</si>
  <si>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</si>
  <si>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</si>
  <si>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</si>
  <si>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</si>
  <si>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</si>
  <si>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</si>
  <si>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</si>
  <si>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</si>
  <si>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</si>
  <si>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</si>
  <si>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</si>
  <si>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</si>
  <si>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</si>
  <si>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</si>
  <si>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</si>
  <si>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</si>
  <si>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</si>
  <si>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</si>
  <si>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</si>
  <si>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</si>
  <si>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</si>
  <si>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</si>
  <si>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</si>
  <si>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</si>
  <si>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</si>
  <si>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</si>
  <si>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03324869</t>
  </si>
  <si>
    <t>060008601</t>
  </si>
  <si>
    <t>88429213928</t>
  </si>
  <si>
    <t>HOTELI ŽIVOGOŠĆE DD</t>
  </si>
  <si>
    <t>IGRANE</t>
  </si>
  <si>
    <t>PORAT 136, ŽIVOGOŠĆE</t>
  </si>
  <si>
    <t>SPLITSKO-DALMATINSKA ŽUPANIJA</t>
  </si>
  <si>
    <t>NE</t>
  </si>
  <si>
    <t>www.hotelizivogosce.com</t>
  </si>
  <si>
    <t>MILOSLAVIĆ TONI</t>
  </si>
  <si>
    <t>HOTELI ŽIVOGOŠĆE DD, ŽIVOGOŠĆE</t>
  </si>
  <si>
    <t>TOPLAK LJILJANA</t>
  </si>
  <si>
    <t>021/444-751</t>
  </si>
  <si>
    <t>021/627-179</t>
  </si>
  <si>
    <t>ltoplak@zivogoscehotels.com</t>
  </si>
  <si>
    <t>HOTELI ŽIVOGOŠĆE D.D., ŽIVOGOŠĆE</t>
  </si>
  <si>
    <t>5510</t>
  </si>
  <si>
    <t>tmiloslavic@karismaadriatic.com</t>
  </si>
  <si>
    <t>01.01.2018.</t>
  </si>
  <si>
    <t>30.09.2018.</t>
  </si>
  <si>
    <t>01.01.2018. - 30.09.2018.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</si>
</sst>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3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16" fillId="0" borderId="0" xfId="57" applyFont="1" applyBorder="1" applyAlignment="1" applyProtection="1">
      <alignment horizontal="right" vertical="center" wrapText="1"/>
      <protection hidden="1"/>
    </xf>
    <xf numFmtId="0" fontId="16" fillId="0" borderId="0" xfId="57" applyFont="1" applyBorder="1" applyAlignment="1" applyProtection="1">
      <alignment horizontal="right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9" fillId="0" borderId="0" xfId="62" applyFont="1" applyBorder="1" applyAlignment="1" applyProtection="1">
      <alignment vertical="center"/>
      <protection hidden="1"/>
    </xf>
    <xf numFmtId="0" fontId="19" fillId="0" borderId="24" xfId="62" applyFont="1" applyFill="1" applyBorder="1" applyAlignment="1" applyProtection="1">
      <alignment vertical="center"/>
      <protection hidden="1"/>
    </xf>
    <xf numFmtId="0" fontId="19" fillId="0" borderId="0" xfId="62" applyFont="1" applyBorder="1" applyAlignment="1" applyProtection="1">
      <alignment horizontal="left"/>
      <protection hidden="1"/>
    </xf>
    <xf numFmtId="0" fontId="9" fillId="0" borderId="0" xfId="62" applyFont="1" applyBorder="1" applyAlignment="1">
      <alignment/>
      <protection/>
    </xf>
    <xf numFmtId="0" fontId="9" fillId="0" borderId="24" xfId="62" applyFont="1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9" fillId="0" borderId="0" xfId="62" applyFont="1" applyBorder="1" applyAlignment="1" applyProtection="1">
      <alignment horizontal="left"/>
      <protection hidden="1"/>
    </xf>
    <xf numFmtId="0" fontId="9" fillId="0" borderId="0" xfId="62" applyFont="1" applyBorder="1" applyAlignment="1">
      <alignment/>
      <protection/>
    </xf>
    <xf numFmtId="0" fontId="9" fillId="0" borderId="24" xfId="62" applyFont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21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1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5" fillId="0" borderId="23" xfId="57" applyFont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center" vertical="center" wrapText="1"/>
      <protection hidden="1"/>
    </xf>
    <xf numFmtId="0" fontId="15" fillId="0" borderId="24" xfId="57" applyFont="1" applyBorder="1" applyAlignment="1" applyProtection="1">
      <alignment horizontal="center" vertical="center" wrapText="1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izivogosce.com/" TargetMode="External" /><Relationship Id="rId2" Type="http://schemas.openxmlformats.org/officeDocument/2006/relationships/hyperlink" Target="mailto:ltoplak@zivogoscehotels.com" TargetMode="External" /><Relationship Id="rId3" Type="http://schemas.openxmlformats.org/officeDocument/2006/relationships/hyperlink" Target="mailto:tmiloslavic@karismaadriat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6" width="9.140625" style="56" customWidth="1"/>
    <col min="7" max="7" width="15.140625" style="56" customWidth="1"/>
    <col min="8" max="8" width="19.28125" style="56" customWidth="1"/>
    <col min="9" max="9" width="14.421875" style="56" customWidth="1"/>
    <col min="10" max="16384" width="9.140625" style="56" customWidth="1"/>
  </cols>
  <sheetData>
    <row r="1" spans="1:12" ht="15.75">
      <c r="A1" s="144" t="s">
        <v>248</v>
      </c>
      <c r="B1" s="145"/>
      <c r="C1" s="145"/>
      <c r="D1" s="53"/>
      <c r="E1" s="53"/>
      <c r="F1" s="53"/>
      <c r="G1" s="53"/>
      <c r="H1" s="53"/>
      <c r="I1" s="54"/>
      <c r="J1" s="55"/>
      <c r="K1" s="55"/>
      <c r="L1" s="55"/>
    </row>
    <row r="2" spans="1:12" ht="12.75">
      <c r="A2" s="182" t="s">
        <v>249</v>
      </c>
      <c r="B2" s="183"/>
      <c r="C2" s="183"/>
      <c r="D2" s="184"/>
      <c r="E2" s="127" t="s">
        <v>341</v>
      </c>
      <c r="F2" s="57"/>
      <c r="G2" s="58" t="s">
        <v>250</v>
      </c>
      <c r="H2" s="127" t="s">
        <v>342</v>
      </c>
      <c r="I2" s="59"/>
      <c r="J2" s="55"/>
      <c r="K2" s="55"/>
      <c r="L2" s="55"/>
    </row>
    <row r="3" spans="1:12" ht="12.75">
      <c r="A3" s="60"/>
      <c r="B3" s="61"/>
      <c r="C3" s="61"/>
      <c r="D3" s="61"/>
      <c r="E3" s="62"/>
      <c r="F3" s="62"/>
      <c r="G3" s="61"/>
      <c r="H3" s="61"/>
      <c r="I3" s="63"/>
      <c r="J3" s="55"/>
      <c r="K3" s="55"/>
      <c r="L3" s="55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55"/>
      <c r="K4" s="55"/>
      <c r="L4" s="55"/>
    </row>
    <row r="5" spans="1:12" ht="12.75">
      <c r="A5" s="64"/>
      <c r="B5" s="65"/>
      <c r="C5" s="65"/>
      <c r="D5" s="65"/>
      <c r="E5" s="66"/>
      <c r="F5" s="67"/>
      <c r="G5" s="68"/>
      <c r="H5" s="69"/>
      <c r="I5" s="70"/>
      <c r="J5" s="55"/>
      <c r="K5" s="55"/>
      <c r="L5" s="55"/>
    </row>
    <row r="6" spans="1:12" ht="12.75">
      <c r="A6" s="135" t="s">
        <v>251</v>
      </c>
      <c r="B6" s="136"/>
      <c r="C6" s="150" t="s">
        <v>323</v>
      </c>
      <c r="D6" s="151"/>
      <c r="E6" s="71"/>
      <c r="F6" s="71"/>
      <c r="G6" s="71"/>
      <c r="H6" s="71"/>
      <c r="I6" s="72"/>
      <c r="J6" s="55"/>
      <c r="K6" s="55"/>
      <c r="L6" s="55"/>
    </row>
    <row r="7" spans="1:12" ht="12.75">
      <c r="A7" s="73"/>
      <c r="B7" s="74"/>
      <c r="C7" s="65"/>
      <c r="D7" s="65"/>
      <c r="E7" s="71"/>
      <c r="F7" s="71"/>
      <c r="G7" s="71"/>
      <c r="H7" s="71"/>
      <c r="I7" s="72"/>
      <c r="J7" s="55"/>
      <c r="K7" s="55"/>
      <c r="L7" s="55"/>
    </row>
    <row r="8" spans="1:12" ht="12.75">
      <c r="A8" s="188" t="s">
        <v>252</v>
      </c>
      <c r="B8" s="189"/>
      <c r="C8" s="150" t="s">
        <v>324</v>
      </c>
      <c r="D8" s="151"/>
      <c r="E8" s="71"/>
      <c r="F8" s="71"/>
      <c r="G8" s="71"/>
      <c r="H8" s="71"/>
      <c r="I8" s="75"/>
      <c r="J8" s="55"/>
      <c r="K8" s="55"/>
      <c r="L8" s="55"/>
    </row>
    <row r="9" spans="1:12" ht="12.75">
      <c r="A9" s="76"/>
      <c r="B9" s="77"/>
      <c r="C9" s="78"/>
      <c r="D9" s="79"/>
      <c r="E9" s="65"/>
      <c r="F9" s="65"/>
      <c r="G9" s="65"/>
      <c r="H9" s="65"/>
      <c r="I9" s="75"/>
      <c r="J9" s="55"/>
      <c r="K9" s="55"/>
      <c r="L9" s="55"/>
    </row>
    <row r="10" spans="1:12" ht="12.75">
      <c r="A10" s="130" t="s">
        <v>253</v>
      </c>
      <c r="B10" s="180"/>
      <c r="C10" s="150" t="s">
        <v>325</v>
      </c>
      <c r="D10" s="151"/>
      <c r="E10" s="65"/>
      <c r="F10" s="65"/>
      <c r="G10" s="65"/>
      <c r="H10" s="65"/>
      <c r="I10" s="75"/>
      <c r="J10" s="55"/>
      <c r="K10" s="55"/>
      <c r="L10" s="55"/>
    </row>
    <row r="11" spans="1:12" ht="12.75">
      <c r="A11" s="181"/>
      <c r="B11" s="180"/>
      <c r="C11" s="65"/>
      <c r="D11" s="65"/>
      <c r="E11" s="65"/>
      <c r="F11" s="65"/>
      <c r="G11" s="65"/>
      <c r="H11" s="65"/>
      <c r="I11" s="75"/>
      <c r="J11" s="55"/>
      <c r="K11" s="55"/>
      <c r="L11" s="55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55"/>
      <c r="K12" s="55"/>
      <c r="L12" s="55"/>
    </row>
    <row r="13" spans="1:12" ht="12.75">
      <c r="A13" s="73"/>
      <c r="B13" s="74"/>
      <c r="C13" s="80"/>
      <c r="D13" s="65"/>
      <c r="E13" s="65"/>
      <c r="F13" s="65"/>
      <c r="G13" s="65"/>
      <c r="H13" s="65"/>
      <c r="I13" s="75"/>
      <c r="J13" s="55"/>
      <c r="K13" s="55"/>
      <c r="L13" s="55"/>
    </row>
    <row r="14" spans="1:12" ht="12.75">
      <c r="A14" s="135" t="s">
        <v>255</v>
      </c>
      <c r="B14" s="136"/>
      <c r="C14" s="178">
        <v>21329</v>
      </c>
      <c r="D14" s="179"/>
      <c r="E14" s="65"/>
      <c r="F14" s="152" t="s">
        <v>327</v>
      </c>
      <c r="G14" s="177"/>
      <c r="H14" s="177"/>
      <c r="I14" s="138"/>
      <c r="J14" s="55"/>
      <c r="K14" s="55"/>
      <c r="L14" s="55"/>
    </row>
    <row r="15" spans="1:12" ht="12.75">
      <c r="A15" s="73"/>
      <c r="B15" s="74"/>
      <c r="C15" s="65"/>
      <c r="D15" s="65"/>
      <c r="E15" s="65"/>
      <c r="F15" s="65"/>
      <c r="G15" s="65"/>
      <c r="H15" s="65"/>
      <c r="I15" s="75"/>
      <c r="J15" s="55"/>
      <c r="K15" s="55"/>
      <c r="L15" s="55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55"/>
      <c r="K16" s="55"/>
      <c r="L16" s="55"/>
    </row>
    <row r="17" spans="1:12" ht="12.75">
      <c r="A17" s="73"/>
      <c r="B17" s="74"/>
      <c r="C17" s="65"/>
      <c r="D17" s="65"/>
      <c r="E17" s="65"/>
      <c r="F17" s="65"/>
      <c r="G17" s="65"/>
      <c r="H17" s="65"/>
      <c r="I17" s="75"/>
      <c r="J17" s="55"/>
      <c r="K17" s="55"/>
      <c r="L17" s="55"/>
    </row>
    <row r="18" spans="1:12" ht="12.75">
      <c r="A18" s="135" t="s">
        <v>257</v>
      </c>
      <c r="B18" s="136"/>
      <c r="C18" s="173" t="s">
        <v>340</v>
      </c>
      <c r="D18" s="174"/>
      <c r="E18" s="174"/>
      <c r="F18" s="174"/>
      <c r="G18" s="174"/>
      <c r="H18" s="174"/>
      <c r="I18" s="175"/>
      <c r="J18" s="55"/>
      <c r="K18" s="55"/>
      <c r="L18" s="55"/>
    </row>
    <row r="19" spans="1:12" ht="12.75">
      <c r="A19" s="73"/>
      <c r="B19" s="74"/>
      <c r="C19" s="80"/>
      <c r="D19" s="65"/>
      <c r="E19" s="65"/>
      <c r="F19" s="65"/>
      <c r="G19" s="65"/>
      <c r="H19" s="65"/>
      <c r="I19" s="75"/>
      <c r="J19" s="55"/>
      <c r="K19" s="55"/>
      <c r="L19" s="55"/>
    </row>
    <row r="20" spans="1:12" ht="12.75">
      <c r="A20" s="135" t="s">
        <v>258</v>
      </c>
      <c r="B20" s="136"/>
      <c r="C20" s="173" t="s">
        <v>331</v>
      </c>
      <c r="D20" s="174"/>
      <c r="E20" s="174"/>
      <c r="F20" s="174"/>
      <c r="G20" s="174"/>
      <c r="H20" s="174"/>
      <c r="I20" s="175"/>
      <c r="J20" s="55"/>
      <c r="K20" s="55"/>
      <c r="L20" s="55"/>
    </row>
    <row r="21" spans="1:12" ht="12.75">
      <c r="A21" s="73"/>
      <c r="B21" s="74"/>
      <c r="C21" s="80"/>
      <c r="D21" s="65"/>
      <c r="E21" s="65"/>
      <c r="F21" s="65"/>
      <c r="G21" s="65"/>
      <c r="H21" s="65"/>
      <c r="I21" s="75"/>
      <c r="J21" s="55"/>
      <c r="K21" s="55"/>
      <c r="L21" s="55"/>
    </row>
    <row r="22" spans="1:12" ht="12.75">
      <c r="A22" s="135" t="s">
        <v>259</v>
      </c>
      <c r="B22" s="136"/>
      <c r="C22" s="81">
        <v>339</v>
      </c>
      <c r="D22" s="152"/>
      <c r="E22" s="163"/>
      <c r="F22" s="164"/>
      <c r="G22" s="135"/>
      <c r="H22" s="176"/>
      <c r="I22" s="82"/>
      <c r="J22" s="55"/>
      <c r="K22" s="55"/>
      <c r="L22" s="55"/>
    </row>
    <row r="23" spans="1:12" ht="12.75">
      <c r="A23" s="73"/>
      <c r="B23" s="74"/>
      <c r="C23" s="65"/>
      <c r="D23" s="83"/>
      <c r="E23" s="83"/>
      <c r="F23" s="83"/>
      <c r="G23" s="83"/>
      <c r="H23" s="65"/>
      <c r="I23" s="75"/>
      <c r="J23" s="55"/>
      <c r="K23" s="55"/>
      <c r="L23" s="55"/>
    </row>
    <row r="24" spans="1:12" ht="12.75">
      <c r="A24" s="135" t="s">
        <v>260</v>
      </c>
      <c r="B24" s="136"/>
      <c r="C24" s="81">
        <v>17</v>
      </c>
      <c r="D24" s="152" t="s">
        <v>329</v>
      </c>
      <c r="E24" s="163"/>
      <c r="F24" s="163"/>
      <c r="G24" s="164"/>
      <c r="H24" s="84" t="s">
        <v>261</v>
      </c>
      <c r="I24" s="85">
        <v>234</v>
      </c>
      <c r="J24" s="55"/>
      <c r="K24" s="55"/>
      <c r="L24" s="55"/>
    </row>
    <row r="25" spans="1:12" ht="12.75">
      <c r="A25" s="73"/>
      <c r="B25" s="74"/>
      <c r="C25" s="65"/>
      <c r="D25" s="83"/>
      <c r="E25" s="83"/>
      <c r="F25" s="83"/>
      <c r="G25" s="74"/>
      <c r="H25" s="74" t="s">
        <v>318</v>
      </c>
      <c r="I25" s="86"/>
      <c r="J25" s="55"/>
      <c r="K25" s="55"/>
      <c r="L25" s="55"/>
    </row>
    <row r="26" spans="1:12" ht="12.75">
      <c r="A26" s="135" t="s">
        <v>262</v>
      </c>
      <c r="B26" s="136"/>
      <c r="C26" s="87" t="s">
        <v>330</v>
      </c>
      <c r="D26" s="88"/>
      <c r="E26" s="89"/>
      <c r="F26" s="83"/>
      <c r="G26" s="165" t="s">
        <v>263</v>
      </c>
      <c r="H26" s="136"/>
      <c r="I26" s="90" t="s">
        <v>339</v>
      </c>
      <c r="J26" s="55"/>
      <c r="K26" s="55"/>
      <c r="L26" s="55"/>
    </row>
    <row r="27" spans="1:12" ht="12.75">
      <c r="A27" s="73"/>
      <c r="B27" s="74"/>
      <c r="C27" s="65"/>
      <c r="D27" s="83"/>
      <c r="E27" s="83"/>
      <c r="F27" s="83"/>
      <c r="G27" s="83"/>
      <c r="H27" s="65"/>
      <c r="I27" s="91"/>
      <c r="J27" s="55"/>
      <c r="K27" s="55"/>
      <c r="L27" s="55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55"/>
      <c r="K28" s="55"/>
      <c r="L28" s="55"/>
    </row>
    <row r="29" spans="1:12" ht="12.75">
      <c r="A29" s="92"/>
      <c r="B29" s="89"/>
      <c r="C29" s="89"/>
      <c r="D29" s="79"/>
      <c r="E29" s="65"/>
      <c r="F29" s="65"/>
      <c r="G29" s="65"/>
      <c r="H29" s="93"/>
      <c r="I29" s="91"/>
      <c r="J29" s="55"/>
      <c r="K29" s="55"/>
      <c r="L29" s="55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55"/>
      <c r="K30" s="55"/>
      <c r="L30" s="55"/>
    </row>
    <row r="31" spans="1:12" ht="12.75">
      <c r="A31" s="73"/>
      <c r="B31" s="74"/>
      <c r="C31" s="80"/>
      <c r="D31" s="161"/>
      <c r="E31" s="161"/>
      <c r="F31" s="161"/>
      <c r="G31" s="162"/>
      <c r="H31" s="65"/>
      <c r="I31" s="95"/>
      <c r="J31" s="55"/>
      <c r="K31" s="55"/>
      <c r="L31" s="55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55"/>
      <c r="K32" s="55"/>
      <c r="L32" s="55"/>
    </row>
    <row r="33" spans="1:12" ht="12.75">
      <c r="A33" s="73"/>
      <c r="B33" s="74"/>
      <c r="C33" s="80"/>
      <c r="D33" s="94"/>
      <c r="E33" s="94"/>
      <c r="F33" s="94"/>
      <c r="G33" s="71"/>
      <c r="H33" s="65"/>
      <c r="I33" s="96"/>
      <c r="J33" s="55"/>
      <c r="K33" s="55"/>
      <c r="L33" s="55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55"/>
      <c r="K34" s="55"/>
      <c r="L34" s="55"/>
    </row>
    <row r="35" spans="1:12" ht="12.75">
      <c r="A35" s="73"/>
      <c r="B35" s="74"/>
      <c r="C35" s="80"/>
      <c r="D35" s="94"/>
      <c r="E35" s="94"/>
      <c r="F35" s="94"/>
      <c r="G35" s="71"/>
      <c r="H35" s="65"/>
      <c r="I35" s="96"/>
      <c r="J35" s="55"/>
      <c r="K35" s="55"/>
      <c r="L35" s="55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55"/>
      <c r="K36" s="55"/>
      <c r="L36" s="55"/>
    </row>
    <row r="37" spans="1:12" ht="12.75">
      <c r="A37" s="97"/>
      <c r="B37" s="98"/>
      <c r="C37" s="155"/>
      <c r="D37" s="156"/>
      <c r="E37" s="65"/>
      <c r="F37" s="155"/>
      <c r="G37" s="156"/>
      <c r="H37" s="65"/>
      <c r="I37" s="75"/>
      <c r="J37" s="55"/>
      <c r="K37" s="55"/>
      <c r="L37" s="55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55"/>
      <c r="K38" s="55"/>
      <c r="L38" s="55"/>
    </row>
    <row r="39" spans="1:12" ht="12.75">
      <c r="A39" s="97"/>
      <c r="B39" s="98"/>
      <c r="C39" s="99"/>
      <c r="D39" s="100"/>
      <c r="E39" s="65"/>
      <c r="F39" s="99"/>
      <c r="G39" s="100"/>
      <c r="H39" s="65"/>
      <c r="I39" s="75"/>
      <c r="J39" s="55"/>
      <c r="K39" s="55"/>
      <c r="L39" s="55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55"/>
      <c r="K40" s="55"/>
      <c r="L40" s="55"/>
    </row>
    <row r="41" spans="1:12" ht="12.75">
      <c r="A41" s="101"/>
      <c r="B41" s="89"/>
      <c r="C41" s="89"/>
      <c r="D41" s="89"/>
      <c r="E41" s="102"/>
      <c r="F41" s="103"/>
      <c r="G41" s="103"/>
      <c r="H41" s="104"/>
      <c r="I41" s="105"/>
      <c r="J41" s="55"/>
      <c r="K41" s="55"/>
      <c r="L41" s="55"/>
    </row>
    <row r="42" spans="1:12" ht="12.75">
      <c r="A42" s="97"/>
      <c r="B42" s="98"/>
      <c r="C42" s="99"/>
      <c r="D42" s="100"/>
      <c r="E42" s="65"/>
      <c r="F42" s="99"/>
      <c r="G42" s="100"/>
      <c r="H42" s="65"/>
      <c r="I42" s="75"/>
      <c r="J42" s="55"/>
      <c r="K42" s="55"/>
      <c r="L42" s="55"/>
    </row>
    <row r="43" spans="1:12" ht="12.75">
      <c r="A43" s="106"/>
      <c r="B43" s="107"/>
      <c r="C43" s="107"/>
      <c r="D43" s="78"/>
      <c r="E43" s="78"/>
      <c r="F43" s="107"/>
      <c r="G43" s="78"/>
      <c r="H43" s="78"/>
      <c r="I43" s="108"/>
      <c r="J43" s="55"/>
      <c r="K43" s="55"/>
      <c r="L43" s="55"/>
    </row>
    <row r="44" spans="1:12" ht="12.75">
      <c r="A44" s="130" t="s">
        <v>267</v>
      </c>
      <c r="B44" s="131"/>
      <c r="C44" s="150"/>
      <c r="D44" s="151"/>
      <c r="E44" s="79"/>
      <c r="F44" s="152"/>
      <c r="G44" s="153"/>
      <c r="H44" s="153"/>
      <c r="I44" s="154"/>
      <c r="J44" s="55"/>
      <c r="K44" s="55"/>
      <c r="L44" s="55"/>
    </row>
    <row r="45" spans="1:12" ht="12.75">
      <c r="A45" s="97"/>
      <c r="B45" s="98"/>
      <c r="C45" s="155"/>
      <c r="D45" s="156"/>
      <c r="E45" s="65"/>
      <c r="F45" s="155"/>
      <c r="G45" s="157"/>
      <c r="H45" s="109"/>
      <c r="I45" s="110"/>
      <c r="J45" s="55"/>
      <c r="K45" s="55"/>
      <c r="L45" s="55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55"/>
      <c r="K46" s="55"/>
      <c r="L46" s="55"/>
    </row>
    <row r="47" spans="1:12" ht="12.75">
      <c r="A47" s="73"/>
      <c r="B47" s="74"/>
      <c r="C47" s="80" t="s">
        <v>269</v>
      </c>
      <c r="D47" s="65"/>
      <c r="E47" s="65"/>
      <c r="F47" s="65"/>
      <c r="G47" s="65"/>
      <c r="H47" s="65"/>
      <c r="I47" s="75"/>
      <c r="J47" s="55"/>
      <c r="K47" s="55"/>
      <c r="L47" s="55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65"/>
      <c r="G48" s="84" t="s">
        <v>271</v>
      </c>
      <c r="H48" s="137" t="s">
        <v>336</v>
      </c>
      <c r="I48" s="134"/>
      <c r="J48" s="55"/>
      <c r="K48" s="55"/>
      <c r="L48" s="55"/>
    </row>
    <row r="49" spans="1:12" ht="12.75">
      <c r="A49" s="73"/>
      <c r="B49" s="74"/>
      <c r="C49" s="80"/>
      <c r="D49" s="65"/>
      <c r="E49" s="65"/>
      <c r="F49" s="65"/>
      <c r="G49" s="65"/>
      <c r="H49" s="65"/>
      <c r="I49" s="75"/>
      <c r="J49" s="55"/>
      <c r="K49" s="55"/>
      <c r="L49" s="55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55"/>
      <c r="K50" s="55"/>
      <c r="L50" s="55"/>
    </row>
    <row r="51" spans="1:12" ht="12.75">
      <c r="A51" s="73"/>
      <c r="B51" s="74"/>
      <c r="C51" s="65"/>
      <c r="D51" s="65"/>
      <c r="E51" s="65"/>
      <c r="F51" s="65"/>
      <c r="G51" s="65"/>
      <c r="H51" s="65"/>
      <c r="I51" s="75"/>
      <c r="J51" s="55"/>
      <c r="K51" s="55"/>
      <c r="L51" s="55"/>
    </row>
    <row r="52" spans="1:12" ht="12.75">
      <c r="A52" s="135" t="s">
        <v>272</v>
      </c>
      <c r="B52" s="136"/>
      <c r="C52" s="137" t="s">
        <v>332</v>
      </c>
      <c r="D52" s="133"/>
      <c r="E52" s="133"/>
      <c r="F52" s="133"/>
      <c r="G52" s="133"/>
      <c r="H52" s="133"/>
      <c r="I52" s="138"/>
      <c r="J52" s="55"/>
      <c r="K52" s="55"/>
      <c r="L52" s="55"/>
    </row>
    <row r="53" spans="1:12" ht="12.75">
      <c r="A53" s="111"/>
      <c r="B53" s="78"/>
      <c r="C53" s="146" t="s">
        <v>273</v>
      </c>
      <c r="D53" s="146"/>
      <c r="E53" s="146"/>
      <c r="F53" s="146"/>
      <c r="G53" s="146"/>
      <c r="H53" s="146"/>
      <c r="I53" s="113"/>
      <c r="J53" s="55"/>
      <c r="K53" s="55"/>
      <c r="L53" s="55"/>
    </row>
    <row r="54" spans="1:12" ht="12.75">
      <c r="A54" s="111"/>
      <c r="B54" s="78"/>
      <c r="C54" s="112"/>
      <c r="D54" s="112"/>
      <c r="E54" s="112"/>
      <c r="F54" s="112"/>
      <c r="G54" s="112"/>
      <c r="H54" s="112"/>
      <c r="I54" s="113"/>
      <c r="J54" s="55"/>
      <c r="K54" s="55"/>
      <c r="L54" s="55"/>
    </row>
    <row r="55" spans="1:12" ht="12.75">
      <c r="A55" s="111"/>
      <c r="B55" s="139" t="s">
        <v>274</v>
      </c>
      <c r="C55" s="140"/>
      <c r="D55" s="140"/>
      <c r="E55" s="140"/>
      <c r="F55" s="114"/>
      <c r="G55" s="114"/>
      <c r="H55" s="114"/>
      <c r="I55" s="115"/>
      <c r="J55" s="55"/>
      <c r="K55" s="55"/>
      <c r="L55" s="55"/>
    </row>
    <row r="56" spans="1:12" ht="12.75">
      <c r="A56" s="111"/>
      <c r="B56" s="141" t="s">
        <v>306</v>
      </c>
      <c r="C56" s="142"/>
      <c r="D56" s="142"/>
      <c r="E56" s="142"/>
      <c r="F56" s="142"/>
      <c r="G56" s="142"/>
      <c r="H56" s="142"/>
      <c r="I56" s="143"/>
      <c r="J56" s="55"/>
      <c r="K56" s="55"/>
      <c r="L56" s="55"/>
    </row>
    <row r="57" spans="1:12" ht="12.75">
      <c r="A57" s="111"/>
      <c r="B57" s="141" t="s">
        <v>307</v>
      </c>
      <c r="C57" s="142"/>
      <c r="D57" s="142"/>
      <c r="E57" s="142"/>
      <c r="F57" s="142"/>
      <c r="G57" s="142"/>
      <c r="H57" s="142"/>
      <c r="I57" s="115"/>
      <c r="J57" s="55"/>
      <c r="K57" s="55"/>
      <c r="L57" s="55"/>
    </row>
    <row r="58" spans="1:12" ht="12.75">
      <c r="A58" s="111"/>
      <c r="B58" s="141" t="s">
        <v>308</v>
      </c>
      <c r="C58" s="142"/>
      <c r="D58" s="142"/>
      <c r="E58" s="142"/>
      <c r="F58" s="142"/>
      <c r="G58" s="142"/>
      <c r="H58" s="142"/>
      <c r="I58" s="143"/>
      <c r="J58" s="55"/>
      <c r="K58" s="55"/>
      <c r="L58" s="55"/>
    </row>
    <row r="59" spans="1:12" ht="12.75">
      <c r="A59" s="111"/>
      <c r="B59" s="141" t="s">
        <v>309</v>
      </c>
      <c r="C59" s="142"/>
      <c r="D59" s="142"/>
      <c r="E59" s="142"/>
      <c r="F59" s="142"/>
      <c r="G59" s="142"/>
      <c r="H59" s="142"/>
      <c r="I59" s="143"/>
      <c r="J59" s="55"/>
      <c r="K59" s="55"/>
      <c r="L59" s="55"/>
    </row>
    <row r="60" spans="1:12" ht="12.75">
      <c r="A60" s="111"/>
      <c r="B60" s="116"/>
      <c r="C60" s="117"/>
      <c r="D60" s="117"/>
      <c r="E60" s="117"/>
      <c r="F60" s="117"/>
      <c r="G60" s="117"/>
      <c r="H60" s="117"/>
      <c r="I60" s="118"/>
      <c r="J60" s="55"/>
      <c r="K60" s="55"/>
      <c r="L60" s="55"/>
    </row>
    <row r="61" spans="1:12" ht="13.5" thickBot="1">
      <c r="A61" s="119" t="s">
        <v>275</v>
      </c>
      <c r="B61" s="65"/>
      <c r="C61" s="65"/>
      <c r="D61" s="65"/>
      <c r="E61" s="65"/>
      <c r="F61" s="65"/>
      <c r="G61" s="120"/>
      <c r="H61" s="121"/>
      <c r="I61" s="122"/>
      <c r="J61" s="55"/>
      <c r="K61" s="55"/>
      <c r="L61" s="55"/>
    </row>
    <row r="62" spans="1:12" ht="12.75">
      <c r="A62" s="64"/>
      <c r="B62" s="65"/>
      <c r="C62" s="65"/>
      <c r="D62" s="65"/>
      <c r="E62" s="78" t="s">
        <v>276</v>
      </c>
      <c r="F62" s="89"/>
      <c r="G62" s="147" t="s">
        <v>277</v>
      </c>
      <c r="H62" s="148"/>
      <c r="I62" s="149"/>
      <c r="J62" s="55"/>
      <c r="K62" s="55"/>
      <c r="L62" s="55"/>
    </row>
    <row r="63" spans="1:12" ht="12.75">
      <c r="A63" s="123"/>
      <c r="B63" s="124"/>
      <c r="C63" s="125"/>
      <c r="D63" s="125"/>
      <c r="E63" s="125"/>
      <c r="F63" s="125"/>
      <c r="G63" s="128"/>
      <c r="H63" s="129"/>
      <c r="I63" s="126"/>
      <c r="J63" s="55"/>
      <c r="K63" s="55"/>
      <c r="L63" s="5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otelizivogosce.com"/>
    <hyperlink ref="C50" r:id="rId2" display="ltoplak@zivogoscehotels.com"/>
    <hyperlink ref="C18" r:id="rId3" display="tmiloslavic@karismaadriatic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09" sqref="K109"/>
    </sheetView>
  </sheetViews>
  <sheetFormatPr defaultColWidth="9.140625" defaultRowHeight="12.75"/>
  <cols>
    <col min="1" max="9" width="9.140625" style="20" customWidth="1"/>
    <col min="10" max="11" width="9.8515625" style="20" bestFit="1" customWidth="1"/>
    <col min="12" max="16384" width="9.140625" style="20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26" t="s">
        <v>278</v>
      </c>
      <c r="J4" s="27" t="s">
        <v>341</v>
      </c>
      <c r="K4" s="28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25">
        <v>2</v>
      </c>
      <c r="J5" s="24">
        <v>3</v>
      </c>
      <c r="K5" s="24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21">
        <f>J9+J16+J26+J35+J39</f>
        <v>297378487</v>
      </c>
      <c r="K8" s="21">
        <f>K9+K16+K26+K35+K39</f>
        <v>291799733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21">
        <f>SUM(J10:J15)</f>
        <v>748925</v>
      </c>
      <c r="K9" s="21">
        <f>SUM(K10:K15)</f>
        <v>436871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541301</v>
      </c>
      <c r="K11" s="7">
        <v>194247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207624</v>
      </c>
      <c r="K14" s="7">
        <v>242624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21">
        <f>SUM(J17:J25)</f>
        <v>291762757</v>
      </c>
      <c r="K16" s="21">
        <f>SUM(K17:K25)</f>
        <v>286552078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64148460</v>
      </c>
      <c r="K17" s="7">
        <v>64148460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198288378</v>
      </c>
      <c r="K18" s="7">
        <v>195763548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14443520</v>
      </c>
      <c r="K19" s="7">
        <v>13491803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10327791</v>
      </c>
      <c r="K20" s="7">
        <v>9321122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145901</v>
      </c>
      <c r="K23" s="7">
        <v>160901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4408707</v>
      </c>
      <c r="K24" s="7">
        <v>3666244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21">
        <f>SUM(J27:J34)</f>
        <v>4866805</v>
      </c>
      <c r="K26" s="21">
        <f>SUM(K27:K34)</f>
        <v>4810784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20000</v>
      </c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4696030</v>
      </c>
      <c r="K29" s="7">
        <v>4640009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56400</v>
      </c>
      <c r="K30" s="7">
        <v>56400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94375</v>
      </c>
      <c r="K33" s="7">
        <v>94375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21">
        <f>SUM(J36:J38)</f>
        <v>0</v>
      </c>
      <c r="K35" s="21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21">
        <f>J41+J49+J56+J64</f>
        <v>17191413</v>
      </c>
      <c r="K40" s="21">
        <f>K41+K49+K56+K64</f>
        <v>38828509.36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21">
        <f>SUM(J42:J48)</f>
        <v>217262</v>
      </c>
      <c r="K41" s="21">
        <f>SUM(K42:K48)</f>
        <v>608124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217262</v>
      </c>
      <c r="K42" s="7">
        <v>608124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21">
        <f>SUM(J50:J55)</f>
        <v>4049465</v>
      </c>
      <c r="K49" s="21">
        <f>SUM(K50:K55)</f>
        <v>8322208.359999999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340629</v>
      </c>
      <c r="K50" s="7">
        <v>394006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3109467</v>
      </c>
      <c r="K51" s="7">
        <v>5223636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25422</v>
      </c>
      <c r="K53" s="7">
        <v>22660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501551</v>
      </c>
      <c r="K54" s="7">
        <v>93828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72396</v>
      </c>
      <c r="K55" s="7">
        <v>2588078.36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21">
        <f>SUM(J57:J63)</f>
        <v>7000369</v>
      </c>
      <c r="K56" s="21">
        <f>SUM(K57:K63)</f>
        <v>9999616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7000369</v>
      </c>
      <c r="K61" s="7">
        <v>9999616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0</v>
      </c>
      <c r="K62" s="7"/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5924317</v>
      </c>
      <c r="K64" s="7">
        <v>19898561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2738101</v>
      </c>
      <c r="K65" s="7">
        <v>20680589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21">
        <v>317308001</v>
      </c>
      <c r="K66" s="21">
        <f>K7+K8+K40+K65</f>
        <v>351308831.36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10610663</v>
      </c>
      <c r="K67" s="8">
        <v>12527972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22">
        <f>J70+J71+J72+J78+J79+J82+J85</f>
        <v>98574996</v>
      </c>
      <c r="K69" s="22">
        <f>K70+K71+K72+K78+K79+K82+K85</f>
        <v>116543850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69687600</v>
      </c>
      <c r="K70" s="7">
        <v>69687600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21">
        <f>J73+J74-J75+J76+J77</f>
        <v>988000</v>
      </c>
      <c r="K72" s="21">
        <f>K73+K74-K75+K76+K77</f>
        <v>988000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988000</v>
      </c>
      <c r="K73" s="7">
        <v>988000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47715981</v>
      </c>
      <c r="K78" s="7">
        <v>47715981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21">
        <f>J80-J81</f>
        <v>-31058443</v>
      </c>
      <c r="K79" s="21">
        <f>K80-K81</f>
        <v>-19816585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31058443</v>
      </c>
      <c r="K81" s="7">
        <v>19816585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21">
        <f>J83-J84</f>
        <v>11241858</v>
      </c>
      <c r="K82" s="21">
        <f>K83-K84</f>
        <v>17968854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11241858</v>
      </c>
      <c r="K83" s="7">
        <v>17968854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21">
        <f>SUM(J87:J89)</f>
        <v>0</v>
      </c>
      <c r="K86" s="21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21">
        <f>SUM(J91:J99)</f>
        <v>10455719</v>
      </c>
      <c r="K90" s="21">
        <f>SUM(K91:K99)</f>
        <v>10455718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0</v>
      </c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10455719</v>
      </c>
      <c r="K99" s="7">
        <v>10455718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21">
        <f>SUM(J101:J112)</f>
        <v>200074437</v>
      </c>
      <c r="K100" s="21">
        <f>SUM(K101:K112)</f>
        <v>209100310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125402</v>
      </c>
      <c r="K101" s="7">
        <v>548090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43189247</v>
      </c>
      <c r="K102" s="7">
        <v>40554735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152401135</v>
      </c>
      <c r="K103" s="7">
        <v>150678496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209422</v>
      </c>
      <c r="K104" s="7">
        <v>5285559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3233885</v>
      </c>
      <c r="K105" s="7">
        <v>8876977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475406</v>
      </c>
      <c r="K108" s="7">
        <v>1436160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388994</v>
      </c>
      <c r="K109" s="7">
        <v>1667547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50946</v>
      </c>
      <c r="K112" s="7">
        <v>52746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8202849</v>
      </c>
      <c r="K113" s="7">
        <v>15208953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21">
        <f>J69+J86+J90+J100+J113</f>
        <v>317308001</v>
      </c>
      <c r="K114" s="21">
        <f>K69+K86+K90+K100+K113</f>
        <v>351308831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10610663</v>
      </c>
      <c r="K115" s="8">
        <v>12527972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9">
      <selection activeCell="M16" sqref="M16"/>
    </sheetView>
  </sheetViews>
  <sheetFormatPr defaultColWidth="9.140625" defaultRowHeight="12.75"/>
  <cols>
    <col min="1" max="6" width="9.140625" style="20" customWidth="1"/>
    <col min="7" max="7" width="7.8515625" style="20" customWidth="1"/>
    <col min="8" max="8" width="9.140625" style="20" hidden="1" customWidth="1"/>
    <col min="9" max="9" width="9.140625" style="20" customWidth="1"/>
    <col min="10" max="10" width="9.8515625" style="20" customWidth="1"/>
    <col min="11" max="11" width="10.00390625" style="20" customWidth="1"/>
    <col min="12" max="12" width="9.8515625" style="20" customWidth="1"/>
    <col min="13" max="13" width="10.28125" style="20" customWidth="1"/>
    <col min="14" max="16384" width="9.140625" style="20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26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26"/>
      <c r="J5" s="28" t="s">
        <v>314</v>
      </c>
      <c r="K5" s="28" t="s">
        <v>315</v>
      </c>
      <c r="L5" s="28" t="s">
        <v>314</v>
      </c>
      <c r="M5" s="28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31">
        <v>2</v>
      </c>
      <c r="J6" s="28">
        <v>3</v>
      </c>
      <c r="K6" s="28">
        <v>4</v>
      </c>
      <c r="L6" s="28">
        <v>5</v>
      </c>
      <c r="M6" s="28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22">
        <f>SUM(J8:J9)</f>
        <v>76806699</v>
      </c>
      <c r="K7" s="22">
        <f>SUM(K8:K9)</f>
        <v>50558238</v>
      </c>
      <c r="L7" s="22">
        <f>SUM(L8:L9)</f>
        <v>76856521</v>
      </c>
      <c r="M7" s="22">
        <f>M9+M8</f>
        <v>50713557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71200506</v>
      </c>
      <c r="K8" s="7">
        <v>46495108</v>
      </c>
      <c r="L8" s="7">
        <v>55375466</v>
      </c>
      <c r="M8" s="7">
        <v>30099485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5606193</v>
      </c>
      <c r="K9" s="7">
        <v>4063130</v>
      </c>
      <c r="L9" s="7">
        <v>21481055</v>
      </c>
      <c r="M9" s="7">
        <v>20614072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21">
        <f>J11+J12+J16+J20+J21+J22+J25+J26</f>
        <v>57487772</v>
      </c>
      <c r="K10" s="21">
        <f>K11+K12+K16+K20+K21+K22+K25+K26</f>
        <v>28846709</v>
      </c>
      <c r="L10" s="21">
        <f>L11+L12+L16+L20+L21+L22+L25+L26</f>
        <v>55177520</v>
      </c>
      <c r="M10" s="21">
        <f>M11+M12+M16+M20+M21+M22+M25+M26</f>
        <v>29547037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21">
        <f>SUM(J13:J15)</f>
        <v>23614648</v>
      </c>
      <c r="K12" s="21">
        <f>SUM(K13:K15)</f>
        <v>14601656</v>
      </c>
      <c r="L12" s="21">
        <f>SUM(L13:L15)</f>
        <v>22786002</v>
      </c>
      <c r="M12" s="21">
        <f>SUM(M13:M15)</f>
        <v>12071356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13530627</v>
      </c>
      <c r="K13" s="7">
        <v>9085734</v>
      </c>
      <c r="L13" s="7">
        <v>13024699</v>
      </c>
      <c r="M13" s="7">
        <v>7873016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10084021</v>
      </c>
      <c r="K15" s="7">
        <v>5515922</v>
      </c>
      <c r="L15" s="7">
        <v>9761303</v>
      </c>
      <c r="M15" s="7">
        <v>4198340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21">
        <f>SUM(J17:J19)</f>
        <v>13421782</v>
      </c>
      <c r="K16" s="21">
        <f>SUM(K17:K19)</f>
        <v>6529964</v>
      </c>
      <c r="L16" s="21">
        <f>SUM(L17:L19)</f>
        <v>15750909</v>
      </c>
      <c r="M16" s="21">
        <f>SUM(M17:M19)</f>
        <v>8537358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7957056</v>
      </c>
      <c r="K17" s="7">
        <v>3833051</v>
      </c>
      <c r="L17" s="7">
        <v>9906326</v>
      </c>
      <c r="M17" s="7">
        <v>5707805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3504115</v>
      </c>
      <c r="K18" s="7">
        <v>1712053</v>
      </c>
      <c r="L18" s="7">
        <v>3758051</v>
      </c>
      <c r="M18" s="7">
        <v>1800919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1960611</v>
      </c>
      <c r="K19" s="7">
        <v>984860</v>
      </c>
      <c r="L19" s="7">
        <v>2086532</v>
      </c>
      <c r="M19" s="7">
        <v>1028634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9153522</v>
      </c>
      <c r="K20" s="7">
        <v>3062795</v>
      </c>
      <c r="L20" s="7">
        <v>8856829</v>
      </c>
      <c r="M20" s="7">
        <v>2825329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11297820</v>
      </c>
      <c r="K21" s="7">
        <v>4652294</v>
      </c>
      <c r="L21" s="7">
        <v>7699805</v>
      </c>
      <c r="M21" s="7">
        <v>6030601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21">
        <f>SUM(J23:J24)</f>
        <v>0</v>
      </c>
      <c r="K22" s="21">
        <f>SUM(K23:K24)</f>
        <v>0</v>
      </c>
      <c r="L22" s="21">
        <f>SUM(L23:L24)</f>
        <v>0</v>
      </c>
      <c r="M22" s="21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>
        <v>83975</v>
      </c>
      <c r="M26" s="7">
        <v>82393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21">
        <f>SUM(J28:J32)</f>
        <v>3290577</v>
      </c>
      <c r="K27" s="21">
        <f>SUM(K28:K32)</f>
        <v>188447</v>
      </c>
      <c r="L27" s="21">
        <f>SUM(L28:L32)</f>
        <v>3179273</v>
      </c>
      <c r="M27" s="21">
        <f>SUM(M28:M32)</f>
        <v>184762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6495</v>
      </c>
      <c r="K28" s="7">
        <v>6495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3280916</v>
      </c>
      <c r="K29" s="7">
        <v>178786</v>
      </c>
      <c r="L29" s="7">
        <v>3179273</v>
      </c>
      <c r="M29" s="7">
        <v>184762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3166</v>
      </c>
      <c r="K32" s="7">
        <v>3166</v>
      </c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21">
        <f>SUM(J34:J37)</f>
        <v>12165955</v>
      </c>
      <c r="K33" s="21">
        <f>SUM(K34:K37)</f>
        <v>8047144</v>
      </c>
      <c r="L33" s="21">
        <f>SUM(L34:L37)</f>
        <v>6889420</v>
      </c>
      <c r="M33" s="21">
        <f>SUM(M34:M37)</f>
        <v>2285489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1467671</v>
      </c>
      <c r="K34" s="7">
        <v>464907</v>
      </c>
      <c r="L34" s="7">
        <v>1165488</v>
      </c>
      <c r="M34" s="7">
        <v>378947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10698284</v>
      </c>
      <c r="K35" s="7">
        <v>7582237</v>
      </c>
      <c r="L35" s="7">
        <v>5723932</v>
      </c>
      <c r="M35" s="7">
        <v>1906542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21">
        <f>J7+J27+J38+J40</f>
        <v>80097276</v>
      </c>
      <c r="K42" s="21">
        <f>K7+K27+K38+K40</f>
        <v>50746685</v>
      </c>
      <c r="L42" s="21">
        <f>L7+L27+L38+L40</f>
        <v>80035794</v>
      </c>
      <c r="M42" s="21">
        <f>M7+M27+M38+M40</f>
        <v>50898319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21">
        <f>J10+J33+J39+J41</f>
        <v>69653727</v>
      </c>
      <c r="K43" s="21">
        <f>K10+K33+K39+K41</f>
        <v>36893853</v>
      </c>
      <c r="L43" s="21">
        <f>L10+L33+L39+L41</f>
        <v>62066940</v>
      </c>
      <c r="M43" s="21">
        <f>M10+M33+M39+M41</f>
        <v>31832526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21">
        <f>J42-J43</f>
        <v>10443549</v>
      </c>
      <c r="K44" s="21">
        <f>K42-K43</f>
        <v>13852832</v>
      </c>
      <c r="L44" s="21">
        <f>L42-L43</f>
        <v>17968854</v>
      </c>
      <c r="M44" s="21">
        <f>M42-M43</f>
        <v>19065793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21">
        <f>IF(J42&gt;J43,J42-J43,0)</f>
        <v>10443549</v>
      </c>
      <c r="K45" s="21">
        <f>IF(K42&gt;K43,K42-K43,0)</f>
        <v>13852832</v>
      </c>
      <c r="L45" s="21">
        <f>IF(L42&gt;L43,L42-L43,0)</f>
        <v>17968854</v>
      </c>
      <c r="M45" s="21">
        <f>IF(M42&gt;M43,M42-M43,0)</f>
        <v>19065793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0</v>
      </c>
      <c r="M46" s="21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21">
        <f>J44-J47</f>
        <v>10443549</v>
      </c>
      <c r="K48" s="21">
        <f>K44-K47</f>
        <v>13852832</v>
      </c>
      <c r="L48" s="21">
        <f>L44-L47</f>
        <v>17968854</v>
      </c>
      <c r="M48" s="21">
        <f>M44-M47</f>
        <v>19065793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21">
        <f>IF(J48&gt;0,J48,0)</f>
        <v>10443549</v>
      </c>
      <c r="K49" s="21">
        <f>IF(K48&gt;0,K48,0)</f>
        <v>13852832</v>
      </c>
      <c r="L49" s="21">
        <f>IF(L48&gt;0,L48,0)</f>
        <v>17968854</v>
      </c>
      <c r="M49" s="21">
        <f>IF(M48&gt;0,M48,0)</f>
        <v>19065793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29">
        <f>IF(J48&lt;0,-J48,0)</f>
        <v>0</v>
      </c>
      <c r="K50" s="29">
        <f>IF(K48&lt;0,-K48,0)</f>
        <v>0</v>
      </c>
      <c r="L50" s="29">
        <f>IF(L48&lt;0,-L48,0)</f>
        <v>0</v>
      </c>
      <c r="M50" s="29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23"/>
      <c r="J52" s="23"/>
      <c r="K52" s="23"/>
      <c r="L52" s="23"/>
      <c r="M52" s="30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10443549</v>
      </c>
      <c r="K56" s="6">
        <v>13852832</v>
      </c>
      <c r="L56" s="6">
        <v>17968854</v>
      </c>
      <c r="M56" s="6">
        <v>19065793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21"/>
      <c r="K57" s="21"/>
      <c r="L57" s="21"/>
      <c r="M57" s="21"/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29">
        <f>J56+J66</f>
        <v>10443549</v>
      </c>
      <c r="K67" s="29">
        <f>K56+K66</f>
        <v>13852832</v>
      </c>
      <c r="L67" s="29">
        <f>L56+L66</f>
        <v>17968854</v>
      </c>
      <c r="M67" s="29">
        <f>M56+M66</f>
        <v>19065793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34" t="s">
        <v>279</v>
      </c>
      <c r="J4" s="35" t="s">
        <v>319</v>
      </c>
      <c r="K4" s="35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36">
        <v>2</v>
      </c>
      <c r="J5" s="37" t="s">
        <v>283</v>
      </c>
      <c r="K5" s="37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32">
        <f>SUM(J7:J12)</f>
        <v>0</v>
      </c>
      <c r="K13" s="21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32">
        <f>SUM(J14:J17)</f>
        <v>0</v>
      </c>
      <c r="K18" s="21">
        <f>SUM(K14:K17)</f>
        <v>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32">
        <f>IF(J13&gt;J18,J13-J18,0)</f>
        <v>0</v>
      </c>
      <c r="K19" s="21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32">
        <f>IF(J18&gt;J13,J18-J13,0)</f>
        <v>0</v>
      </c>
      <c r="K20" s="21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32">
        <f>SUM(J22:J26)</f>
        <v>0</v>
      </c>
      <c r="K27" s="21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32">
        <f>SUM(J28:J30)</f>
        <v>0</v>
      </c>
      <c r="K31" s="21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32">
        <f>IF(J27&gt;J31,J27-J31,0)</f>
        <v>0</v>
      </c>
      <c r="K32" s="21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32">
        <f>IF(J31&gt;J27,J31-J27,0)</f>
        <v>0</v>
      </c>
      <c r="K33" s="21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32">
        <f>SUM(J35:J37)</f>
        <v>0</v>
      </c>
      <c r="K38" s="21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32">
        <f>SUM(J39:J43)</f>
        <v>0</v>
      </c>
      <c r="K44" s="21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32">
        <f>IF(J38&gt;J44,J38-J44,0)</f>
        <v>0</v>
      </c>
      <c r="K45" s="21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32">
        <f>IF(J44&gt;J38,J44-J38,0)</f>
        <v>0</v>
      </c>
      <c r="K46" s="21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32">
        <f>IF(J19-J20+J32-J33+J45-J46&gt;0,J19-J20+J32-J33+J45-J46,0)</f>
        <v>0</v>
      </c>
      <c r="K47" s="21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32">
        <f>IF(J20-J19+J33-J32+J46-J45&gt;0,J20-J19+J33-J32+J46-J45,0)</f>
        <v>0</v>
      </c>
      <c r="K48" s="21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33">
        <f>J49+J50-J51</f>
        <v>0</v>
      </c>
      <c r="K52" s="29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6" width="9.140625" style="20" customWidth="1"/>
    <col min="7" max="7" width="9.00390625" style="20" customWidth="1"/>
    <col min="8" max="8" width="9.140625" style="20" hidden="1" customWidth="1"/>
    <col min="9" max="10" width="9.140625" style="20" customWidth="1"/>
    <col min="11" max="11" width="10.00390625" style="20" customWidth="1"/>
    <col min="12" max="16384" width="9.140625" style="20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34" t="s">
        <v>279</v>
      </c>
      <c r="J4" s="35" t="s">
        <v>319</v>
      </c>
      <c r="K4" s="35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40">
        <v>2</v>
      </c>
      <c r="J5" s="41" t="s">
        <v>283</v>
      </c>
      <c r="K5" s="41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49660570</v>
      </c>
      <c r="K7" s="7">
        <v>67862951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17497</v>
      </c>
      <c r="K9" s="7">
        <v>29773</v>
      </c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391324</v>
      </c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32">
        <f>SUM(J7:J11)</f>
        <v>50069391</v>
      </c>
      <c r="K12" s="21">
        <f>SUM(K7:K11)</f>
        <v>67892724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>
        <v>37447486</v>
      </c>
      <c r="K13" s="7">
        <v>29505766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6782742</v>
      </c>
      <c r="K14" s="7">
        <v>7877294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63385</v>
      </c>
      <c r="K15" s="7">
        <v>52166</v>
      </c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2904981</v>
      </c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>
        <v>10990423</v>
      </c>
      <c r="K18" s="7">
        <v>9664686</v>
      </c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32">
        <f>SUM(J13:J18)</f>
        <v>58189017</v>
      </c>
      <c r="K19" s="21">
        <f>SUM(K13:K18)</f>
        <v>47099912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32">
        <f>IF(J12&gt;J19,J12-J19,0)</f>
        <v>0</v>
      </c>
      <c r="K20" s="21">
        <f>IF(K12&gt;K19,K12-K19,0)</f>
        <v>20792812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32">
        <f>IF(J19&gt;J12,J19-J12,0)</f>
        <v>8119626</v>
      </c>
      <c r="K21" s="21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639</v>
      </c>
      <c r="K25" s="7">
        <v>7.28</v>
      </c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3166</v>
      </c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>
        <v>8000194</v>
      </c>
      <c r="K27" s="7">
        <v>9000753</v>
      </c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32">
        <f>SUM(J23:J27)</f>
        <v>8003999</v>
      </c>
      <c r="K28" s="21">
        <f>SUM(K23:K27)</f>
        <v>9000760.28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>
        <v>8000000</v>
      </c>
      <c r="K31" s="7">
        <v>12000000</v>
      </c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32">
        <f>SUM(J29:J31)</f>
        <v>8000000</v>
      </c>
      <c r="K32" s="21">
        <f>SUM(K29:K31)</f>
        <v>12000000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32">
        <f>IF(J28&gt;J32,J28-J32,0)</f>
        <v>3999</v>
      </c>
      <c r="K33" s="21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32">
        <f>IF(J32&gt;J28,J32-J28,0)</f>
        <v>0</v>
      </c>
      <c r="K34" s="21">
        <f>IF(K32&gt;K28,K32-K28,0)</f>
        <v>2999239.7200000007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3800000</v>
      </c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>
        <v>61812</v>
      </c>
      <c r="K38" s="7">
        <v>99</v>
      </c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32">
        <f>SUM(J36:J38)</f>
        <v>3861812</v>
      </c>
      <c r="K39" s="21">
        <f>SUM(K36:K38)</f>
        <v>99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4100000</v>
      </c>
      <c r="K40" s="7">
        <v>3800000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>
        <v>19427</v>
      </c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32">
        <f>SUM(J40:J44)</f>
        <v>4100000</v>
      </c>
      <c r="K45" s="21">
        <f>SUM(K40:K44)</f>
        <v>3819427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32">
        <f>IF(J39&gt;J45,J39-J45,0)</f>
        <v>0</v>
      </c>
      <c r="K46" s="21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32">
        <f>IF(J45&gt;J39,J45-J39,0)</f>
        <v>238188</v>
      </c>
      <c r="K47" s="21">
        <f>IF(K45&gt;K39,K45-K39,0)</f>
        <v>3819328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32">
        <f>IF(J20-J21+J33-J34+J46-J47&gt;0,J20-J21+J33-J34+J46-J47,0)</f>
        <v>0</v>
      </c>
      <c r="K48" s="21">
        <f>IF(K20-K21+K33-K34+K46-K47&gt;0,K20-K21+K33-K34+K46-K47,0)</f>
        <v>13974244.280000001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32">
        <f>IF(J21-J20+J34-J33+J47-J46&gt;0,J21-J20+J34-J33+J47-J46,0)</f>
        <v>8353815</v>
      </c>
      <c r="K49" s="21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18329646</v>
      </c>
      <c r="K50" s="7">
        <v>5924317</v>
      </c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>
        <v>13974244</v>
      </c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>
        <v>8353815</v>
      </c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33">
        <f>J50+J51-J52</f>
        <v>9975831</v>
      </c>
      <c r="K53" s="29">
        <f>K50+K51-K52</f>
        <v>19898561</v>
      </c>
    </row>
    <row r="54" spans="1:11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44" customWidth="1"/>
    <col min="5" max="5" width="10.140625" style="44" bestFit="1" customWidth="1"/>
    <col min="6" max="16384" width="9.140625" style="44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43"/>
    </row>
    <row r="2" spans="1:12" ht="15.75">
      <c r="A2" s="13"/>
      <c r="B2" s="42"/>
      <c r="C2" s="284" t="s">
        <v>282</v>
      </c>
      <c r="D2" s="284"/>
      <c r="E2" s="45" t="s">
        <v>341</v>
      </c>
      <c r="F2" s="14" t="s">
        <v>250</v>
      </c>
      <c r="G2" s="285" t="s">
        <v>342</v>
      </c>
      <c r="H2" s="286"/>
      <c r="I2" s="42"/>
      <c r="J2" s="42"/>
      <c r="K2" s="42"/>
      <c r="L2" s="46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49" t="s">
        <v>305</v>
      </c>
      <c r="J3" s="50" t="s">
        <v>150</v>
      </c>
      <c r="K3" s="50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52">
        <v>2</v>
      </c>
      <c r="J4" s="51" t="s">
        <v>283</v>
      </c>
      <c r="K4" s="51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15">
        <v>1</v>
      </c>
      <c r="J5" s="16">
        <v>69687600</v>
      </c>
      <c r="K5" s="16">
        <v>69687600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15">
        <v>2</v>
      </c>
      <c r="J6" s="17"/>
      <c r="K6" s="17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15">
        <v>3</v>
      </c>
      <c r="J7" s="17">
        <v>988000</v>
      </c>
      <c r="K7" s="17">
        <v>988000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15">
        <v>4</v>
      </c>
      <c r="J8" s="17">
        <v>-31275531</v>
      </c>
      <c r="K8" s="17">
        <v>-19816585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15">
        <v>5</v>
      </c>
      <c r="J9" s="17">
        <v>10443549</v>
      </c>
      <c r="K9" s="17">
        <v>17968854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15">
        <v>6</v>
      </c>
      <c r="J10" s="17">
        <v>48657792</v>
      </c>
      <c r="K10" s="17">
        <v>47631606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15">
        <v>7</v>
      </c>
      <c r="J11" s="17"/>
      <c r="K11" s="17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15">
        <v>8</v>
      </c>
      <c r="J12" s="17">
        <v>86125</v>
      </c>
      <c r="K12" s="17">
        <v>84375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15">
        <v>9</v>
      </c>
      <c r="J13" s="17"/>
      <c r="K13" s="17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15">
        <v>10</v>
      </c>
      <c r="J14" s="47">
        <f>SUM(J5:J13)</f>
        <v>98587535</v>
      </c>
      <c r="K14" s="47">
        <f>SUM(K5:K13)</f>
        <v>116543850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15">
        <v>11</v>
      </c>
      <c r="J15" s="17"/>
      <c r="K15" s="17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15">
        <v>12</v>
      </c>
      <c r="J16" s="17"/>
      <c r="K16" s="17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15">
        <v>13</v>
      </c>
      <c r="J17" s="17"/>
      <c r="K17" s="17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15">
        <v>14</v>
      </c>
      <c r="J18" s="17"/>
      <c r="K18" s="17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15">
        <v>15</v>
      </c>
      <c r="J19" s="17"/>
      <c r="K19" s="17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15">
        <v>16</v>
      </c>
      <c r="J20" s="17"/>
      <c r="K20" s="17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15">
        <v>17</v>
      </c>
      <c r="J21" s="48">
        <f>SUM(J15:J20)</f>
        <v>0</v>
      </c>
      <c r="K21" s="48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18">
        <v>18</v>
      </c>
      <c r="J23" s="16"/>
      <c r="K23" s="16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19">
        <v>19</v>
      </c>
      <c r="J24" s="48"/>
      <c r="K24" s="48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2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Ljiljana Toplak</cp:lastModifiedBy>
  <cp:lastPrinted>2018-10-25T11:49:55Z</cp:lastPrinted>
  <dcterms:created xsi:type="dcterms:W3CDTF">2008-10-17T11:51:54Z</dcterms:created>
  <dcterms:modified xsi:type="dcterms:W3CDTF">2018-10-25T12:19:30Z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