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6" windowWidth="11400" windowHeight="600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<sst xmlns="http://schemas.openxmlformats.org/spreadsheetml/2006/main" count="399" uniqueCount="344">
  <si>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</si>
  <si>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</si>
  <si>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</si>
  <si>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</si>
  <si>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</si>
  <si>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</si>
  <si>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</si>
  <si>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</si>
  <si>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</si>
  <si>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</si>
  <si>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</si>
  <si>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</si>
  <si>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</si>
  <si>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</si>
  <si>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</si>
  <si>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</si>
  <si>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</si>
  <si>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</si>
  <si>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</si>
  <si>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</si>
  <si>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</si>
  <si>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</si>
  <si>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</si>
  <si>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</si>
  <si>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</si>
  <si>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</si>
  <si>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</si>
  <si>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</si>
  <si>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</si>
  <si>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</si>
  <si>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</si>
  <si>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</si>
  <si>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</si>
  <si>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</si>
  <si>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</si>
  <si>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</si>
  <si>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</si>
  <si>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</si>
  <si>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</si>
  <si>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</si>
  <si>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</si>
  <si>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</si>
  <si>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</si>
  <si>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</si>
  <si>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</si>
  <si>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</si>
  <si>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</si>
  <si>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</si>
  <si>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</si>
  <si>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</si>
  <si>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</si>
  <si>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</si>
  <si>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</si>
  <si>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</si>
  <si>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</si>
  <si>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</si>
  <si>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</si>
  <si>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</si>
  <si>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</si>
  <si>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</si>
  <si>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</si>
  <si>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</si>
  <si>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</si>
  <si>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</si>
  <si>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</si>
  <si>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</si>
  <si>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</si>
  <si>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</si>
  <si>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</si>
  <si>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</si>
  <si>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</si>
  <si>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</si>
  <si>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</si>
  <si>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</si>
  <si>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</si>
  <si>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</si>
  <si>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</si>
  <si>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</si>
  <si>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</si>
  <si>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</si>
  <si>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</si>
  <si>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</si>
  <si>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</si>
  <si>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</si>
  <si>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</si>
  <si>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</si>
  <si>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</si>
  <si>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</si>
  <si>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</si>
  <si>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</si>
  <si>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</si>
  <si>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</si>
  <si>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</si>
  <si>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</si>
  <si>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</si>
  <si>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</si>
  <si>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</si>
  <si>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</si>
  <si>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</si>
  <si>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</si>
  <si>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</si>
  <si>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</si>
  <si>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</si>
  <si>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</si>
  <si>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</si>
  <si>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</si>
  <si>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</si>
  <si>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</si>
  <si>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</si>
  <si>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</si>
  <si>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</si>
  <si>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</si>
  <si>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</si>
  <si>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</si>
  <si>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</si>
  <si>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</si>
  <si>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</si>
  <si>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</si>
  <si>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</si>
  <si>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</si>
  <si>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</si>
  <si>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</si>
  <si>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</si>
  <si>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</si>
  <si>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</si>
  <si>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</si>
  <si>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</si>
  <si>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</si>
  <si>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</si>
  <si>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</si>
  <si>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</si>
  <si>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</si>
  <si>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</si>
  <si>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</si>
  <si>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</si>
  <si>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</si>
  <si>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</si>
  <si>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</si>
  <si>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</si>
  <si>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</si>
  <si>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</si>
  <si>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</si>
  <si>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</si>
  <si>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</si>
  <si>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</si>
  <si>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</si>
  <si>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</si>
  <si>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</si>
  <si>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</si>
  <si>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</si>
  <si>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</si>
  <si>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</si>
  <si>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</si>
  <si>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</si>
  <si>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</si>
  <si>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</si>
  <si>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</si>
  <si>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</si>
  <si>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</si>
  <si>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</si>
  <si>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</si>
  <si>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</si>
  <si>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</si>
  <si>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</si>
  <si>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</si>
  <si>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</si>
  <si>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</si>
  <si>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</si>
  <si>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</si>
  <si>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</si>
  <si>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</si>
  <si>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</si>
  <si>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</si>
  <si>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</si>
  <si>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</si>
  <si>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</si>
  <si>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</si>
  <si>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</si>
  <si>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</si>
  <si>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</si>
  <si>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</si>
  <si>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</si>
  <si>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</si>
  <si>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</si>
  <si>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</si>
  <si>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</si>
  <si>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</si>
  <si>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</si>
  <si>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</si>
  <si>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</si>
  <si>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</si>
  <si>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</si>
  <si>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</si>
  <si>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</si>
  <si>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</si>
  <si>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</si>
  <si>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</si>
  <si>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</si>
  <si>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</si>
  <si>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</si>
  <si>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</si>
  <si>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</si>
  <si>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</si>
  <si>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</si>
  <si>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</si>
  <si>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</si>
  <si>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</si>
  <si>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</si>
  <si>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</si>
  <si>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</si>
  <si>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</si>
  <si>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</si>
  <si>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</si>
  <si>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</si>
  <si>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</si>
  <si>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</si>
  <si>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</si>
  <si>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</si>
  <si>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</si>
  <si>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</si>
  <si>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</si>
  <si>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</si>
  <si>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</si>
  <si>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</si>
  <si>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</si>
  <si>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</si>
  <si>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</si>
  <si>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</si>
  <si>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</si>
  <si>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</si>
  <si>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</si>
  <si>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</si>
  <si>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</si>
  <si>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</si>
  <si>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</si>
  <si>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</si>
  <si>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</si>
  <si>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</si>
  <si>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</si>
  <si>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</si>
  <si>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</si>
  <si>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</si>
  <si>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</si>
  <si>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</si>
  <si>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</si>
  <si>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</si>
  <si>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</si>
  <si>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</si>
  <si>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</si>
  <si>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</si>
  <si>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</si>
  <si>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</si>
  <si>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</si>
  <si>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</si>
  <si>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</si>
  <si>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</si>
  <si>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</si>
  <si>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</si>
  <si>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</si>
  <si>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</si>
  <si>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</si>
  <si>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</si>
  <si>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</si>
  <si>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</si>
  <si>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</si>
  <si>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</si>
  <si>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</si>
  <si>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</si>
  <si>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</si>
  <si>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</si>
  <si>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</si>
  <si>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</si>
  <si>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</si>
  <si>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</si>
  <si>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</si>
  <si>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</si>
  <si>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</si>
  <si>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</si>
  <si>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</si>
  <si>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</si>
  <si>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</si>
  <si>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</si>
  <si>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</si>
  <si>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</si>
  <si>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</si>
  <si>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</si>
  <si>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</si>
  <si>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</si>
  <si>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</si>
  <si>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</si>
  <si>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</si>
  <si>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</si>
  <si>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</si>
  <si>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</si>
  <si>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</si>
  <si>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</si>
  <si>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</si>
  <si>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</si>
  <si>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</si>
  <si>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</si>
  <si>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</si>
  <si>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</si>
  <si>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</si>
  <si>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</si>
  <si>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</si>
  <si>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</si>
  <si>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</si>
  <si>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</si>
  <si>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</si>
  <si>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</si>
  <si>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</si>
  <si>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</si>
  <si>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</si>
  <si>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</si>
  <si>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</si>
  <si>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</si>
  <si>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</si>
  <si>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</si>
  <si>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</si>
  <si>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</si>
  <si>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</si>
  <si>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</si>
  <si>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</si>
  <si>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</si>
  <si>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31.12.2012.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</si>
  <si>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</si>
  <si>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</si>
  <si>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</si>
  <si>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</si>
  <si>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</si>
  <si>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</si>
  <si>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</si>
  <si>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</si>
  <si>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Podgora</t>
  </si>
  <si>
    <t xml:space="preserve">SPLITSKO-DALMATINSKA 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</si>
  <si>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</si>
  <si>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</si>
  <si>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</si>
  <si>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</si>
  <si>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</si>
  <si>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</si>
  <si>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</si>
  <si>
    <t>Hoteli "Živogošće" d.d., Živogošće</t>
  </si>
  <si>
    <t>1.1.2012.-31.12.2012.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</si>
</sst>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9">
        <v>21329</v>
      </c>
      <c r="D14" s="150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6" t="s">
        <v>331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6" t="s">
        <v>332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339</v>
      </c>
      <c r="D22" s="143" t="s">
        <v>333</v>
      </c>
      <c r="E22" s="151"/>
      <c r="F22" s="152"/>
      <c r="G22" s="139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 t="s">
        <v>334</v>
      </c>
      <c r="E24" s="151"/>
      <c r="F24" s="151"/>
      <c r="G24" s="152"/>
      <c r="H24" s="51" t="s">
        <v>261</v>
      </c>
      <c r="I24" s="122">
        <v>76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335</v>
      </c>
      <c r="D26" s="25"/>
      <c r="E26" s="33"/>
      <c r="F26" s="24"/>
      <c r="G26" s="153" t="s">
        <v>263</v>
      </c>
      <c r="H26" s="140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55"/>
      <c r="E31" s="155"/>
      <c r="F31" s="155"/>
      <c r="G31" s="156"/>
      <c r="H31" s="16"/>
      <c r="I31" s="101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58"/>
      <c r="H44" s="158"/>
      <c r="I44" s="159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337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338</v>
      </c>
      <c r="D48" s="180"/>
      <c r="E48" s="181"/>
      <c r="F48" s="16"/>
      <c r="G48" s="51" t="s">
        <v>271</v>
      </c>
      <c r="H48" s="179" t="s">
        <v>339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340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341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21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342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1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240559044</v>
      </c>
      <c r="K8" s="53">
        <f>K9+K16+K26+K35+K39</f>
        <v>233005906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8821</v>
      </c>
      <c r="K9" s="53">
        <f>SUM(K10:K15)</f>
        <v>40890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8821</v>
      </c>
      <c r="K11" s="7">
        <v>40890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240415204</v>
      </c>
      <c r="K16" s="53">
        <f>SUM(K17:K25)</f>
        <v>232835622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104864406</v>
      </c>
      <c r="K17" s="7">
        <v>104864406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133403726</v>
      </c>
      <c r="K18" s="7">
        <v>125687904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1718089</v>
      </c>
      <c r="K19" s="7">
        <v>1769500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343398</v>
      </c>
      <c r="K20" s="7">
        <v>414101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85585</v>
      </c>
      <c r="K24" s="7">
        <v>99711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135019</v>
      </c>
      <c r="K26" s="53">
        <f>SUM(K27:K34)</f>
        <v>129394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135019</v>
      </c>
      <c r="K29" s="7">
        <v>129394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6902449</v>
      </c>
      <c r="K40" s="53">
        <f>K41+K49+K56+K64</f>
        <v>6281653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468938</v>
      </c>
      <c r="K41" s="53">
        <f>SUM(K42:K48)</f>
        <v>558423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468938</v>
      </c>
      <c r="K42" s="7">
        <v>558423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5807095</v>
      </c>
      <c r="K49" s="53">
        <f>SUM(K50:K55)</f>
        <v>4967672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2725859</v>
      </c>
      <c r="K51" s="7">
        <v>1955923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2958087</v>
      </c>
      <c r="K54" s="7">
        <v>3011749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123149</v>
      </c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626416</v>
      </c>
      <c r="K64" s="7">
        <v>755558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/>
      <c r="K65" s="7"/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247461493</v>
      </c>
      <c r="K66" s="53">
        <f>K7+K8+K40+K65</f>
        <v>239287559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277985307</v>
      </c>
      <c r="K67" s="8">
        <v>191983056</v>
      </c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91079490</v>
      </c>
      <c r="K69" s="54">
        <f>K70+K71+K72+K78+K79+K82+K85</f>
        <v>-20207428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112021200</v>
      </c>
      <c r="K70" s="7">
        <v>112021200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988000</v>
      </c>
      <c r="K72" s="53">
        <f>K73+K74-K75+K76+K77</f>
        <v>988000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988000</v>
      </c>
      <c r="K73" s="7">
        <v>988000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121853347</v>
      </c>
      <c r="K78" s="7">
        <v>118684545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-139346199</v>
      </c>
      <c r="K79" s="53">
        <f>K80-K81</f>
        <v>-229626517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139346199</v>
      </c>
      <c r="K81" s="7">
        <v>229626517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-4436858</v>
      </c>
      <c r="K82" s="53">
        <f>K83-K84</f>
        <v>-22274656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4436858</v>
      </c>
      <c r="K84" s="7">
        <v>22274656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31464164</v>
      </c>
      <c r="K90" s="53">
        <f>SUM(K91:K99)</f>
        <v>30212085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1015671</v>
      </c>
      <c r="K93" s="7">
        <v>554387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30448493</v>
      </c>
      <c r="K99" s="7">
        <v>29657698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124917839</v>
      </c>
      <c r="K100" s="53">
        <f>SUM(K101:K112)</f>
        <v>229282902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118183660</v>
      </c>
      <c r="K103" s="7">
        <v>224816946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1081479</v>
      </c>
      <c r="K104" s="7">
        <v>1240031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4930391</v>
      </c>
      <c r="K105" s="7">
        <v>2613059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379566</v>
      </c>
      <c r="K108" s="7">
        <v>360894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262529</v>
      </c>
      <c r="K109" s="7">
        <v>212744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80214</v>
      </c>
      <c r="K112" s="7">
        <v>39228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/>
      <c r="K113" s="7"/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247461493</v>
      </c>
      <c r="K114" s="53">
        <f>K69+K86+K90+K100+K113</f>
        <v>239287559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277985307</v>
      </c>
      <c r="K115" s="8">
        <v>191983056</v>
      </c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A1" sqref="A1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30610490</v>
      </c>
      <c r="K7" s="54">
        <f>SUM(K8:K9)</f>
        <v>237078</v>
      </c>
      <c r="L7" s="54">
        <f>SUM(L8:L9)</f>
        <v>32478755</v>
      </c>
      <c r="M7" s="54">
        <f>SUM(M8:M9)</f>
        <v>756431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29778760</v>
      </c>
      <c r="K8" s="7">
        <v>-252695</v>
      </c>
      <c r="L8" s="7">
        <v>31520153</v>
      </c>
      <c r="M8" s="7">
        <v>107347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831730</v>
      </c>
      <c r="K9" s="7">
        <v>489773</v>
      </c>
      <c r="L9" s="7">
        <v>958602</v>
      </c>
      <c r="M9" s="7">
        <v>649084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35081761</v>
      </c>
      <c r="K10" s="53">
        <f>K11+K12+K16+K20+K21+K22+K25+K26</f>
        <v>5877398</v>
      </c>
      <c r="L10" s="53">
        <f>L11+L12+L16+L20+L21+L22+L25+L26</f>
        <v>37884146</v>
      </c>
      <c r="M10" s="53">
        <f>M11+M12+M16+M20+M21+M22+M25+M26</f>
        <v>7021178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14939093</v>
      </c>
      <c r="K12" s="53">
        <f>SUM(K13:K15)</f>
        <v>739119</v>
      </c>
      <c r="L12" s="53">
        <f>SUM(L13:L15)</f>
        <v>16400605</v>
      </c>
      <c r="M12" s="53">
        <f>SUM(M13:M15)</f>
        <v>1317143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10749288</v>
      </c>
      <c r="K13" s="7">
        <v>1786480</v>
      </c>
      <c r="L13" s="7">
        <v>12023405</v>
      </c>
      <c r="M13" s="7">
        <v>2001544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4189805</v>
      </c>
      <c r="K15" s="7">
        <v>-1047361</v>
      </c>
      <c r="L15" s="7">
        <v>4377200</v>
      </c>
      <c r="M15" s="7">
        <v>-684401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8898514</v>
      </c>
      <c r="K16" s="53">
        <f>SUM(K17:K19)</f>
        <v>1842480</v>
      </c>
      <c r="L16" s="53">
        <f>SUM(L17:L19)</f>
        <v>9192590</v>
      </c>
      <c r="M16" s="53">
        <f>SUM(M17:M19)</f>
        <v>1760309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6072813</v>
      </c>
      <c r="K17" s="7">
        <v>1257666</v>
      </c>
      <c r="L17" s="7">
        <v>6355593</v>
      </c>
      <c r="M17" s="7">
        <v>1222437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1519776</v>
      </c>
      <c r="K18" s="7">
        <v>314416</v>
      </c>
      <c r="L18" s="7">
        <v>1588899</v>
      </c>
      <c r="M18" s="7">
        <v>305609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1305925</v>
      </c>
      <c r="K19" s="7">
        <v>270398</v>
      </c>
      <c r="L19" s="7">
        <v>1248098</v>
      </c>
      <c r="M19" s="7">
        <v>232263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8963417</v>
      </c>
      <c r="K20" s="7">
        <v>2191286</v>
      </c>
      <c r="L20" s="7">
        <v>8833619</v>
      </c>
      <c r="M20" s="7">
        <v>2189627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2266788</v>
      </c>
      <c r="K21" s="7">
        <v>1090564</v>
      </c>
      <c r="L21" s="7">
        <v>2783369</v>
      </c>
      <c r="M21" s="7">
        <v>1080136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434772</v>
      </c>
      <c r="M22" s="53">
        <f>SUM(M23:M24)</f>
        <v>434772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>
        <v>434772</v>
      </c>
      <c r="M24" s="7">
        <v>434772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13949</v>
      </c>
      <c r="K26" s="7">
        <v>13949</v>
      </c>
      <c r="L26" s="7">
        <v>239191</v>
      </c>
      <c r="M26" s="7">
        <v>239191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1806593</v>
      </c>
      <c r="K27" s="53">
        <f>SUM(K28:K32)</f>
        <v>279976</v>
      </c>
      <c r="L27" s="53">
        <f>SUM(L28:L32)</f>
        <v>793535</v>
      </c>
      <c r="M27" s="53">
        <f>SUM(M28:M32)</f>
        <v>304836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1806593</v>
      </c>
      <c r="K29" s="7">
        <v>279976</v>
      </c>
      <c r="L29" s="7">
        <v>793535</v>
      </c>
      <c r="M29" s="7">
        <v>304836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2562974</v>
      </c>
      <c r="K33" s="53">
        <f>SUM(K34:K37)</f>
        <v>634970</v>
      </c>
      <c r="L33" s="53">
        <f>SUM(L34:L37)</f>
        <v>18453594</v>
      </c>
      <c r="M33" s="53">
        <f>SUM(M34:M37)</f>
        <v>17661759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>
        <v>17468998</v>
      </c>
      <c r="M34" s="7">
        <v>17468998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2562974</v>
      </c>
      <c r="K35" s="7">
        <v>634970</v>
      </c>
      <c r="L35" s="7">
        <v>984596</v>
      </c>
      <c r="M35" s="7">
        <v>192761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32417083</v>
      </c>
      <c r="K42" s="53">
        <f>K7+K27+K38+K40</f>
        <v>517054</v>
      </c>
      <c r="L42" s="53">
        <f>L7+L27+L38+L40</f>
        <v>33272290</v>
      </c>
      <c r="M42" s="53">
        <f>M7+M27+M38+M40</f>
        <v>1061267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37644735</v>
      </c>
      <c r="K43" s="53">
        <f>K10+K33+K39+K41</f>
        <v>6512368</v>
      </c>
      <c r="L43" s="53">
        <f>L10+L33+L39+L41</f>
        <v>56337740</v>
      </c>
      <c r="M43" s="53">
        <f>M10+M33+M39+M41</f>
        <v>24682937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-5227652</v>
      </c>
      <c r="K44" s="53">
        <f>K42-K43</f>
        <v>-5995314</v>
      </c>
      <c r="L44" s="53">
        <f>L42-L43</f>
        <v>-23065450</v>
      </c>
      <c r="M44" s="53">
        <f>M42-M43</f>
        <v>-23621670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5227652</v>
      </c>
      <c r="K46" s="53">
        <f>IF(K43&gt;K42,K43-K42,0)</f>
        <v>5995314</v>
      </c>
      <c r="L46" s="53">
        <f>IF(L43&gt;L42,L43-L42,0)</f>
        <v>23065450</v>
      </c>
      <c r="M46" s="53">
        <f>IF(M43&gt;M42,M43-M42,0)</f>
        <v>23621670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-790794</v>
      </c>
      <c r="K47" s="7">
        <v>-790794</v>
      </c>
      <c r="L47" s="7">
        <v>-790794</v>
      </c>
      <c r="M47" s="7">
        <v>-65899</v>
      </c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-4436858</v>
      </c>
      <c r="K48" s="53">
        <v>-5204520</v>
      </c>
      <c r="L48" s="53">
        <f>L44-L47</f>
        <v>-22274656</v>
      </c>
      <c r="M48" s="53">
        <f>M44-M47</f>
        <v>-23555771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4436858</v>
      </c>
      <c r="K50" s="61">
        <v>5204520</v>
      </c>
      <c r="L50" s="61">
        <f>IF(L48&lt;0,-L48,0)</f>
        <v>22274656</v>
      </c>
      <c r="M50" s="61">
        <f>IF(M48&lt;0,-M48,0)</f>
        <v>23555771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>
        <v>-4436858</v>
      </c>
      <c r="K56" s="6">
        <v>-5204520</v>
      </c>
      <c r="L56" s="6">
        <v>-22274656</v>
      </c>
      <c r="M56" s="6">
        <v>-23555771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-1250</v>
      </c>
      <c r="K57" s="53">
        <f>SUM(K58:K64)</f>
        <v>9000</v>
      </c>
      <c r="L57" s="53">
        <f>SUM(L58:L64)</f>
        <v>0</v>
      </c>
      <c r="M57" s="53">
        <f>SUM(M58:M64)</f>
        <v>-5625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-1250</v>
      </c>
      <c r="K60" s="7">
        <v>9000</v>
      </c>
      <c r="L60" s="7"/>
      <c r="M60" s="7">
        <v>-5625</v>
      </c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-1250</v>
      </c>
      <c r="K66" s="53">
        <f>K57-K65</f>
        <v>9000</v>
      </c>
      <c r="L66" s="53">
        <f>L57-L65</f>
        <v>0</v>
      </c>
      <c r="M66" s="53">
        <f>M57-M65</f>
        <v>-5625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-4438108</v>
      </c>
      <c r="K67" s="61">
        <f>K56+K66</f>
        <v>-5195520</v>
      </c>
      <c r="L67" s="61">
        <f>L56+L66</f>
        <v>-22274656</v>
      </c>
      <c r="M67" s="61">
        <f>M56+M66</f>
        <v>-23561396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0" width="9.140625" style="52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342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-5227652</v>
      </c>
      <c r="K7" s="7">
        <v>-23065450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8963416</v>
      </c>
      <c r="K8" s="7">
        <v>8833619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15504073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770630</v>
      </c>
      <c r="K10" s="7">
        <v>839423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3345</v>
      </c>
      <c r="K12" s="7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4509739</v>
      </c>
      <c r="K13" s="53">
        <f>SUM(K7:K12)</f>
        <v>2111665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3745553</v>
      </c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5600</v>
      </c>
      <c r="K16" s="7">
        <v>89485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137813</v>
      </c>
      <c r="K17" s="7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3888966</v>
      </c>
      <c r="K18" s="53">
        <f>SUM(K14:K17)</f>
        <v>89485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620773</v>
      </c>
      <c r="K19" s="53">
        <f>IF(K13&gt;K18,K13-K18,0)</f>
        <v>2022180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466462</v>
      </c>
      <c r="K28" s="7">
        <v>1242729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466462</v>
      </c>
      <c r="K31" s="53">
        <f>SUM(K28:K30)</f>
        <v>1242729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466462</v>
      </c>
      <c r="K33" s="53">
        <f>IF(K31&gt;K27,K31-K27,0)</f>
        <v>1242729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317125</v>
      </c>
      <c r="K39" s="7">
        <v>650309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317125</v>
      </c>
      <c r="K44" s="53">
        <f>SUM(K39:K43)</f>
        <v>650309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317125</v>
      </c>
      <c r="K46" s="53">
        <f>IF(K44&gt;K38,K44-K38,0)</f>
        <v>650309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129142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162814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789230</v>
      </c>
      <c r="K49" s="7">
        <v>626416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129142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162814</v>
      </c>
      <c r="K51" s="7"/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f>J49+J50-J51</f>
        <v>626416</v>
      </c>
      <c r="K52" s="61">
        <f>K49+K50-K51</f>
        <v>755558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19" sqref="M1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1.28515625" style="76" customWidth="1"/>
    <col min="9" max="9" width="7.5742187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70" t="s">
        <v>282</v>
      </c>
      <c r="D2" s="270"/>
      <c r="E2" s="77" t="s">
        <v>323</v>
      </c>
      <c r="F2" s="43" t="s">
        <v>250</v>
      </c>
      <c r="G2" s="271" t="s">
        <v>324</v>
      </c>
      <c r="H2" s="272"/>
      <c r="I2" s="74"/>
      <c r="J2" s="74"/>
      <c r="K2" s="74"/>
      <c r="L2" s="78"/>
    </row>
    <row r="3" spans="1:11" ht="21.7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112021200</v>
      </c>
      <c r="K5" s="45">
        <v>112021200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4">
        <v>2</v>
      </c>
      <c r="J6" s="46"/>
      <c r="K6" s="46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988000</v>
      </c>
      <c r="K7" s="46">
        <v>988000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-139346199</v>
      </c>
      <c r="K8" s="46">
        <v>-229626517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-4436858</v>
      </c>
      <c r="K9" s="46">
        <v>-22274656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121793972</v>
      </c>
      <c r="K10" s="46">
        <v>118630795</v>
      </c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>
        <v>59375</v>
      </c>
      <c r="K12" s="46">
        <v>53750</v>
      </c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91079490</v>
      </c>
      <c r="K14" s="79">
        <f>SUM(K5:K13)</f>
        <v>-20207428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Tajnica</cp:lastModifiedBy>
  <cp:lastPrinted>2013-01-29T13:54:01Z</cp:lastPrinted>
  <dcterms:created xsi:type="dcterms:W3CDTF">2008-10-17T11:51:54Z</dcterms:created>
  <dcterms:modified xsi:type="dcterms:W3CDTF">2013-01-31T11:48:40Z</dcterms:modified>
  <cp:category/>
  <cp:version/>
  <cp:contentType/>
  <cp:contentStatus/>
</cp:coreProperties>
</file>