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6" windowWidth="11400" windowHeight="600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<sst xmlns="http://schemas.openxmlformats.org/spreadsheetml/2006/main" count="397" uniqueCount="344">
  <si>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</si>
  <si>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</si>
  <si>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</si>
  <si>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</si>
  <si>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</si>
  <si>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</si>
  <si>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</si>
  <si>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</si>
  <si>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</si>
  <si>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</si>
  <si>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</si>
  <si>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</si>
  <si>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</si>
  <si>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</si>
  <si>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</si>
  <si>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</si>
  <si>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</si>
  <si>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</si>
  <si>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</si>
  <si>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</si>
  <si>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</si>
  <si>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</si>
  <si>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</si>
  <si>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</si>
  <si>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</si>
  <si>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</si>
  <si>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</si>
  <si>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</si>
  <si>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</si>
  <si>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</si>
  <si>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</si>
  <si>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</si>
  <si>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</si>
  <si>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</si>
  <si>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</si>
  <si>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</si>
  <si>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</si>
  <si>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</si>
  <si>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</si>
  <si>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</si>
  <si>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</si>
  <si>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</si>
  <si>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</si>
  <si>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</si>
  <si>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</si>
  <si>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</si>
  <si>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</si>
  <si>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</si>
  <si>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</si>
  <si>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</si>
  <si>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</si>
  <si>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</si>
  <si>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</si>
  <si>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</si>
  <si>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</si>
  <si>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</si>
  <si>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</si>
  <si>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</si>
  <si>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</si>
  <si>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</si>
  <si>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</si>
  <si>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</si>
  <si>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</si>
  <si>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</si>
  <si>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</si>
  <si>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</si>
  <si>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</si>
  <si>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</si>
  <si>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</si>
  <si>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</si>
  <si>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</si>
  <si>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</si>
  <si>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</si>
  <si>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</si>
  <si>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</si>
  <si>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</si>
  <si>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</si>
  <si>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</si>
  <si>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</si>
  <si>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</si>
  <si>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</si>
  <si>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</si>
  <si>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</si>
  <si>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</si>
  <si>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</si>
  <si>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</si>
  <si>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</si>
  <si>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</si>
  <si>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</si>
  <si>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</si>
  <si>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</si>
  <si>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</si>
  <si>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</si>
  <si>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</si>
  <si>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</si>
  <si>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</si>
  <si>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</si>
  <si>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</si>
  <si>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</si>
  <si>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</si>
  <si>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</si>
  <si>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</si>
  <si>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</si>
  <si>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</si>
  <si>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</si>
  <si>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</si>
  <si>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</si>
  <si>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</si>
  <si>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</si>
  <si>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</si>
  <si>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</si>
  <si>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</si>
  <si>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</si>
  <si>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</si>
  <si>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</si>
  <si>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</si>
  <si>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</si>
  <si>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</si>
  <si>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</si>
  <si>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</si>
  <si>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</si>
  <si>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</si>
  <si>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</si>
  <si>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</si>
  <si>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</si>
  <si>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</si>
  <si>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</si>
  <si>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</si>
  <si>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</si>
  <si>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</si>
  <si>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</si>
  <si>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</si>
  <si>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</si>
  <si>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</si>
  <si>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</si>
  <si>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</si>
  <si>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</si>
  <si>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</si>
  <si>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</si>
  <si>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</si>
  <si>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</si>
  <si>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</si>
  <si>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</si>
  <si>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</si>
  <si>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</si>
  <si>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</si>
  <si>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</si>
  <si>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</si>
  <si>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</si>
  <si>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</si>
  <si>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</si>
  <si>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</si>
  <si>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</si>
  <si>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</si>
  <si>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</si>
  <si>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</si>
  <si>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</si>
  <si>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</si>
  <si>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</si>
  <si>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</si>
  <si>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</si>
  <si>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</si>
  <si>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</si>
  <si>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</si>
  <si>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</si>
  <si>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</si>
  <si>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</si>
  <si>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</si>
  <si>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</si>
  <si>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</si>
  <si>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</si>
  <si>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</si>
  <si>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</si>
  <si>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</si>
  <si>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</si>
  <si>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</si>
  <si>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</si>
  <si>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</si>
  <si>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</si>
  <si>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</si>
  <si>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</si>
  <si>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</si>
  <si>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</si>
  <si>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</si>
  <si>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</si>
  <si>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</si>
  <si>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</si>
  <si>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</si>
  <si>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</si>
  <si>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</si>
  <si>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</si>
  <si>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</si>
  <si>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</si>
  <si>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</si>
  <si>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</si>
  <si>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</si>
  <si>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</si>
  <si>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</si>
  <si>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</si>
  <si>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</si>
  <si>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</si>
  <si>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</si>
  <si>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</si>
  <si>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</si>
  <si>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</si>
  <si>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</si>
  <si>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</si>
  <si>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</si>
  <si>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</si>
  <si>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</si>
  <si>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</si>
  <si>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</si>
  <si>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</si>
  <si>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</si>
  <si>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</si>
  <si>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</si>
  <si>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</si>
  <si>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</si>
  <si>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</si>
  <si>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</si>
  <si>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</si>
  <si>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</si>
  <si>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</si>
  <si>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</si>
  <si>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</si>
  <si>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</si>
  <si>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</si>
  <si>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</si>
  <si>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</si>
  <si>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</si>
  <si>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</si>
  <si>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</si>
  <si>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</si>
  <si>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</si>
  <si>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</si>
  <si>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</si>
  <si>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</si>
  <si>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</si>
  <si>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</si>
  <si>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</si>
  <si>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</si>
  <si>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</si>
  <si>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</si>
  <si>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</si>
  <si>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</si>
  <si>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</si>
  <si>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</si>
  <si>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</si>
  <si>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</si>
  <si>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</si>
  <si>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</si>
  <si>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</si>
  <si>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</si>
  <si>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</si>
  <si>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</si>
  <si>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</si>
  <si>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</si>
  <si>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</si>
  <si>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</si>
  <si>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</si>
  <si>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</si>
  <si>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</si>
  <si>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</si>
  <si>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</si>
  <si>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</si>
  <si>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</si>
  <si>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</si>
  <si>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</si>
  <si>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</si>
  <si>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</si>
  <si>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</si>
  <si>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</si>
  <si>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</si>
  <si>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</si>
  <si>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</si>
  <si>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</si>
  <si>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</si>
  <si>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</si>
  <si>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</si>
  <si>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</si>
  <si>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</si>
  <si>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</si>
  <si>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</si>
  <si>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</si>
  <si>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</si>
  <si>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</si>
  <si>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</si>
  <si>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</si>
  <si>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</si>
  <si>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</si>
  <si>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</si>
  <si>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</si>
  <si>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</si>
  <si>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</si>
  <si>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</si>
  <si>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</si>
  <si>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</si>
  <si>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</si>
  <si>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</si>
  <si>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</si>
  <si>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</si>
  <si>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</si>
  <si>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</si>
  <si>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</si>
  <si>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</si>
  <si>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</si>
  <si>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</si>
  <si>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</si>
  <si>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</si>
  <si>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</si>
  <si>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</si>
  <si>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</si>
  <si>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</si>
  <si>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</si>
  <si>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</si>
  <si>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</si>
  <si>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</si>
  <si>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</si>
  <si>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</si>
  <si>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</si>
  <si>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</si>
  <si>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</si>
  <si>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</si>
  <si>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</si>
  <si>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</si>
  <si>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</si>
  <si>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</si>
  <si>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</si>
  <si>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</si>
  <si>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</si>
  <si>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</si>
  <si>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</si>
  <si>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</si>
  <si>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Podgora</t>
  </si>
  <si>
    <t xml:space="preserve">SPLITSKO-DALMATINSKA 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</si>
  <si>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</si>
  <si>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</si>
  <si>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</si>
  <si>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</si>
  <si>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</si>
  <si>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</si>
  <si>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</si>
  <si>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Hoteli "Živogošće" d.d., Živogošće</t>
  </si>
  <si>
    <t>01.01.2012. - 30.09.2012.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</si>
</sst>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9.00390625" style="11" customWidth="1"/>
    <col min="8" max="8" width="17.7109375" style="11" customWidth="1"/>
    <col min="9" max="9" width="8.28125" style="11" customWidth="1"/>
    <col min="10" max="16384" width="9.140625" style="11" customWidth="1"/>
  </cols>
  <sheetData>
    <row r="1" spans="1:12" ht="1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9">
        <v>21329</v>
      </c>
      <c r="D14" s="150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6" t="s">
        <v>332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339</v>
      </c>
      <c r="D22" s="143" t="s">
        <v>333</v>
      </c>
      <c r="E22" s="151"/>
      <c r="F22" s="152"/>
      <c r="G22" s="139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 t="s">
        <v>334</v>
      </c>
      <c r="E24" s="151"/>
      <c r="F24" s="151"/>
      <c r="G24" s="152"/>
      <c r="H24" s="51" t="s">
        <v>261</v>
      </c>
      <c r="I24" s="122">
        <v>180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3" t="s">
        <v>263</v>
      </c>
      <c r="H26" s="140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31"/>
      <c r="I30" s="132"/>
      <c r="J30" s="10"/>
      <c r="K30" s="10"/>
      <c r="L30" s="10"/>
    </row>
    <row r="31" spans="1:12" ht="0" customHeight="1" hidden="1">
      <c r="A31" s="94"/>
      <c r="B31" s="22"/>
      <c r="C31" s="21"/>
      <c r="D31" s="155"/>
      <c r="E31" s="155"/>
      <c r="F31" s="155"/>
      <c r="G31" s="156"/>
      <c r="H31" s="16"/>
      <c r="I31" s="101"/>
      <c r="J31" s="10"/>
      <c r="K31" s="10"/>
      <c r="L31" s="10"/>
    </row>
    <row r="32" spans="1:12" ht="12.75" hidden="1">
      <c r="A32" s="157"/>
      <c r="B32" s="158"/>
      <c r="C32" s="158"/>
      <c r="D32" s="159"/>
      <c r="E32" s="157"/>
      <c r="F32" s="158"/>
      <c r="G32" s="158"/>
      <c r="H32" s="131"/>
      <c r="I32" s="132"/>
      <c r="J32" s="10"/>
      <c r="K32" s="10"/>
      <c r="L32" s="10"/>
    </row>
    <row r="33" spans="1:12" ht="12.75" hidden="1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 hidden="1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 hidden="1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 hidden="1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 hidden="1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 hidden="1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 hidden="1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 hidden="1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 hidden="1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 hidden="1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 hidden="1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337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338</v>
      </c>
      <c r="D48" s="180"/>
      <c r="E48" s="181"/>
      <c r="F48" s="16"/>
      <c r="G48" s="51" t="s">
        <v>271</v>
      </c>
      <c r="H48" s="179" t="s">
        <v>339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341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7" width="9.140625" style="52" customWidth="1"/>
    <col min="8" max="8" width="3.8515625" style="52" customWidth="1"/>
    <col min="9" max="9" width="9.140625" style="52" customWidth="1"/>
    <col min="10" max="11" width="10.5742187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342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240559044</v>
      </c>
      <c r="K8" s="53">
        <f>K9+K16+K26+K35+K39</f>
        <v>235193135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8821</v>
      </c>
      <c r="K9" s="53">
        <f>SUM(K10:K15)</f>
        <v>11937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8821</v>
      </c>
      <c r="K10" s="7">
        <v>11937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240415204</v>
      </c>
      <c r="K16" s="53">
        <f>SUM(K17:K25)</f>
        <v>235046179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104864406</v>
      </c>
      <c r="K17" s="7">
        <v>104864406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133403726</v>
      </c>
      <c r="K18" s="7">
        <v>127719306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1718089</v>
      </c>
      <c r="K19" s="7">
        <v>1924386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343398</v>
      </c>
      <c r="K20" s="7">
        <v>450906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85585</v>
      </c>
      <c r="K25" s="7">
        <v>87175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135019</v>
      </c>
      <c r="K26" s="53">
        <f>SUM(K27:K34)</f>
        <v>135019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135019</v>
      </c>
      <c r="K29" s="7">
        <v>135019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6902449</v>
      </c>
      <c r="K40" s="53">
        <f>K41+K49+K56+K64</f>
        <v>18442428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468938</v>
      </c>
      <c r="K41" s="53">
        <f>SUM(K42:K48)</f>
        <v>750807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468938</v>
      </c>
      <c r="K42" s="7">
        <v>750807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5807095</v>
      </c>
      <c r="K49" s="53">
        <f>SUM(K50:K55)</f>
        <v>15840458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2725859</v>
      </c>
      <c r="K51" s="7">
        <v>12187639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2958087</v>
      </c>
      <c r="K54" s="7">
        <v>3203393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123149</v>
      </c>
      <c r="K55" s="7">
        <v>449426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626416</v>
      </c>
      <c r="K64" s="7">
        <v>1851163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/>
      <c r="K65" s="7"/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247461493</v>
      </c>
      <c r="K66" s="53">
        <f>K7+K8+K40+K65</f>
        <v>253635563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91079490</v>
      </c>
      <c r="K69" s="54">
        <f>K70+K71+K72+K78+K79+K82+K85</f>
        <v>92228806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112021200</v>
      </c>
      <c r="K70" s="7">
        <v>112021200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988000</v>
      </c>
      <c r="K73" s="7">
        <v>988000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121853347</v>
      </c>
      <c r="K78" s="7">
        <v>119480964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-139346199</v>
      </c>
      <c r="K79" s="53">
        <f>K80-K81</f>
        <v>-141410674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139346199</v>
      </c>
      <c r="K81" s="7">
        <v>141410674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-4436858</v>
      </c>
      <c r="K82" s="53">
        <f>K83-K84</f>
        <v>1149316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1149316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4436858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31464164</v>
      </c>
      <c r="K90" s="53">
        <f>SUM(K91:K99)</f>
        <v>30529447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1015671</v>
      </c>
      <c r="K93" s="7">
        <v>674050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30448493</v>
      </c>
      <c r="K99" s="7">
        <v>29855397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124917839</v>
      </c>
      <c r="K100" s="53">
        <f>SUM(K101:K112)</f>
        <v>130877310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118183660</v>
      </c>
      <c r="K103" s="7">
        <v>118371474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1081479</v>
      </c>
      <c r="K104" s="7">
        <v>1236580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4930391</v>
      </c>
      <c r="K105" s="7">
        <v>10218664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379566</v>
      </c>
      <c r="K108" s="7">
        <v>626376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262529</v>
      </c>
      <c r="K109" s="7">
        <v>393163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80214</v>
      </c>
      <c r="K112" s="7">
        <v>31053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/>
      <c r="K113" s="7"/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247461493</v>
      </c>
      <c r="K114" s="53">
        <f>K69+K86+K90+K100+K113</f>
        <v>253635563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5" width="9.140625" style="52" customWidth="1"/>
    <col min="6" max="6" width="5.7109375" style="52" customWidth="1"/>
    <col min="7" max="7" width="3.28125" style="52" customWidth="1"/>
    <col min="8" max="8" width="7.28125" style="52" hidden="1" customWidth="1"/>
    <col min="9" max="9" width="5.7109375" style="52" customWidth="1"/>
    <col min="10" max="10" width="9.140625" style="52" customWidth="1"/>
    <col min="11" max="11" width="10.00390625" style="52" customWidth="1"/>
    <col min="12" max="12" width="9.8515625" style="52" customWidth="1"/>
    <col min="13" max="13" width="9.42187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30373412</v>
      </c>
      <c r="K7" s="54">
        <f>SUM(K8:K9)</f>
        <v>23150559</v>
      </c>
      <c r="L7" s="54">
        <f>SUM(L8:L9)</f>
        <v>31722324</v>
      </c>
      <c r="M7" s="54">
        <f>SUM(M8:M9)</f>
        <v>23662723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30031455</v>
      </c>
      <c r="K8" s="7">
        <v>22943710</v>
      </c>
      <c r="L8" s="7">
        <v>31412806</v>
      </c>
      <c r="M8" s="7">
        <v>23459263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/>
      <c r="J9" s="7">
        <v>341957</v>
      </c>
      <c r="K9" s="7">
        <v>206849</v>
      </c>
      <c r="L9" s="7">
        <v>309518</v>
      </c>
      <c r="M9" s="7">
        <v>203460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29204363</v>
      </c>
      <c r="K10" s="53">
        <f>K11+K12+K16+K20+K21+K22+K25+K26</f>
        <v>15752379</v>
      </c>
      <c r="L10" s="53">
        <f>L11+L12+L16+L20+L21+L22+L25+L26</f>
        <v>30862968</v>
      </c>
      <c r="M10" s="53">
        <f>M11+M12+M16+M20+M21+M22+M25+M26</f>
        <v>16426626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14199974</v>
      </c>
      <c r="K12" s="53">
        <f>SUM(K13:K15)</f>
        <v>9527210</v>
      </c>
      <c r="L12" s="53">
        <f>SUM(L13:L15)</f>
        <v>15083462</v>
      </c>
      <c r="M12" s="53">
        <f>SUM(M13:M15)</f>
        <v>9975122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8962808</v>
      </c>
      <c r="K13" s="7">
        <v>5884958</v>
      </c>
      <c r="L13" s="7">
        <v>10021861</v>
      </c>
      <c r="M13" s="7">
        <v>6424134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5237166</v>
      </c>
      <c r="K15" s="7">
        <v>3642252</v>
      </c>
      <c r="L15" s="7">
        <v>5061601</v>
      </c>
      <c r="M15" s="7">
        <v>3550988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7056034</v>
      </c>
      <c r="K16" s="53">
        <f>SUM(K17:K19)</f>
        <v>3226792</v>
      </c>
      <c r="L16" s="53">
        <f>SUM(L17:L19)</f>
        <v>7432281</v>
      </c>
      <c r="M16" s="53">
        <f>SUM(M17:M19)</f>
        <v>3305995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4815147</v>
      </c>
      <c r="K17" s="7">
        <v>2202588</v>
      </c>
      <c r="L17" s="7">
        <v>5133156</v>
      </c>
      <c r="M17" s="7">
        <v>2295830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1205360</v>
      </c>
      <c r="K18" s="7">
        <v>550648</v>
      </c>
      <c r="L18" s="7">
        <v>1283290</v>
      </c>
      <c r="M18" s="7">
        <v>573958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1035527</v>
      </c>
      <c r="K19" s="7">
        <v>473556</v>
      </c>
      <c r="L19" s="7">
        <v>1015835</v>
      </c>
      <c r="M19" s="7">
        <v>436207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6772131</v>
      </c>
      <c r="K20" s="7">
        <v>2257377</v>
      </c>
      <c r="L20" s="7">
        <v>6643992</v>
      </c>
      <c r="M20" s="7">
        <v>2198862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1176224</v>
      </c>
      <c r="K21" s="7">
        <v>741000</v>
      </c>
      <c r="L21" s="7">
        <v>1703233</v>
      </c>
      <c r="M21" s="7">
        <v>946647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/>
      <c r="K26" s="7"/>
      <c r="L26" s="7"/>
      <c r="M26" s="7"/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1526617</v>
      </c>
      <c r="K27" s="53">
        <f>SUM(K28:K32)</f>
        <v>315327</v>
      </c>
      <c r="L27" s="53">
        <f>SUM(L28:L32)</f>
        <v>488699</v>
      </c>
      <c r="M27" s="53">
        <f>SUM(M28:M32)</f>
        <v>169717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1526617</v>
      </c>
      <c r="K29" s="7">
        <v>315327</v>
      </c>
      <c r="L29" s="7">
        <v>488699</v>
      </c>
      <c r="M29" s="7">
        <v>169717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1928004</v>
      </c>
      <c r="K33" s="53">
        <f>SUM(K34:K37)</f>
        <v>756139</v>
      </c>
      <c r="L33" s="53">
        <f>SUM(L34:L37)</f>
        <v>791835</v>
      </c>
      <c r="M33" s="53">
        <f>SUM(M34:M37)</f>
        <v>234043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1928004</v>
      </c>
      <c r="K35" s="7">
        <v>756139</v>
      </c>
      <c r="L35" s="7">
        <v>791835</v>
      </c>
      <c r="M35" s="7">
        <v>234043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31900029</v>
      </c>
      <c r="K42" s="53">
        <f>K7+K27+K38+K40</f>
        <v>23465886</v>
      </c>
      <c r="L42" s="53">
        <f>L7+L27+L38+L40</f>
        <v>32211023</v>
      </c>
      <c r="M42" s="53">
        <f>M7+M27+M38+M40</f>
        <v>23832440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31132367</v>
      </c>
      <c r="K43" s="53">
        <f>K10+K33+K39+K41</f>
        <v>16508518</v>
      </c>
      <c r="L43" s="53">
        <f>L10+L33+L39+L41</f>
        <v>31654803</v>
      </c>
      <c r="M43" s="53">
        <f>M10+M33+M39+M41</f>
        <v>16660669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767662</v>
      </c>
      <c r="K44" s="53">
        <f>K42-K43</f>
        <v>6957368</v>
      </c>
      <c r="L44" s="53">
        <f>L42-L43</f>
        <v>556220</v>
      </c>
      <c r="M44" s="53">
        <f>M42-M43</f>
        <v>7171771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767662</v>
      </c>
      <c r="K45" s="53">
        <f>IF(K42&gt;K43,K42-K43,0)</f>
        <v>6957368</v>
      </c>
      <c r="L45" s="53">
        <f>IF(L42&gt;L43,L42-L43,0)</f>
        <v>556220</v>
      </c>
      <c r="M45" s="53">
        <f>IF(M42&gt;M43,M42-M43,0)</f>
        <v>7171771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>
        <v>-593096</v>
      </c>
      <c r="M47" s="7">
        <v>-197699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767662</v>
      </c>
      <c r="K48" s="53">
        <f>K44-K47</f>
        <v>6957368</v>
      </c>
      <c r="L48" s="53">
        <f>L44-L47</f>
        <v>1149316</v>
      </c>
      <c r="M48" s="53">
        <f>M44-M47</f>
        <v>7369470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767662</v>
      </c>
      <c r="K49" s="53">
        <f>IF(K48&gt;0,K48,0)</f>
        <v>6957368</v>
      </c>
      <c r="L49" s="53">
        <f>IF(L48&gt;0,L48,0)</f>
        <v>1149316</v>
      </c>
      <c r="M49" s="53">
        <f>IF(M48&gt;0,M48,0)</f>
        <v>7369470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>
        <v>767662</v>
      </c>
      <c r="K56" s="6">
        <v>6957368</v>
      </c>
      <c r="L56" s="6">
        <v>1149316</v>
      </c>
      <c r="M56" s="6">
        <v>7369470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-10250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-10250</v>
      </c>
      <c r="K60" s="7"/>
      <c r="L60" s="7">
        <v>0</v>
      </c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-10250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757412</v>
      </c>
      <c r="K67" s="61">
        <f>K56+K66</f>
        <v>6957368</v>
      </c>
      <c r="L67" s="61">
        <f>L56+L66</f>
        <v>1149316</v>
      </c>
      <c r="M67" s="61">
        <f>M56+M66</f>
        <v>7369470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6" width="9.140625" style="52" customWidth="1"/>
    <col min="7" max="7" width="8.7109375" style="52" customWidth="1"/>
    <col min="8" max="8" width="9.140625" style="52" hidden="1" customWidth="1"/>
    <col min="9" max="9" width="4.7109375" style="52" customWidth="1"/>
    <col min="10" max="10" width="8.7109375" style="52" customWidth="1"/>
    <col min="1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767662</v>
      </c>
      <c r="K7" s="7">
        <v>556220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6772131</v>
      </c>
      <c r="K8" s="7">
        <v>6643992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5590273</v>
      </c>
      <c r="K9" s="7">
        <v>5959471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13130066</v>
      </c>
      <c r="K13" s="53">
        <f>SUM(K7:K12)</f>
        <v>13159683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12985301</v>
      </c>
      <c r="K15" s="7">
        <v>10033363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308588</v>
      </c>
      <c r="K16" s="7">
        <v>281869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13293889</v>
      </c>
      <c r="K18" s="53">
        <f>SUM(K14:K17)</f>
        <v>10315232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0</v>
      </c>
      <c r="K19" s="53">
        <f>IF(K13&gt;K18,K13-K18,0)</f>
        <v>2844451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163823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290113</v>
      </c>
      <c r="K28" s="7">
        <v>1192431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290113</v>
      </c>
      <c r="K31" s="53">
        <f>SUM(K28:K30)</f>
        <v>1192431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290113</v>
      </c>
      <c r="K33" s="53">
        <f>IF(K31&gt;K27,K31-K27,0)</f>
        <v>1192431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276009</v>
      </c>
      <c r="K39" s="7">
        <v>427273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276009</v>
      </c>
      <c r="K44" s="53">
        <f>SUM(K39:K43)</f>
        <v>427273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276009</v>
      </c>
      <c r="K46" s="53">
        <f>IF(K44&gt;K38,K44-K38,0)</f>
        <v>427273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1224747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729945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789230</v>
      </c>
      <c r="K49" s="7">
        <v>626416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1224747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729945</v>
      </c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59285</v>
      </c>
      <c r="K52" s="61">
        <f>K49+K50-K51</f>
        <v>1851163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P13" sqref="P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" sqref="A1:K16384"/>
    </sheetView>
  </sheetViews>
  <sheetFormatPr defaultColWidth="9.140625" defaultRowHeight="12.75"/>
  <cols>
    <col min="1" max="3" width="9.140625" style="76" customWidth="1"/>
    <col min="4" max="4" width="6.28125" style="76" customWidth="1"/>
    <col min="5" max="5" width="9.00390625" style="76" customWidth="1"/>
    <col min="6" max="6" width="3.421875" style="76" customWidth="1"/>
    <col min="7" max="7" width="0.42578125" style="76" hidden="1" customWidth="1"/>
    <col min="8" max="8" width="9.28125" style="76" customWidth="1"/>
    <col min="9" max="9" width="8.28125" style="76" customWidth="1"/>
    <col min="10" max="10" width="10.28125" style="76" customWidth="1"/>
    <col min="11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70" t="s">
        <v>282</v>
      </c>
      <c r="D2" s="270"/>
      <c r="E2" s="77">
        <v>40909</v>
      </c>
      <c r="F2" s="43" t="s">
        <v>250</v>
      </c>
      <c r="G2" s="271">
        <v>41182</v>
      </c>
      <c r="H2" s="272"/>
      <c r="I2" s="74"/>
      <c r="J2" s="74"/>
      <c r="K2" s="74"/>
      <c r="L2" s="78"/>
    </row>
    <row r="3" spans="1:11" ht="21.7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112021200</v>
      </c>
      <c r="K5" s="45">
        <v>112021200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988000</v>
      </c>
      <c r="K7" s="46">
        <v>988000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-142509376</v>
      </c>
      <c r="K8" s="46">
        <v>-141410674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767662</v>
      </c>
      <c r="K9" s="46">
        <v>1149316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106213577</v>
      </c>
      <c r="K10" s="46">
        <v>119421589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>
        <v>60625</v>
      </c>
      <c r="K12" s="46">
        <v>59375</v>
      </c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77541688</v>
      </c>
      <c r="K14" s="79">
        <f>SUM(K5:K13)</f>
        <v>92228806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49982860</v>
      </c>
      <c r="K16" s="46">
        <v>29855397</v>
      </c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49982860</v>
      </c>
      <c r="K21" s="80">
        <f>SUM(K15:K20)</f>
        <v>29855397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2012-10-25T09:34:16Z</cp:lastPrinted>
  <dcterms:created xsi:type="dcterms:W3CDTF">2008-10-17T11:51:54Z</dcterms:created>
  <dcterms:modified xsi:type="dcterms:W3CDTF">2012-10-25T09:53:30Z</dcterms:modified>
  <cp:category/>
  <cp:version/>
  <cp:contentType/>
  <cp:contentStatus/>
</cp:coreProperties>
</file>