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320" windowWidth="15360" windowHeight="9288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<sst xmlns="http://schemas.openxmlformats.org/spreadsheetml/2006/main" count="393" uniqueCount="345">
  <si>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</si>
  <si>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</si>
  <si>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</si>
  <si>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</si>
  <si>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</si>
  <si>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</si>
  <si>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</si>
  <si>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</si>
  <si>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</si>
  <si>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</si>
  <si>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</si>
  <si>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</si>
  <si>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</si>
  <si>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</si>
  <si>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</si>
  <si>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</si>
  <si>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</si>
  <si>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</si>
  <si>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</si>
  <si>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</si>
  <si>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</si>
  <si>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</si>
  <si>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</si>
  <si>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</si>
  <si>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</si>
  <si>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</si>
  <si>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</si>
  <si>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</si>
  <si>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</si>
  <si>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</si>
  <si>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</si>
  <si>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</si>
  <si>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</si>
  <si>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</si>
  <si>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</si>
  <si>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</si>
  <si>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</si>
  <si>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</si>
  <si>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</si>
  <si>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</si>
  <si>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</si>
  <si>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</si>
  <si>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</si>
  <si>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</si>
  <si>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</si>
  <si>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</si>
  <si>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</si>
  <si>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</si>
  <si>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</si>
  <si>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</si>
  <si>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</si>
  <si>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</si>
  <si>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</si>
  <si>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</si>
  <si>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</si>
  <si>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</si>
  <si>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</si>
  <si>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</si>
  <si>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</si>
  <si>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</si>
  <si>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</si>
  <si>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</si>
  <si>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</si>
  <si>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</si>
  <si>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</si>
  <si>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</si>
  <si>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</si>
  <si>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</si>
  <si>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</si>
  <si>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</si>
  <si>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</si>
  <si>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</si>
  <si>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</si>
  <si>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</si>
  <si>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</si>
  <si>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</si>
  <si>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</si>
  <si>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</si>
  <si>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</si>
  <si>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</si>
  <si>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</si>
  <si>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</si>
  <si>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</si>
  <si>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</si>
  <si>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</si>
  <si>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</si>
  <si>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</si>
  <si>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</si>
  <si>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</si>
  <si>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</si>
  <si>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</si>
  <si>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</si>
  <si>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</si>
  <si>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</si>
  <si>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</si>
  <si>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</si>
  <si>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</si>
  <si>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</si>
  <si>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</si>
  <si>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</si>
  <si>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</si>
  <si>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</si>
  <si>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</si>
  <si>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</si>
  <si>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</si>
  <si>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</si>
  <si>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</si>
  <si>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</si>
  <si>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</si>
  <si>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</si>
  <si>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</si>
  <si>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</si>
  <si>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</si>
  <si>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</si>
  <si>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</si>
  <si>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</si>
  <si>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</si>
  <si>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</si>
  <si>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</si>
  <si>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</si>
  <si>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</si>
  <si>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</si>
  <si>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</si>
  <si>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</si>
  <si>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</si>
  <si>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</si>
  <si>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</si>
  <si>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</si>
  <si>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</si>
  <si>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</si>
  <si>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</si>
  <si>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</si>
  <si>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</si>
  <si>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</si>
  <si>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</si>
  <si>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</si>
  <si>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</si>
  <si>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</si>
  <si>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</si>
  <si>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</si>
  <si>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</si>
  <si>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</si>
  <si>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</si>
  <si>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</si>
  <si>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</si>
  <si>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</si>
  <si>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</si>
  <si>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</si>
  <si>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</si>
  <si>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</si>
  <si>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</si>
  <si>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</si>
  <si>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</si>
  <si>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</si>
  <si>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</si>
  <si>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</si>
  <si>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</si>
  <si>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</si>
  <si>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</si>
  <si>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</si>
  <si>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</si>
  <si>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</si>
  <si>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</si>
  <si>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</si>
  <si>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</si>
  <si>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</si>
  <si>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</si>
  <si>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</si>
  <si>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</si>
  <si>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</si>
  <si>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</si>
  <si>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</si>
  <si>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</si>
  <si>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</si>
  <si>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</si>
  <si>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</si>
  <si>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</si>
  <si>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</si>
  <si>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</si>
  <si>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</si>
  <si>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</si>
  <si>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</si>
  <si>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</si>
  <si>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</si>
  <si>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</si>
  <si>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</si>
  <si>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</si>
  <si>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</si>
  <si>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</si>
  <si>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</si>
  <si>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</si>
  <si>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</si>
  <si>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</si>
  <si>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</si>
  <si>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</si>
  <si>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</si>
  <si>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</si>
  <si>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</si>
  <si>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</si>
  <si>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</si>
  <si>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</si>
  <si>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</si>
  <si>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</si>
  <si>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</si>
  <si>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</si>
  <si>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</si>
  <si>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</si>
  <si>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</si>
  <si>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</si>
  <si>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</si>
  <si>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</si>
  <si>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</si>
  <si>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</si>
  <si>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</si>
  <si>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</si>
  <si>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</si>
  <si>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</si>
  <si>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</si>
  <si>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</si>
  <si>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</si>
  <si>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</si>
  <si>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</si>
  <si>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</si>
  <si>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</si>
  <si>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</si>
  <si>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</si>
  <si>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</si>
  <si>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</si>
  <si>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</si>
  <si>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</si>
  <si>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</si>
  <si>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</si>
  <si>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</si>
  <si>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</si>
  <si>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</si>
  <si>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</si>
  <si>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</si>
  <si>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</si>
  <si>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</si>
  <si>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</si>
  <si>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</si>
  <si>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</si>
  <si>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</si>
  <si>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</si>
  <si>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</si>
  <si>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</si>
  <si>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</si>
  <si>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</si>
  <si>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</si>
  <si>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</si>
  <si>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</si>
  <si>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</si>
  <si>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</si>
  <si>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</si>
  <si>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</si>
  <si>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</si>
  <si>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</si>
  <si>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</si>
  <si>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</si>
  <si>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</si>
  <si>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</si>
  <si>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</si>
  <si>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</si>
  <si>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</si>
  <si>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</si>
  <si>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</si>
  <si>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</si>
  <si>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</si>
  <si>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</si>
  <si>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</si>
  <si>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</si>
  <si>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</si>
  <si>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</si>
  <si>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</si>
  <si>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</si>
  <si>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</si>
  <si>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</si>
  <si>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</si>
  <si>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</si>
  <si>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</si>
  <si>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</si>
  <si>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</si>
  <si>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</si>
  <si>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</si>
  <si>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</si>
  <si>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</si>
  <si>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</si>
  <si>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</si>
  <si>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</si>
  <si>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</si>
  <si>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</si>
  <si>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</si>
  <si>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</si>
  <si>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</si>
  <si>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</si>
  <si>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</si>
  <si>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</si>
  <si>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</si>
  <si>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</si>
  <si>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</si>
  <si>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</si>
  <si>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</si>
  <si>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</si>
  <si>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</si>
  <si>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</si>
  <si>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</si>
  <si>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</si>
  <si>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</si>
  <si>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</si>
  <si>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</si>
  <si>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</si>
  <si>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</si>
  <si>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</si>
  <si>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</si>
  <si>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</si>
  <si>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</si>
  <si>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</si>
  <si>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</si>
  <si>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</si>
  <si>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</si>
  <si>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</si>
  <si>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</si>
  <si>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</si>
  <si>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</si>
  <si>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01.01.2012. - 31.12.2012.</t>
  </si>
  <si>
    <t>Hoteli "Živogošće" d.d., Živogošće</t>
  </si>
  <si>
    <t>31.12.2012.</t>
  </si>
  <si>
    <t>Hoteli "Živogošće"d.d., Živogošće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</si>
  <si>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</si>
  <si>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</si>
  <si>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</si>
  <si>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</si>
  <si>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</si>
  <si>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</si>
  <si>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</si>
  <si>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</si>
  <si>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NE</t>
  </si>
  <si>
    <t>Toplak Ljiljana</t>
  </si>
  <si>
    <t>021/605-236</t>
  </si>
  <si>
    <t>021/627-179</t>
  </si>
  <si>
    <t>financije@hoteli-zivogosce.t-com.hr</t>
  </si>
  <si>
    <t>Grbić Hrvoje</t>
  </si>
  <si>
    <t>Podgora</t>
  </si>
  <si>
    <t xml:space="preserve">Splitsko-dalmatinska </t>
  </si>
  <si>
    <t>01.012012. - 31.12.2012.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</si>
</sst>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20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16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16" fillId="33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9" fillId="37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6" borderId="37" xfId="0" applyFont="1" applyFill="1" applyBorder="1" applyAlignment="1">
      <alignment vertical="center" wrapText="1"/>
    </xf>
    <xf numFmtId="0" fontId="9" fillId="36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vertical="center" wrapText="1"/>
    </xf>
    <xf numFmtId="0" fontId="0" fillId="38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328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329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330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331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21329</v>
      </c>
      <c r="D14" s="165"/>
      <c r="E14" s="31"/>
      <c r="F14" s="140" t="s">
        <v>332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333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8" t="s">
        <v>334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8" t="s">
        <v>335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339</v>
      </c>
      <c r="D22" s="140" t="s">
        <v>342</v>
      </c>
      <c r="E22" s="150"/>
      <c r="F22" s="151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17</v>
      </c>
      <c r="D24" s="140" t="s">
        <v>343</v>
      </c>
      <c r="E24" s="150"/>
      <c r="F24" s="150"/>
      <c r="G24" s="151"/>
      <c r="H24" s="38" t="s">
        <v>270</v>
      </c>
      <c r="I24" s="48">
        <v>76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336</v>
      </c>
      <c r="D26" s="50"/>
      <c r="E26" s="22"/>
      <c r="F26" s="51"/>
      <c r="G26" s="126" t="s">
        <v>273</v>
      </c>
      <c r="H26" s="127"/>
      <c r="I26" s="52"/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337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338</v>
      </c>
      <c r="D48" s="124"/>
      <c r="E48" s="125"/>
      <c r="F48" s="32"/>
      <c r="G48" s="38" t="s">
        <v>281</v>
      </c>
      <c r="H48" s="128" t="s">
        <v>339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340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341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4">
      <selection activeCell="K112" sqref="K112"/>
    </sheetView>
  </sheetViews>
  <sheetFormatPr defaultColWidth="9.140625" defaultRowHeight="12.75"/>
  <cols>
    <col min="9" max="9" width="6.28125" style="0" customWidth="1"/>
    <col min="10" max="10" width="10.140625" style="0" customWidth="1"/>
    <col min="11" max="11" width="10.00390625" style="0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326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91" t="s">
        <v>327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0.75" thickBot="1">
      <c r="A5" s="194" t="s">
        <v>61</v>
      </c>
      <c r="B5" s="195"/>
      <c r="C5" s="195"/>
      <c r="D5" s="195"/>
      <c r="E5" s="195"/>
      <c r="F5" s="195"/>
      <c r="G5" s="195"/>
      <c r="H5" s="196"/>
      <c r="I5" s="77" t="s">
        <v>288</v>
      </c>
      <c r="J5" s="78" t="s">
        <v>115</v>
      </c>
      <c r="K5" s="79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182" t="s">
        <v>62</v>
      </c>
      <c r="B8" s="183"/>
      <c r="C8" s="183"/>
      <c r="D8" s="183"/>
      <c r="E8" s="183"/>
      <c r="F8" s="183"/>
      <c r="G8" s="183"/>
      <c r="H8" s="184"/>
      <c r="I8" s="6">
        <v>1</v>
      </c>
      <c r="J8" s="11"/>
      <c r="K8" s="11"/>
    </row>
    <row r="9" spans="1:11" ht="12.75">
      <c r="A9" s="185" t="s">
        <v>13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240559044</v>
      </c>
      <c r="K9" s="12">
        <f>K10+K17+K27+K36+K40</f>
        <v>232996662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8821</v>
      </c>
      <c r="K10" s="12">
        <f>SUM(K11:K16)</f>
        <v>40890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8821</v>
      </c>
      <c r="K12" s="13">
        <v>40890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240415204</v>
      </c>
      <c r="K17" s="12">
        <f>SUM(K18:K26)</f>
        <v>232835622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104864406</v>
      </c>
      <c r="K18" s="13">
        <v>104864406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133403726</v>
      </c>
      <c r="K19" s="13">
        <v>125687903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1718089</v>
      </c>
      <c r="K20" s="13">
        <v>1769500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343398</v>
      </c>
      <c r="K21" s="13">
        <v>414102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/>
      <c r="K24" s="13"/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85585</v>
      </c>
      <c r="K25" s="13">
        <v>99711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135019</v>
      </c>
      <c r="K27" s="12">
        <f>SUM(K28:K35)</f>
        <v>120150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135019</v>
      </c>
      <c r="K30" s="13">
        <v>120150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85" t="s">
        <v>248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6902449</v>
      </c>
      <c r="K41" s="12">
        <f>K42+K50+K57+K65</f>
        <v>6227338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468938</v>
      </c>
      <c r="K42" s="12">
        <f>SUM(K43:K49)</f>
        <v>558423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468938</v>
      </c>
      <c r="K43" s="13">
        <v>558423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/>
      <c r="K46" s="13"/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5807095</v>
      </c>
      <c r="K50" s="12">
        <f>SUM(K51:K56)</f>
        <v>4913357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2725859</v>
      </c>
      <c r="K52" s="13">
        <v>1922989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/>
      <c r="K54" s="13"/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2958087</v>
      </c>
      <c r="K55" s="118">
        <v>2990368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123149</v>
      </c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626416</v>
      </c>
      <c r="K65" s="13">
        <v>755558</v>
      </c>
    </row>
    <row r="66" spans="1:11" ht="12.75">
      <c r="A66" s="185" t="s">
        <v>58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/>
      <c r="K66" s="13"/>
    </row>
    <row r="67" spans="1:11" ht="12.75">
      <c r="A67" s="185" t="s">
        <v>249</v>
      </c>
      <c r="B67" s="186"/>
      <c r="C67" s="186"/>
      <c r="D67" s="186"/>
      <c r="E67" s="186"/>
      <c r="F67" s="186"/>
      <c r="G67" s="186"/>
      <c r="H67" s="187"/>
      <c r="I67" s="4">
        <v>60</v>
      </c>
      <c r="J67" s="12">
        <f>J8+J9+J41+J66</f>
        <v>247461493</v>
      </c>
      <c r="K67" s="12">
        <f>K8+K9+K41+K66</f>
        <v>239224000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>
        <v>277985307</v>
      </c>
      <c r="K68" s="14">
        <v>207165427</v>
      </c>
    </row>
    <row r="69" spans="1:11" ht="12.75">
      <c r="A69" s="204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2" t="s">
        <v>199</v>
      </c>
      <c r="B70" s="183"/>
      <c r="C70" s="183"/>
      <c r="D70" s="183"/>
      <c r="E70" s="183"/>
      <c r="F70" s="183"/>
      <c r="G70" s="183"/>
      <c r="H70" s="184"/>
      <c r="I70" s="6">
        <v>62</v>
      </c>
      <c r="J70" s="20">
        <f>J71+J72+J73+J79+J80+J83+J86</f>
        <v>91079490</v>
      </c>
      <c r="K70" s="20">
        <f>K71+K72+K73+K79+K80+K83+K86</f>
        <v>-20342468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112021200</v>
      </c>
      <c r="K71" s="13">
        <v>112021200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988000</v>
      </c>
      <c r="K73" s="12">
        <f>K74+K75-K76+K77+K78</f>
        <v>988000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988000</v>
      </c>
      <c r="K74" s="13">
        <v>988000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121853347</v>
      </c>
      <c r="K79" s="13">
        <v>118684545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-139346199</v>
      </c>
      <c r="K80" s="12">
        <f>K81-K82</f>
        <v>-229626517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/>
      <c r="K81" s="13"/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>
        <v>139346199</v>
      </c>
      <c r="K82" s="13">
        <v>229626517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-4436858</v>
      </c>
      <c r="K83" s="12">
        <f>K84-K85</f>
        <v>-22409696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/>
      <c r="K84" s="13"/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>
        <v>4436858</v>
      </c>
      <c r="K85" s="13">
        <v>22409696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85" t="s">
        <v>19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85" t="s">
        <v>20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31464164</v>
      </c>
      <c r="K91" s="12">
        <f>SUM(K92:K100)</f>
        <v>30212085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1015671</v>
      </c>
      <c r="K94" s="13">
        <v>554387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30448493</v>
      </c>
      <c r="K100" s="13">
        <v>29657698</v>
      </c>
    </row>
    <row r="101" spans="1:11" ht="12.75">
      <c r="A101" s="185" t="s">
        <v>21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124917839</v>
      </c>
      <c r="K101" s="12">
        <f>SUM(K102:K113)</f>
        <v>229354383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118183660</v>
      </c>
      <c r="K104" s="118">
        <v>224810296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1081479</v>
      </c>
      <c r="K105" s="13">
        <v>1240031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4930391</v>
      </c>
      <c r="K106" s="13">
        <v>2691046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379566</v>
      </c>
      <c r="K109" s="13">
        <v>350894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262529</v>
      </c>
      <c r="K110" s="13">
        <v>212888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80214</v>
      </c>
      <c r="K113" s="13">
        <v>49228</v>
      </c>
    </row>
    <row r="114" spans="1:11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/>
      <c r="K114" s="13"/>
    </row>
    <row r="115" spans="1:11" ht="12.75">
      <c r="A115" s="185" t="s">
        <v>25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247461493</v>
      </c>
      <c r="K115" s="12">
        <f>K70+K87+K91+K101+K114</f>
        <v>239224000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277985307</v>
      </c>
      <c r="K116" s="14">
        <v>207165427</v>
      </c>
    </row>
    <row r="117" spans="1:11" ht="12.75">
      <c r="A117" s="204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82" t="s">
        <v>193</v>
      </c>
      <c r="B118" s="183"/>
      <c r="C118" s="183"/>
      <c r="D118" s="183"/>
      <c r="E118" s="183"/>
      <c r="F118" s="183"/>
      <c r="G118" s="183"/>
      <c r="H118" s="183"/>
      <c r="I118" s="221"/>
      <c r="J118" s="221"/>
      <c r="K118" s="222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210" t="s">
        <v>9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6">
      <selection activeCell="K37" sqref="K37"/>
    </sheetView>
  </sheetViews>
  <sheetFormatPr defaultColWidth="9.140625" defaultRowHeight="12.75"/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324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325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2.5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82" t="s">
        <v>26</v>
      </c>
      <c r="B7" s="183"/>
      <c r="C7" s="183"/>
      <c r="D7" s="183"/>
      <c r="E7" s="183"/>
      <c r="F7" s="183"/>
      <c r="G7" s="183"/>
      <c r="H7" s="184"/>
      <c r="I7" s="6">
        <v>111</v>
      </c>
      <c r="J7" s="20">
        <f>SUM(J8:J9)</f>
        <v>30610490</v>
      </c>
      <c r="K7" s="20">
        <f>SUM(K8:K9)</f>
        <v>32346304</v>
      </c>
    </row>
    <row r="8" spans="1:11" ht="12.75">
      <c r="A8" s="185" t="s">
        <v>158</v>
      </c>
      <c r="B8" s="186"/>
      <c r="C8" s="186"/>
      <c r="D8" s="186"/>
      <c r="E8" s="186"/>
      <c r="F8" s="186"/>
      <c r="G8" s="186"/>
      <c r="H8" s="187"/>
      <c r="I8" s="4">
        <v>112</v>
      </c>
      <c r="J8" s="13">
        <v>29778760</v>
      </c>
      <c r="K8" s="13">
        <v>31476547</v>
      </c>
    </row>
    <row r="9" spans="1:11" ht="12.75">
      <c r="A9" s="185" t="s">
        <v>106</v>
      </c>
      <c r="B9" s="186"/>
      <c r="C9" s="186"/>
      <c r="D9" s="186"/>
      <c r="E9" s="186"/>
      <c r="F9" s="186"/>
      <c r="G9" s="186"/>
      <c r="H9" s="187"/>
      <c r="I9" s="4">
        <v>113</v>
      </c>
      <c r="J9" s="13">
        <v>831730</v>
      </c>
      <c r="K9" s="13">
        <v>869757</v>
      </c>
    </row>
    <row r="10" spans="1:11" ht="12.75">
      <c r="A10" s="185" t="s">
        <v>12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35081761</v>
      </c>
      <c r="K10" s="12">
        <f>K11+K12+K16+K20+K21+K22+K25+K26</f>
        <v>37898265</v>
      </c>
    </row>
    <row r="11" spans="1:11" ht="12.75">
      <c r="A11" s="185" t="s">
        <v>107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/>
      <c r="K11" s="13"/>
    </row>
    <row r="12" spans="1:11" ht="12.75">
      <c r="A12" s="185" t="s">
        <v>22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14939093</v>
      </c>
      <c r="K12" s="12">
        <f>SUM(K13:K15)</f>
        <v>16405089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10749288</v>
      </c>
      <c r="K13" s="118">
        <v>12027289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/>
      <c r="K14" s="13"/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4189805</v>
      </c>
      <c r="K15" s="13">
        <v>4377800</v>
      </c>
    </row>
    <row r="16" spans="1:11" ht="12.75">
      <c r="A16" s="185" t="s">
        <v>23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8898514</v>
      </c>
      <c r="K16" s="12">
        <f>SUM(K17:K19)</f>
        <v>9192590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6072813</v>
      </c>
      <c r="K17" s="13">
        <v>6355593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1519776</v>
      </c>
      <c r="K18" s="13">
        <v>1588899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1305925</v>
      </c>
      <c r="K19" s="13">
        <v>1248098</v>
      </c>
    </row>
    <row r="20" spans="1:11" ht="12.75">
      <c r="A20" s="185" t="s">
        <v>108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>
        <v>8963417</v>
      </c>
      <c r="K20" s="13">
        <v>8833620</v>
      </c>
    </row>
    <row r="21" spans="1:11" ht="12.75">
      <c r="A21" s="185" t="s">
        <v>109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2266788</v>
      </c>
      <c r="K21" s="13">
        <v>2906909</v>
      </c>
    </row>
    <row r="22" spans="1:11" ht="12.75">
      <c r="A22" s="185" t="s">
        <v>24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0</v>
      </c>
      <c r="K22" s="12">
        <f>SUM(K23:K24)</f>
        <v>434772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/>
      <c r="K24" s="13">
        <v>434772</v>
      </c>
    </row>
    <row r="25" spans="1:11" ht="12.75">
      <c r="A25" s="185" t="s">
        <v>110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/>
      <c r="K25" s="13"/>
    </row>
    <row r="26" spans="1:11" ht="12.75">
      <c r="A26" s="185" t="s">
        <v>52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>
        <v>13949</v>
      </c>
      <c r="K26" s="13">
        <v>125285</v>
      </c>
    </row>
    <row r="27" spans="1:11" ht="12.75">
      <c r="A27" s="185" t="s">
        <v>221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1806593</v>
      </c>
      <c r="K27" s="12">
        <f>SUM(K28:K32)</f>
        <v>805152</v>
      </c>
    </row>
    <row r="28" spans="1:11" ht="20.25" customHeight="1">
      <c r="A28" s="185" t="s">
        <v>235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/>
      <c r="K28" s="13"/>
    </row>
    <row r="29" spans="1:11" ht="18" customHeight="1">
      <c r="A29" s="185" t="s">
        <v>161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1806593</v>
      </c>
      <c r="K29" s="13">
        <v>793694</v>
      </c>
    </row>
    <row r="30" spans="1:11" ht="12.75">
      <c r="A30" s="185" t="s">
        <v>145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/>
      <c r="K30" s="13">
        <v>11458</v>
      </c>
    </row>
    <row r="31" spans="1:11" ht="12.75">
      <c r="A31" s="185" t="s">
        <v>231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/>
      <c r="K31" s="13"/>
    </row>
    <row r="32" spans="1:11" ht="12.75">
      <c r="A32" s="185" t="s">
        <v>146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/>
      <c r="K32" s="13"/>
    </row>
    <row r="33" spans="1:11" ht="12.75">
      <c r="A33" s="185" t="s">
        <v>222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2562974</v>
      </c>
      <c r="K33" s="12">
        <f>SUM(K34:K37)</f>
        <v>18453681</v>
      </c>
    </row>
    <row r="34" spans="1:11" ht="12.75">
      <c r="A34" s="185" t="s">
        <v>68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/>
      <c r="K34" s="13"/>
    </row>
    <row r="35" spans="1:11" ht="22.5" customHeight="1">
      <c r="A35" s="185" t="s">
        <v>67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2562974</v>
      </c>
      <c r="K35" s="13">
        <v>18453681</v>
      </c>
    </row>
    <row r="36" spans="1:11" ht="12.75">
      <c r="A36" s="185" t="s">
        <v>232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/>
      <c r="K36" s="13"/>
    </row>
    <row r="37" spans="1:11" ht="12.75">
      <c r="A37" s="185" t="s">
        <v>69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/>
      <c r="K37" s="13"/>
    </row>
    <row r="38" spans="1:11" ht="12.75">
      <c r="A38" s="185" t="s">
        <v>203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/>
      <c r="K38" s="13"/>
    </row>
    <row r="39" spans="1:11" ht="12.75">
      <c r="A39" s="185" t="s">
        <v>204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/>
      <c r="K39" s="13"/>
    </row>
    <row r="40" spans="1:11" ht="12.75">
      <c r="A40" s="185" t="s">
        <v>233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/>
      <c r="K40" s="13"/>
    </row>
    <row r="41" spans="1:11" ht="12.75">
      <c r="A41" s="185" t="s">
        <v>234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/>
      <c r="K41" s="13"/>
    </row>
    <row r="42" spans="1:11" ht="12.75">
      <c r="A42" s="185" t="s">
        <v>223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32417083</v>
      </c>
      <c r="K42" s="12">
        <f>K7+K27+K38+K40</f>
        <v>33151456</v>
      </c>
    </row>
    <row r="43" spans="1:11" ht="12.75">
      <c r="A43" s="185" t="s">
        <v>224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37644735</v>
      </c>
      <c r="K43" s="12">
        <f>K10+K33+K39+K41</f>
        <v>56351946</v>
      </c>
    </row>
    <row r="44" spans="1:11" ht="12.75">
      <c r="A44" s="185" t="s">
        <v>244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-5227652</v>
      </c>
      <c r="K44" s="12">
        <f>K42-K43</f>
        <v>-23200490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5227652</v>
      </c>
      <c r="K46" s="12">
        <f>IF(K43&gt;K42,K43-K42,0)</f>
        <v>23200490</v>
      </c>
    </row>
    <row r="47" spans="1:11" ht="12.75">
      <c r="A47" s="185" t="s">
        <v>225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>
        <v>-790794</v>
      </c>
      <c r="K47" s="13">
        <v>-790794</v>
      </c>
    </row>
    <row r="48" spans="1:11" ht="12.75">
      <c r="A48" s="185" t="s">
        <v>245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-4436858</v>
      </c>
      <c r="K48" s="12">
        <f>K44-K47</f>
        <v>-22409696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4436858</v>
      </c>
      <c r="K50" s="18">
        <f>IF(K48&lt;0,-K48,0)</f>
        <v>22409696</v>
      </c>
    </row>
    <row r="51" spans="1:11" ht="12.75">
      <c r="A51" s="204" t="s">
        <v>120</v>
      </c>
      <c r="B51" s="218"/>
      <c r="C51" s="218"/>
      <c r="D51" s="218"/>
      <c r="E51" s="218"/>
      <c r="F51" s="218"/>
      <c r="G51" s="218"/>
      <c r="H51" s="218"/>
      <c r="I51" s="230"/>
      <c r="J51" s="230"/>
      <c r="K51" s="231"/>
    </row>
    <row r="52" spans="1:11" ht="12.75">
      <c r="A52" s="182" t="s">
        <v>194</v>
      </c>
      <c r="B52" s="183"/>
      <c r="C52" s="183"/>
      <c r="D52" s="183"/>
      <c r="E52" s="183"/>
      <c r="F52" s="183"/>
      <c r="G52" s="183"/>
      <c r="H52" s="183"/>
      <c r="I52" s="221"/>
      <c r="J52" s="221"/>
      <c r="K52" s="222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4" t="s">
        <v>197</v>
      </c>
      <c r="B55" s="218"/>
      <c r="C55" s="218"/>
      <c r="D55" s="218"/>
      <c r="E55" s="218"/>
      <c r="F55" s="218"/>
      <c r="G55" s="218"/>
      <c r="H55" s="218"/>
      <c r="I55" s="230"/>
      <c r="J55" s="230"/>
      <c r="K55" s="231"/>
    </row>
    <row r="56" spans="1:11" ht="12.75">
      <c r="A56" s="182" t="s">
        <v>212</v>
      </c>
      <c r="B56" s="183"/>
      <c r="C56" s="183"/>
      <c r="D56" s="183"/>
      <c r="E56" s="183"/>
      <c r="F56" s="183"/>
      <c r="G56" s="183"/>
      <c r="H56" s="184"/>
      <c r="I56" s="21">
        <v>157</v>
      </c>
      <c r="J56" s="11">
        <v>-4436858</v>
      </c>
      <c r="K56" s="11">
        <v>-22409696</v>
      </c>
    </row>
    <row r="57" spans="1:11" ht="12.75">
      <c r="A57" s="185" t="s">
        <v>229</v>
      </c>
      <c r="B57" s="186"/>
      <c r="C57" s="186"/>
      <c r="D57" s="186"/>
      <c r="E57" s="186"/>
      <c r="F57" s="186"/>
      <c r="G57" s="186"/>
      <c r="H57" s="187"/>
      <c r="I57" s="4">
        <v>158</v>
      </c>
      <c r="J57" s="12">
        <f>SUM(J58:J64)</f>
        <v>-1250</v>
      </c>
      <c r="K57" s="12">
        <f>SUM(K58:K64)</f>
        <v>-5375</v>
      </c>
    </row>
    <row r="58" spans="1:11" ht="12.75">
      <c r="A58" s="185" t="s">
        <v>236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3"/>
      <c r="K58" s="13"/>
    </row>
    <row r="59" spans="1:11" ht="12.75">
      <c r="A59" s="185" t="s">
        <v>237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3"/>
      <c r="K59" s="13"/>
    </row>
    <row r="60" spans="1:11" ht="12.75">
      <c r="A60" s="185" t="s">
        <v>45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3">
        <v>-1250</v>
      </c>
      <c r="K60" s="13">
        <v>-5375</v>
      </c>
    </row>
    <row r="61" spans="1:11" ht="12.75">
      <c r="A61" s="185" t="s">
        <v>238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3"/>
      <c r="K61" s="13"/>
    </row>
    <row r="62" spans="1:11" ht="12.75">
      <c r="A62" s="185" t="s">
        <v>239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3"/>
      <c r="K62" s="13"/>
    </row>
    <row r="63" spans="1:11" ht="12.75">
      <c r="A63" s="185" t="s">
        <v>240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3"/>
      <c r="K63" s="13"/>
    </row>
    <row r="64" spans="1:11" ht="12.75">
      <c r="A64" s="185" t="s">
        <v>241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3"/>
      <c r="K64" s="13"/>
    </row>
    <row r="65" spans="1:11" ht="12.75">
      <c r="A65" s="185" t="s">
        <v>230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3"/>
      <c r="K65" s="13"/>
    </row>
    <row r="66" spans="1:11" ht="12.75">
      <c r="A66" s="185" t="s">
        <v>201</v>
      </c>
      <c r="B66" s="186"/>
      <c r="C66" s="186"/>
      <c r="D66" s="186"/>
      <c r="E66" s="186"/>
      <c r="F66" s="186"/>
      <c r="G66" s="186"/>
      <c r="H66" s="187"/>
      <c r="I66" s="4">
        <v>167</v>
      </c>
      <c r="J66" s="12">
        <f>J57-J65</f>
        <v>-1250</v>
      </c>
      <c r="K66" s="12">
        <f>K57-K65</f>
        <v>-5375</v>
      </c>
    </row>
    <row r="67" spans="1:11" ht="12.75">
      <c r="A67" s="185" t="s">
        <v>202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8">
        <f>J56+J66</f>
        <v>-4438108</v>
      </c>
      <c r="K67" s="18">
        <f>K56+K66</f>
        <v>-22415071</v>
      </c>
    </row>
    <row r="68" spans="1:11" ht="12.75">
      <c r="A68" s="204" t="s">
        <v>196</v>
      </c>
      <c r="B68" s="218"/>
      <c r="C68" s="218"/>
      <c r="D68" s="218"/>
      <c r="E68" s="218"/>
      <c r="F68" s="218"/>
      <c r="G68" s="218"/>
      <c r="H68" s="218"/>
      <c r="I68" s="230"/>
      <c r="J68" s="230"/>
      <c r="K68" s="231"/>
    </row>
    <row r="69" spans="1:11" ht="12.75">
      <c r="A69" s="182" t="s">
        <v>195</v>
      </c>
      <c r="B69" s="183"/>
      <c r="C69" s="183"/>
      <c r="D69" s="183"/>
      <c r="E69" s="183"/>
      <c r="F69" s="183"/>
      <c r="G69" s="183"/>
      <c r="H69" s="183"/>
      <c r="I69" s="221"/>
      <c r="J69" s="221"/>
      <c r="K69" s="222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344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325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2.5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-5227652</v>
      </c>
      <c r="K8" s="13">
        <v>-23200490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8963416</v>
      </c>
      <c r="K9" s="13">
        <v>8833620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770630</v>
      </c>
      <c r="K11" s="13">
        <v>1608128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3345</v>
      </c>
      <c r="K13" s="13">
        <v>16431454</v>
      </c>
    </row>
    <row r="14" spans="1:11" ht="12.75">
      <c r="A14" s="185" t="s">
        <v>163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4509739</v>
      </c>
      <c r="K14" s="12">
        <f>SUM(K8:K13)</f>
        <v>3672712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3745553</v>
      </c>
      <c r="K15" s="13">
        <v>2219063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5600</v>
      </c>
      <c r="K17" s="13">
        <v>89485</v>
      </c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137813</v>
      </c>
      <c r="K18" s="13">
        <v>38714</v>
      </c>
    </row>
    <row r="19" spans="1:11" ht="15" customHeight="1">
      <c r="A19" s="185" t="s">
        <v>164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3888966</v>
      </c>
      <c r="K19" s="12">
        <f>SUM(K15:K18)</f>
        <v>2347262</v>
      </c>
    </row>
    <row r="20" spans="1:11" ht="21.75" customHeight="1">
      <c r="A20" s="185" t="s">
        <v>36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620773</v>
      </c>
      <c r="K20" s="12">
        <f>IF(K14&gt;K19,K14-K19,0)</f>
        <v>1325450</v>
      </c>
    </row>
    <row r="21" spans="1:11" ht="26.25" customHeight="1">
      <c r="A21" s="185" t="s">
        <v>37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5" t="s">
        <v>174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466462</v>
      </c>
      <c r="K29" s="13">
        <v>1292731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5" t="s">
        <v>5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466462</v>
      </c>
      <c r="K32" s="12">
        <f>SUM(K29:K31)</f>
        <v>1292731</v>
      </c>
    </row>
    <row r="33" spans="1:11" ht="21.75" customHeight="1">
      <c r="A33" s="185" t="s">
        <v>38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7.75" customHeight="1">
      <c r="A34" s="185" t="s">
        <v>39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466462</v>
      </c>
      <c r="K34" s="12">
        <f>IF(K32&gt;K28,K32-K28,0)</f>
        <v>1292731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>
        <v>96423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5" t="s">
        <v>70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0</v>
      </c>
      <c r="K39" s="12">
        <f>SUM(K36:K38)</f>
        <v>96423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317125</v>
      </c>
      <c r="K40" s="13">
        <v>0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5" customHeight="1">
      <c r="A45" s="185" t="s">
        <v>71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317125</v>
      </c>
      <c r="K45" s="12">
        <f>SUM(K40:K44)</f>
        <v>0</v>
      </c>
    </row>
    <row r="46" spans="1:11" ht="23.25" customHeight="1">
      <c r="A46" s="185" t="s">
        <v>17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0</v>
      </c>
      <c r="K46" s="12">
        <f>IF(K39&gt;K45,K39-K45,0)</f>
        <v>96423</v>
      </c>
    </row>
    <row r="47" spans="1:11" ht="23.25" customHeight="1">
      <c r="A47" s="185" t="s">
        <v>18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317125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129142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162814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789230</v>
      </c>
      <c r="K50" s="13">
        <v>626416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>
        <v>129142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162814</v>
      </c>
      <c r="K52" s="13"/>
    </row>
    <row r="53" spans="1:11" ht="12.75">
      <c r="A53" s="210" t="s">
        <v>184</v>
      </c>
      <c r="B53" s="211"/>
      <c r="C53" s="211"/>
      <c r="D53" s="211"/>
      <c r="E53" s="211"/>
      <c r="F53" s="211"/>
      <c r="G53" s="211"/>
      <c r="H53" s="211"/>
      <c r="I53" s="7">
        <v>44</v>
      </c>
      <c r="J53" s="10">
        <f>J50+J51-J52</f>
        <v>626416</v>
      </c>
      <c r="K53" s="18">
        <f>K50+K51-K52</f>
        <v>755558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2.5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5" t="s">
        <v>206</v>
      </c>
      <c r="B13" s="186"/>
      <c r="C13" s="186"/>
      <c r="D13" s="186"/>
      <c r="E13" s="186"/>
      <c r="F13" s="186"/>
      <c r="G13" s="186"/>
      <c r="H13" s="18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85" t="s">
        <v>47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85" t="s">
        <v>119</v>
      </c>
      <c r="B29" s="186"/>
      <c r="C29" s="186"/>
      <c r="D29" s="186"/>
      <c r="E29" s="186"/>
      <c r="F29" s="186"/>
      <c r="G29" s="186"/>
      <c r="H29" s="18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85" t="s">
        <v>50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5" t="s">
        <v>113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5" t="s">
        <v>114</v>
      </c>
      <c r="B35" s="186"/>
      <c r="C35" s="186"/>
      <c r="D35" s="186"/>
      <c r="E35" s="186"/>
      <c r="F35" s="186"/>
      <c r="G35" s="186"/>
      <c r="H35" s="18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85" t="s">
        <v>51</v>
      </c>
      <c r="B40" s="186"/>
      <c r="C40" s="186"/>
      <c r="D40" s="186"/>
      <c r="E40" s="186"/>
      <c r="F40" s="186"/>
      <c r="G40" s="186"/>
      <c r="H40" s="18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85" t="s">
        <v>154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5" t="s">
        <v>168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5" t="s">
        <v>169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5" t="s">
        <v>155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5" t="s">
        <v>15</v>
      </c>
      <c r="B50" s="186"/>
      <c r="C50" s="186"/>
      <c r="D50" s="186"/>
      <c r="E50" s="186"/>
      <c r="F50" s="186"/>
      <c r="G50" s="186"/>
      <c r="H50" s="18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5" t="s">
        <v>167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/>
    </row>
    <row r="52" spans="1:11" ht="12.75">
      <c r="A52" s="185" t="s">
        <v>182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/>
    </row>
    <row r="53" spans="1:11" ht="12.75">
      <c r="A53" s="185" t="s">
        <v>183</v>
      </c>
      <c r="B53" s="186"/>
      <c r="C53" s="186"/>
      <c r="D53" s="186"/>
      <c r="E53" s="186"/>
      <c r="F53" s="186"/>
      <c r="G53" s="186"/>
      <c r="H53" s="18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7"/>
    </row>
    <row r="2" spans="1:12" ht="15">
      <c r="A2" s="95"/>
      <c r="B2" s="96"/>
      <c r="C2" s="274" t="s">
        <v>293</v>
      </c>
      <c r="D2" s="274"/>
      <c r="E2" s="100">
        <v>40909</v>
      </c>
      <c r="F2" s="99" t="s">
        <v>258</v>
      </c>
      <c r="G2" s="275">
        <v>41274</v>
      </c>
      <c r="H2" s="276"/>
      <c r="I2" s="96"/>
      <c r="J2" s="96"/>
      <c r="K2" s="96"/>
      <c r="L2" s="101"/>
    </row>
    <row r="3" spans="1:11" ht="22.5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07">
        <v>112021200</v>
      </c>
      <c r="K5" s="107">
        <v>112021200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08"/>
      <c r="K6" s="108"/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08">
        <v>988000</v>
      </c>
      <c r="K7" s="108">
        <v>988000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08">
        <v>-139518077</v>
      </c>
      <c r="K8" s="108">
        <v>-229626517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08">
        <v>-2991298</v>
      </c>
      <c r="K9" s="108">
        <v>-22409696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08">
        <v>124957150</v>
      </c>
      <c r="K10" s="108">
        <v>118630795</v>
      </c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08"/>
      <c r="K11" s="108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08">
        <v>60625</v>
      </c>
      <c r="K12" s="108">
        <v>53750</v>
      </c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95517600</v>
      </c>
      <c r="K14" s="109">
        <f>SUM(K5:K13)</f>
        <v>-20342468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313</v>
      </c>
      <c r="B23" s="259"/>
      <c r="C23" s="259"/>
      <c r="D23" s="259"/>
      <c r="E23" s="259"/>
      <c r="F23" s="259"/>
      <c r="G23" s="259"/>
      <c r="H23" s="259"/>
      <c r="I23" s="111">
        <v>18</v>
      </c>
      <c r="J23" s="107"/>
      <c r="K23" s="107"/>
    </row>
    <row r="24" spans="1:11" ht="23.25" customHeight="1">
      <c r="A24" s="260" t="s">
        <v>314</v>
      </c>
      <c r="B24" s="261"/>
      <c r="C24" s="261"/>
      <c r="D24" s="261"/>
      <c r="E24" s="261"/>
      <c r="F24" s="261"/>
      <c r="G24" s="261"/>
      <c r="H24" s="261"/>
      <c r="I24" s="112">
        <v>19</v>
      </c>
      <c r="J24" s="110"/>
      <c r="K24" s="110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Tajnica</cp:lastModifiedBy>
  <cp:lastPrinted>2013-04-24T14:02:31Z</cp:lastPrinted>
  <dcterms:created xsi:type="dcterms:W3CDTF">2008-10-17T11:51:54Z</dcterms:created>
  <dcterms:modified xsi:type="dcterms:W3CDTF">2013-04-29T07:21:56Z</dcterms:modified>
  <cp:category/>
  <cp:version/>
  <cp:contentType/>
  <cp:contentStatus/>
</cp:coreProperties>
</file>