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1430" windowHeight="59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<sst xmlns="http://schemas.openxmlformats.org/spreadsheetml/2006/main" count="395" uniqueCount="342">
  <si>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</si>
  <si>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</si>
  <si>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</si>
  <si>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</si>
  <si>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</si>
  <si>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</si>
  <si>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</si>
  <si>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</si>
  <si>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</si>
  <si>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</si>
  <si>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</si>
  <si>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</si>
  <si>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</si>
  <si>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</si>
  <si>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</si>
  <si>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</si>
  <si>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</si>
  <si>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</si>
  <si>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</si>
  <si>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</si>
  <si>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</si>
  <si>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</si>
  <si>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</si>
  <si>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</si>
  <si>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</si>
  <si>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</si>
  <si>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</si>
  <si>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</si>
  <si>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</si>
  <si>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</si>
  <si>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</si>
  <si>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</si>
  <si>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</si>
  <si>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</si>
  <si>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</si>
  <si>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</si>
  <si>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</si>
  <si>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</si>
  <si>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</si>
  <si>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</si>
  <si>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</si>
  <si>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</si>
  <si>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</si>
  <si>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</si>
  <si>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</si>
  <si>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</si>
  <si>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</si>
  <si>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</si>
  <si>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</si>
  <si>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</si>
  <si>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</si>
  <si>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</si>
  <si>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</si>
  <si>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</si>
  <si>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</si>
  <si>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</si>
  <si>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</si>
  <si>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</si>
  <si>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</si>
  <si>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</si>
  <si>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</si>
  <si>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</si>
  <si>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</si>
  <si>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</si>
  <si>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</si>
  <si>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</si>
  <si>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</si>
  <si>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</si>
  <si>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</si>
  <si>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</si>
  <si>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</si>
  <si>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</si>
  <si>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</si>
  <si>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</si>
  <si>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</si>
  <si>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</si>
  <si>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</si>
  <si>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</si>
  <si>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</si>
  <si>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</si>
  <si>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</si>
  <si>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</si>
  <si>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</si>
  <si>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</si>
  <si>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</si>
  <si>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</si>
  <si>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</si>
  <si>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</si>
  <si>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</si>
  <si>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</si>
  <si>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</si>
  <si>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</si>
  <si>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</si>
  <si>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</si>
  <si>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</si>
  <si>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</si>
  <si>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</si>
  <si>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</si>
  <si>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</si>
  <si>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</si>
  <si>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</si>
  <si>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</si>
  <si>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</si>
  <si>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</si>
  <si>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</si>
  <si>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</si>
  <si>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</si>
  <si>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</si>
  <si>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</si>
  <si>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</si>
  <si>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</si>
  <si>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</si>
  <si>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</si>
  <si>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</si>
  <si>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</si>
  <si>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</si>
  <si>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</si>
  <si>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</si>
  <si>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</si>
  <si>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</si>
  <si>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</si>
  <si>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</si>
  <si>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</si>
  <si>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</si>
  <si>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</si>
  <si>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</si>
  <si>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</si>
  <si>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</si>
  <si>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</si>
  <si>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</si>
  <si>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</si>
  <si>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</si>
  <si>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</si>
  <si>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</si>
  <si>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</si>
  <si>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</si>
  <si>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</si>
  <si>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</si>
  <si>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</si>
  <si>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</si>
  <si>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</si>
  <si>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</si>
  <si>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</si>
  <si>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</si>
  <si>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</si>
  <si>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</si>
  <si>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</si>
  <si>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</si>
  <si>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</si>
  <si>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</si>
  <si>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</si>
  <si>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</si>
  <si>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</si>
  <si>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</si>
  <si>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</si>
  <si>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</si>
  <si>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</si>
  <si>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</si>
  <si>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</si>
  <si>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</si>
  <si>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</si>
  <si>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</si>
  <si>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</si>
  <si>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</si>
  <si>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</si>
  <si>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</si>
  <si>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</si>
  <si>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</si>
  <si>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</si>
  <si>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</si>
  <si>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</si>
  <si>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</si>
  <si>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</si>
  <si>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</si>
  <si>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</si>
  <si>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</si>
  <si>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</si>
  <si>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</si>
  <si>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</si>
  <si>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</si>
  <si>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</si>
  <si>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</si>
  <si>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</si>
  <si>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</si>
  <si>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</si>
  <si>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</si>
  <si>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</si>
  <si>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</si>
  <si>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</si>
  <si>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</si>
  <si>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</si>
  <si>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</si>
  <si>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</si>
  <si>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</si>
  <si>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</si>
  <si>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</si>
  <si>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</si>
  <si>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</si>
  <si>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</si>
  <si>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</si>
  <si>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</si>
  <si>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</si>
  <si>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</si>
  <si>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</si>
  <si>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</si>
  <si>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</si>
  <si>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</si>
  <si>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</si>
  <si>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</si>
  <si>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</si>
  <si>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</si>
  <si>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</si>
  <si>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</si>
  <si>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</si>
  <si>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</si>
  <si>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</si>
  <si>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</si>
  <si>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</si>
  <si>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</si>
  <si>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</si>
  <si>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</si>
  <si>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</si>
  <si>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</si>
  <si>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</si>
  <si>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</si>
  <si>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</si>
  <si>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</si>
  <si>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</si>
  <si>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</si>
  <si>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</si>
  <si>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</si>
  <si>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</si>
  <si>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</si>
  <si>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</si>
  <si>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</si>
  <si>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</si>
  <si>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</si>
  <si>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</si>
  <si>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</si>
  <si>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</si>
  <si>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</si>
  <si>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</si>
  <si>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</si>
  <si>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</si>
  <si>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</si>
  <si>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</si>
  <si>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</si>
  <si>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</si>
  <si>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</si>
  <si>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</si>
  <si>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</si>
  <si>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</si>
  <si>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</si>
  <si>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</si>
  <si>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</si>
  <si>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</si>
  <si>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</si>
  <si>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</si>
  <si>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</si>
  <si>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</si>
  <si>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</si>
  <si>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</si>
  <si>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</si>
  <si>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</si>
  <si>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</si>
  <si>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</si>
  <si>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</si>
  <si>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</si>
  <si>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</si>
  <si>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</si>
  <si>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</si>
  <si>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</si>
  <si>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</si>
  <si>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</si>
  <si>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</si>
  <si>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</si>
  <si>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</si>
  <si>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</si>
  <si>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</si>
  <si>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</si>
  <si>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</si>
  <si>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</si>
  <si>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</si>
  <si>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</si>
  <si>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</si>
  <si>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</si>
  <si>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</si>
  <si>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</si>
  <si>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</si>
  <si>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</si>
  <si>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</si>
  <si>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</si>
  <si>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</si>
  <si>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</si>
  <si>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</si>
  <si>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</si>
  <si>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</si>
  <si>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</si>
  <si>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</si>
  <si>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</si>
  <si>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</si>
  <si>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</si>
  <si>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</si>
  <si>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</si>
  <si>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</si>
  <si>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</si>
  <si>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</si>
  <si>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</si>
  <si>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</si>
  <si>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</si>
  <si>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</si>
  <si>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</si>
  <si>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</si>
  <si>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</si>
  <si>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</si>
  <si>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</si>
  <si>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</si>
  <si>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</si>
  <si>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</si>
  <si>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</si>
  <si>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</si>
  <si>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</si>
  <si>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</si>
  <si>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03324869</t>
  </si>
  <si>
    <t>060008601</t>
  </si>
  <si>
    <t>88429213928</t>
  </si>
  <si>
    <t>Hoteli "Živogošće" d.d.</t>
  </si>
  <si>
    <t>Igrane</t>
  </si>
  <si>
    <t>tajnik@hoteli-zivogosce.t-com.hr</t>
  </si>
  <si>
    <t>www.hoteli-zivogosce.hr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</si>
  <si>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</si>
  <si>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</si>
  <si>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</si>
  <si>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</si>
  <si>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</si>
  <si>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</si>
  <si>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</si>
  <si>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Hoteli "Živogošće" d.d., Živogošće</t>
  </si>
  <si>
    <t>01.01.2011-31.12.2011</t>
  </si>
  <si>
    <t>Splitsko-Dalmatinska županija</t>
  </si>
  <si>
    <t>Živogošće, Porat bb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</si>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</sst>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3"/>
      <c r="E12" s="133"/>
      <c r="F12" s="133"/>
      <c r="G12" s="133"/>
      <c r="H12" s="133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78">
        <v>21329</v>
      </c>
      <c r="D14" s="179"/>
      <c r="E14" s="16"/>
      <c r="F14" s="173" t="s">
        <v>327</v>
      </c>
      <c r="G14" s="133"/>
      <c r="H14" s="133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340</v>
      </c>
      <c r="D16" s="133"/>
      <c r="E16" s="133"/>
      <c r="F16" s="133"/>
      <c r="G16" s="133"/>
      <c r="H16" s="133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9" t="s">
        <v>328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9" t="s">
        <v>329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339</v>
      </c>
      <c r="D22" s="173" t="s">
        <v>327</v>
      </c>
      <c r="E22" s="137"/>
      <c r="F22" s="138"/>
      <c r="G22" s="158"/>
      <c r="H22" s="13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17</v>
      </c>
      <c r="D24" s="173" t="s">
        <v>339</v>
      </c>
      <c r="E24" s="137"/>
      <c r="F24" s="137"/>
      <c r="G24" s="138"/>
      <c r="H24" s="51" t="s">
        <v>261</v>
      </c>
      <c r="I24" s="122">
        <v>79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330</v>
      </c>
      <c r="D26" s="25"/>
      <c r="E26" s="33"/>
      <c r="F26" s="24"/>
      <c r="G26" s="128" t="s">
        <v>263</v>
      </c>
      <c r="H26" s="159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39" t="s">
        <v>265</v>
      </c>
      <c r="F28" s="134"/>
      <c r="G28" s="134"/>
      <c r="H28" s="135" t="s">
        <v>266</v>
      </c>
      <c r="I28" s="13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43"/>
      <c r="D37" s="144"/>
      <c r="E37" s="16"/>
      <c r="F37" s="143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43"/>
      <c r="D45" s="144"/>
      <c r="E45" s="16"/>
      <c r="F45" s="143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332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333</v>
      </c>
      <c r="D48" s="156"/>
      <c r="E48" s="157"/>
      <c r="F48" s="16"/>
      <c r="G48" s="51" t="s">
        <v>271</v>
      </c>
      <c r="H48" s="160" t="s">
        <v>334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335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336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7" sqref="K77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>
        <v>40908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337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249060595</v>
      </c>
      <c r="K8" s="53">
        <f>K9+K16+K26+K35+K39</f>
        <v>240651816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22127</v>
      </c>
      <c r="K9" s="53">
        <f>SUM(K10:K15)</f>
        <v>4248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22127</v>
      </c>
      <c r="K11" s="7">
        <v>4248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248902199</v>
      </c>
      <c r="K16" s="53">
        <f>SUM(K17:K25)</f>
        <v>240512549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104864406</v>
      </c>
      <c r="K17" s="7">
        <v>104864406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141517298</v>
      </c>
      <c r="K18" s="7">
        <v>133459984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2041282</v>
      </c>
      <c r="K19" s="7">
        <v>1744448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390090</v>
      </c>
      <c r="K20" s="7">
        <v>358175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89123</v>
      </c>
      <c r="K24" s="7">
        <v>85536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136269</v>
      </c>
      <c r="K26" s="53">
        <v>135019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136269</v>
      </c>
      <c r="K29" s="7">
        <v>136269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7416966</v>
      </c>
      <c r="K40" s="53">
        <f>K41+K49+K56+K64</f>
        <v>6910519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463338</v>
      </c>
      <c r="K41" s="53">
        <f>SUM(K42:K48)</f>
        <v>413263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463338</v>
      </c>
      <c r="K42" s="7">
        <v>413263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6164398</v>
      </c>
      <c r="K49" s="53">
        <f>SUM(K50:K55)</f>
        <v>5869940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3496488</v>
      </c>
      <c r="K51" s="7">
        <v>2847773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2548910</v>
      </c>
      <c r="K54" s="7">
        <v>2899018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119000</v>
      </c>
      <c r="K55" s="7">
        <v>123149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/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789230</v>
      </c>
      <c r="K64" s="7">
        <v>627316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256477561</v>
      </c>
      <c r="K66" s="53">
        <f>K7+K8+K40+K65</f>
        <v>247562335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95517600</v>
      </c>
      <c r="K69" s="54">
        <f>K70+K71+K72+K78+K79+K82+K85</f>
        <v>65085065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112021200</v>
      </c>
      <c r="K70" s="7">
        <v>112021200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988000</v>
      </c>
      <c r="K73" s="7">
        <v>988000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125017775</v>
      </c>
      <c r="K78" s="7">
        <v>100025095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-139518077</v>
      </c>
      <c r="K79" s="53">
        <f>K80-K81</f>
        <v>-142509376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139518077</v>
      </c>
      <c r="K81" s="7">
        <v>142509376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-2991298</v>
      </c>
      <c r="K82" s="53">
        <f>K83-K84</f>
        <v>-5439854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2991298</v>
      </c>
      <c r="K84" s="7">
        <v>5439854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34490671</v>
      </c>
      <c r="K90" s="53">
        <f>SUM(K91:K99)</f>
        <v>57246389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3251384</v>
      </c>
      <c r="K93" s="7">
        <v>1015671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31239287</v>
      </c>
      <c r="K99" s="7">
        <v>56230718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126469290</v>
      </c>
      <c r="K100" s="53">
        <f>SUM(K101:K112)</f>
        <v>125230881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117469993</v>
      </c>
      <c r="K103" s="7">
        <v>118156960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>
        <v>1509233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8139174</v>
      </c>
      <c r="K105" s="7">
        <v>4929310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454211</v>
      </c>
      <c r="K108" s="7">
        <v>319005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244231</v>
      </c>
      <c r="K109" s="7">
        <v>217526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161681</v>
      </c>
      <c r="K112" s="7">
        <v>98847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256477561</v>
      </c>
      <c r="K114" s="53">
        <f>K69+K86+K90+K100+K113</f>
        <v>247562335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63" sqref="M6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5" t="s">
        <v>338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26278222</v>
      </c>
      <c r="K7" s="54">
        <f>SUM(K8:K9)</f>
        <v>375465</v>
      </c>
      <c r="L7" s="54">
        <f>SUM(L8:L9)</f>
        <v>30611973</v>
      </c>
      <c r="M7" s="54">
        <f>SUM(M8:M9)</f>
        <v>238561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25970558</v>
      </c>
      <c r="K8" s="7">
        <v>307038</v>
      </c>
      <c r="L8" s="7">
        <v>30190576</v>
      </c>
      <c r="M8" s="7">
        <v>159121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307664</v>
      </c>
      <c r="K9" s="7">
        <v>68427</v>
      </c>
      <c r="L9" s="7">
        <v>421397</v>
      </c>
      <c r="M9" s="7">
        <v>79440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27235793</v>
      </c>
      <c r="K10" s="53">
        <f>K11+K12+K16+K20+K21+K22+K25+K26</f>
        <v>5590161</v>
      </c>
      <c r="L10" s="53">
        <f>L11+L12+L16+L20+L21+L22+L25+L26</f>
        <v>35227540</v>
      </c>
      <c r="M10" s="53">
        <f>M11+M12+M16+M20+M21+M22+M25+M26</f>
        <v>6023177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11639942</v>
      </c>
      <c r="K12" s="53">
        <f>SUM(K13:K15)</f>
        <v>1386002</v>
      </c>
      <c r="L12" s="53">
        <f>SUM(L13:L15)</f>
        <v>15564676</v>
      </c>
      <c r="M12" s="53">
        <f>SUM(M13:M15)</f>
        <v>1364702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8252147</v>
      </c>
      <c r="K13" s="7">
        <v>590487</v>
      </c>
      <c r="L13" s="7">
        <v>9226888</v>
      </c>
      <c r="M13" s="7">
        <v>264080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3387795</v>
      </c>
      <c r="K15" s="7">
        <v>795515</v>
      </c>
      <c r="L15" s="7">
        <v>6337788</v>
      </c>
      <c r="M15" s="7">
        <v>1100622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8416426</v>
      </c>
      <c r="K16" s="53">
        <f>SUM(K17:K19)</f>
        <v>1832809</v>
      </c>
      <c r="L16" s="53">
        <f>SUM(L17:L19)</f>
        <v>8898514</v>
      </c>
      <c r="M16" s="53">
        <f>SUM(M17:M19)</f>
        <v>1842480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5716346</v>
      </c>
      <c r="K17" s="7">
        <v>1232560</v>
      </c>
      <c r="L17" s="7">
        <v>6072813</v>
      </c>
      <c r="M17" s="7">
        <v>1257666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1451657</v>
      </c>
      <c r="K18" s="7">
        <v>331428</v>
      </c>
      <c r="L18" s="7">
        <v>1519776</v>
      </c>
      <c r="M18" s="7">
        <v>314416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1248423</v>
      </c>
      <c r="K19" s="7">
        <v>268821</v>
      </c>
      <c r="L19" s="7">
        <v>1305925</v>
      </c>
      <c r="M19" s="7">
        <v>270398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5093661</v>
      </c>
      <c r="K20" s="7">
        <v>1258587</v>
      </c>
      <c r="L20" s="7">
        <v>8954493</v>
      </c>
      <c r="M20" s="7">
        <v>2182362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1970833</v>
      </c>
      <c r="K21" s="7">
        <v>1112763</v>
      </c>
      <c r="L21" s="7">
        <v>1809857</v>
      </c>
      <c r="M21" s="7">
        <v>633633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27836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27836</v>
      </c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87095</v>
      </c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2229973</v>
      </c>
      <c r="K27" s="53">
        <f>SUM(K28:K32)</f>
        <v>751304</v>
      </c>
      <c r="L27" s="53">
        <f>SUM(L28:L32)</f>
        <v>1704827</v>
      </c>
      <c r="M27" s="53">
        <f>SUM(M28:M32)</f>
        <v>178210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2229973</v>
      </c>
      <c r="K29" s="7">
        <v>751304</v>
      </c>
      <c r="L29" s="7">
        <v>1704827</v>
      </c>
      <c r="M29" s="7">
        <v>178210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4263700</v>
      </c>
      <c r="K33" s="53">
        <f>SUM(K34:K37)</f>
        <v>1282422</v>
      </c>
      <c r="L33" s="53">
        <f>SUM(L34:L37)</f>
        <v>2529114</v>
      </c>
      <c r="M33" s="53">
        <f>SUM(M34:M37)</f>
        <v>601110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4263700</v>
      </c>
      <c r="K35" s="7">
        <v>1282422</v>
      </c>
      <c r="L35" s="7">
        <v>2529114</v>
      </c>
      <c r="M35" s="7">
        <v>601110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28508195</v>
      </c>
      <c r="K42" s="53">
        <f>K7+K27+K38+K40</f>
        <v>1126769</v>
      </c>
      <c r="L42" s="53">
        <f>L7+L27+L38+L40</f>
        <v>32316800</v>
      </c>
      <c r="M42" s="53">
        <f>M7+M27+M38+M40</f>
        <v>416771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31499493</v>
      </c>
      <c r="K43" s="53">
        <f>K10+K33+K39+K41</f>
        <v>6872583</v>
      </c>
      <c r="L43" s="53">
        <f>L10+L33+L39+L41</f>
        <v>37756654</v>
      </c>
      <c r="M43" s="53">
        <f>M10+M33+M39+M41</f>
        <v>6624287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-2991298</v>
      </c>
      <c r="K44" s="53">
        <f>K42-K43</f>
        <v>-5745814</v>
      </c>
      <c r="L44" s="53">
        <f>L42-L43</f>
        <v>-5439854</v>
      </c>
      <c r="M44" s="53">
        <f>M42-M43</f>
        <v>-6207516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2991298</v>
      </c>
      <c r="K46" s="53">
        <f>IF(K43&gt;K42,K43-K42,0)</f>
        <v>5745814</v>
      </c>
      <c r="L46" s="53">
        <f>IF(L43&gt;L42,L43-L42,0)</f>
        <v>5439854</v>
      </c>
      <c r="M46" s="53">
        <f>IF(M43&gt;M42,M43-M42,0)</f>
        <v>6207516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-2991298</v>
      </c>
      <c r="K48" s="53">
        <f>K44-K47</f>
        <v>-5745814</v>
      </c>
      <c r="L48" s="53">
        <f>L44-L47</f>
        <v>-5439854</v>
      </c>
      <c r="M48" s="53">
        <f>M44-M47</f>
        <v>-6207516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2991298</v>
      </c>
      <c r="K50" s="61">
        <f>IF(K48&lt;0,-K48,0)</f>
        <v>5745814</v>
      </c>
      <c r="L50" s="61">
        <f>IF(L48&lt;0,-L48,0)</f>
        <v>5439854</v>
      </c>
      <c r="M50" s="61">
        <f>IF(M48&lt;0,-M48,0)</f>
        <v>6207516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-2991298</v>
      </c>
      <c r="K56" s="6">
        <v>-5745814</v>
      </c>
      <c r="L56" s="6">
        <v>-5439854</v>
      </c>
      <c r="M56" s="6">
        <v>-6207516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124946900</v>
      </c>
      <c r="K57" s="53">
        <f>SUM(K58:K64)</f>
        <v>124946900</v>
      </c>
      <c r="L57" s="53">
        <f>SUM(L58:L64)</f>
        <v>-24992680</v>
      </c>
      <c r="M57" s="53">
        <f>SUM(M58:M64)</f>
        <v>-6249108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124957150</v>
      </c>
      <c r="K59" s="7">
        <v>124957150</v>
      </c>
      <c r="L59" s="7">
        <v>-24991430</v>
      </c>
      <c r="M59" s="7">
        <v>-6247858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-10250</v>
      </c>
      <c r="K60" s="7">
        <v>-10250</v>
      </c>
      <c r="L60" s="7">
        <v>-1250</v>
      </c>
      <c r="M60" s="7">
        <v>-1250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124946900</v>
      </c>
      <c r="K66" s="53">
        <f>K57-K65</f>
        <v>124946900</v>
      </c>
      <c r="L66" s="53">
        <f>L57-L65</f>
        <v>-24992680</v>
      </c>
      <c r="M66" s="53">
        <f>M57-M65</f>
        <v>-6249108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121955602</v>
      </c>
      <c r="K67" s="61">
        <f>K56+K66</f>
        <v>119201086</v>
      </c>
      <c r="L67" s="61">
        <f>L56+L66</f>
        <v>-30432534</v>
      </c>
      <c r="M67" s="61">
        <f>M56+M66</f>
        <v>-12456624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2">
      <selection activeCell="K23" sqref="K2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-2991298</v>
      </c>
      <c r="K7" s="7">
        <v>-5439854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5093661</v>
      </c>
      <c r="K8" s="7">
        <v>8954493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>
        <v>294458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>
        <v>50075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36342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2138705</v>
      </c>
      <c r="K13" s="53">
        <f>SUM(K7:K12)</f>
        <v>3859172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4056521</v>
      </c>
      <c r="K14" s="7">
        <v>3209864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845513</v>
      </c>
      <c r="K15" s="7">
        <v>981425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30302</v>
      </c>
      <c r="K16" s="7">
        <v>196965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341971</v>
      </c>
      <c r="K17" s="7">
        <v>224745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5274307</v>
      </c>
      <c r="K18" s="53">
        <f>SUM(K14:K17)</f>
        <v>4612999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3135602</v>
      </c>
      <c r="K20" s="53">
        <f>IF(K18&gt;K13,K18-K13,0)</f>
        <v>753827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1534655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1534655</v>
      </c>
      <c r="K27" s="53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88199</v>
      </c>
      <c r="K28" s="7">
        <v>491547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88199</v>
      </c>
      <c r="K31" s="53">
        <f>SUM(K28:K30)</f>
        <v>491547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1446456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491547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1812545</v>
      </c>
      <c r="K36" s="7">
        <v>1509233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1812545</v>
      </c>
      <c r="K38" s="53">
        <f>SUM(K35:K37)</f>
        <v>1509233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>
        <v>425773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 t="s">
        <v>341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425773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1812545</v>
      </c>
      <c r="K45" s="53">
        <f>IF(K38&gt;K44,K38-K44,0)</f>
        <v>1083460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123399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161914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665831</v>
      </c>
      <c r="K49" s="7">
        <v>789230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123399</v>
      </c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>
        <v>161914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789230</v>
      </c>
      <c r="K52" s="61">
        <f>K49+K50-K51</f>
        <v>627316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>
        <v>40544</v>
      </c>
      <c r="F2" s="43" t="s">
        <v>250</v>
      </c>
      <c r="G2" s="286">
        <v>40908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112021200</v>
      </c>
      <c r="K5" s="45">
        <v>112021200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988000</v>
      </c>
      <c r="K7" s="46">
        <v>988000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-139518077</v>
      </c>
      <c r="K8" s="46">
        <v>-142509376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-2991298</v>
      </c>
      <c r="K9" s="46">
        <v>-5439854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125017775</v>
      </c>
      <c r="K10" s="46">
        <v>100025095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95517600</v>
      </c>
      <c r="K14" s="79">
        <f>SUM(K5:K13)</f>
        <v>65085065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>
        <v>0</v>
      </c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Hoteli "živogošće"dd.</cp:lastModifiedBy>
  <cp:lastPrinted>2012-02-07T08:35:23Z</cp:lastPrinted>
  <dcterms:created xsi:type="dcterms:W3CDTF">2008-10-17T11:51:54Z</dcterms:created>
  <dcterms:modified xsi:type="dcterms:W3CDTF">2011-10-18T14:12:22Z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