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1430" windowHeight="595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<sst xmlns="http://schemas.openxmlformats.org/spreadsheetml/2006/main" count="394" uniqueCount="343">
  <si>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</si>
  <si>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</si>
  <si>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</si>
  <si>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</si>
  <si>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</si>
  <si>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</si>
  <si>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</si>
  <si>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</si>
  <si>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</si>
  <si>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</si>
  <si>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</si>
  <si>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</si>
  <si>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</si>
  <si>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</si>
  <si>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</si>
  <si>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</si>
  <si>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</si>
  <si>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</si>
  <si>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</si>
  <si>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</si>
  <si>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</si>
  <si>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</si>
  <si>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</si>
  <si>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</si>
  <si>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</si>
  <si>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</si>
  <si>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</si>
  <si>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</si>
  <si>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</si>
  <si>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</si>
  <si>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</si>
  <si>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</si>
  <si>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</si>
  <si>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</si>
  <si>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</si>
  <si>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</si>
  <si>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</si>
  <si>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</si>
  <si>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</si>
  <si>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</si>
  <si>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</si>
  <si>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</si>
  <si>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</si>
  <si>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</si>
  <si>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</si>
  <si>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</si>
  <si>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</si>
  <si>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</si>
  <si>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</si>
  <si>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</si>
  <si>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</si>
  <si>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</si>
  <si>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</si>
  <si>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</si>
  <si>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</si>
  <si>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</si>
  <si>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</si>
  <si>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</si>
  <si>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</si>
  <si>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</si>
  <si>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</si>
  <si>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</si>
  <si>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</si>
  <si>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</si>
  <si>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</si>
  <si>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</si>
  <si>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</si>
  <si>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</si>
  <si>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</si>
  <si>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</si>
  <si>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</si>
  <si>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</si>
  <si>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</si>
  <si>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</si>
  <si>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</si>
  <si>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</si>
  <si>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</si>
  <si>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</si>
  <si>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</si>
  <si>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</si>
  <si>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</si>
  <si>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</si>
  <si>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</si>
  <si>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</si>
  <si>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</si>
  <si>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</si>
  <si>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</si>
  <si>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</si>
  <si>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</si>
  <si>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</si>
  <si>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</si>
  <si>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</si>
  <si>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</si>
  <si>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</si>
  <si>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</si>
  <si>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</si>
  <si>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</si>
  <si>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</si>
  <si>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</si>
  <si>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</si>
  <si>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</si>
  <si>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</si>
  <si>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</si>
  <si>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</si>
  <si>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</si>
  <si>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</si>
  <si>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</si>
  <si>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</si>
  <si>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</si>
  <si>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</si>
  <si>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</si>
  <si>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</si>
  <si>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</si>
  <si>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</si>
  <si>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</si>
  <si>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</si>
  <si>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</si>
  <si>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</si>
  <si>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</si>
  <si>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</si>
  <si>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</si>
  <si>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</si>
  <si>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</si>
  <si>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</si>
  <si>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</si>
  <si>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</si>
  <si>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</si>
  <si>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</si>
  <si>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</si>
  <si>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</si>
  <si>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</si>
  <si>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</si>
  <si>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</si>
  <si>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</si>
  <si>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</si>
  <si>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</si>
  <si>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</si>
  <si>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</si>
  <si>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</si>
  <si>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</si>
  <si>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</si>
  <si>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</si>
  <si>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</si>
  <si>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</si>
  <si>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</si>
  <si>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</si>
  <si>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</si>
  <si>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</si>
  <si>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</si>
  <si>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</si>
  <si>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</si>
  <si>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</si>
  <si>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</si>
  <si>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</si>
  <si>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</si>
  <si>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</si>
  <si>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</si>
  <si>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</si>
  <si>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</si>
  <si>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</si>
  <si>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</si>
  <si>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</si>
  <si>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</si>
  <si>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</si>
  <si>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</si>
  <si>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</si>
  <si>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</si>
  <si>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</si>
  <si>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</si>
  <si>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</si>
  <si>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</si>
  <si>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</si>
  <si>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</si>
  <si>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</si>
  <si>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</si>
  <si>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</si>
  <si>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</si>
  <si>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</si>
  <si>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</si>
  <si>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</si>
  <si>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</si>
  <si>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</si>
  <si>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</si>
  <si>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</si>
  <si>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</si>
  <si>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</si>
  <si>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</si>
  <si>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</si>
  <si>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</si>
  <si>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</si>
  <si>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</si>
  <si>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</si>
  <si>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</si>
  <si>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</si>
  <si>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</si>
  <si>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</si>
  <si>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</si>
  <si>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</si>
  <si>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</si>
  <si>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</si>
  <si>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</si>
  <si>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</si>
  <si>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</si>
  <si>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</si>
  <si>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</si>
  <si>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</si>
  <si>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</si>
  <si>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</si>
  <si>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</si>
  <si>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</si>
  <si>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</si>
  <si>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</si>
  <si>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</si>
  <si>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</si>
  <si>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</si>
  <si>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</si>
  <si>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</si>
  <si>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</si>
  <si>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</si>
  <si>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</si>
  <si>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</si>
  <si>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</si>
  <si>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</si>
  <si>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</si>
  <si>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</si>
  <si>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</si>
  <si>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</si>
  <si>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</si>
  <si>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</si>
  <si>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</si>
  <si>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</si>
  <si>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</si>
  <si>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</si>
  <si>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</si>
  <si>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</si>
  <si>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</si>
  <si>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</si>
  <si>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</si>
  <si>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</si>
  <si>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</si>
  <si>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</si>
  <si>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</si>
  <si>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</si>
  <si>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</si>
  <si>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</si>
  <si>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</si>
  <si>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</si>
  <si>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</si>
  <si>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</si>
  <si>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</si>
  <si>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</si>
  <si>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</si>
  <si>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</si>
  <si>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</si>
  <si>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</si>
  <si>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</si>
  <si>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</si>
  <si>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</si>
  <si>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</si>
  <si>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</si>
  <si>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</si>
  <si>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</si>
  <si>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</si>
  <si>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</si>
  <si>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</si>
  <si>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</si>
  <si>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</si>
  <si>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</si>
  <si>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</si>
  <si>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</si>
  <si>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</si>
  <si>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</si>
  <si>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</si>
  <si>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</si>
  <si>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</si>
  <si>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</si>
  <si>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</si>
  <si>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</si>
  <si>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</si>
  <si>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</si>
  <si>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</si>
  <si>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</si>
  <si>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</si>
  <si>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</si>
  <si>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</si>
  <si>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</si>
  <si>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</si>
  <si>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</si>
  <si>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</si>
  <si>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</si>
  <si>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</si>
  <si>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</si>
  <si>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</si>
  <si>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</si>
  <si>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</si>
  <si>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</si>
  <si>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</si>
  <si>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</si>
  <si>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</si>
  <si>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</si>
  <si>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</si>
  <si>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</si>
  <si>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</si>
  <si>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</si>
  <si>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</si>
  <si>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</si>
  <si>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</si>
  <si>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</si>
  <si>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</si>
  <si>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</si>
  <si>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</si>
  <si>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</si>
  <si>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</si>
  <si>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</si>
  <si>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</si>
  <si>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</si>
  <si>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</si>
  <si>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</si>
  <si>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</si>
  <si>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</si>
  <si>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</si>
  <si>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</si>
  <si>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</si>
  <si>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01.01.2011.-30.09.2011.</t>
  </si>
  <si>
    <t>Hoteli "Živogošće" d.d., Živogošće</t>
  </si>
  <si>
    <t>01.01.2011. - 30.09.2011.</t>
  </si>
  <si>
    <t>03324869</t>
  </si>
  <si>
    <t>060008601</t>
  </si>
  <si>
    <t>88429213928</t>
  </si>
  <si>
    <t>Hoteli "Živogošće" d.d.</t>
  </si>
  <si>
    <t>Igrane</t>
  </si>
  <si>
    <t>Živogošće, Porat</t>
  </si>
  <si>
    <t>tajnik@hoteli-zivogosce.t-com.hr</t>
  </si>
  <si>
    <t>www.hoteli-zivogosce.hr</t>
  </si>
  <si>
    <t>NE</t>
  </si>
  <si>
    <t>5510</t>
  </si>
  <si>
    <t xml:space="preserve">Toplak Ljiljana </t>
  </si>
  <si>
    <t>021/605-236</t>
  </si>
  <si>
    <t>021/627-179</t>
  </si>
  <si>
    <t>financije@hoteli-zivogosce.t-com.hr</t>
  </si>
  <si>
    <t>Grbić Hrvoje</t>
  </si>
  <si>
    <t>PODGORA</t>
  </si>
  <si>
    <t>SPLITSKO-DALMATINSKA ŽUPANIJA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</si>
</sst>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16" applyFont="1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13" fillId="0" borderId="19" xfId="16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0" xfId="0" applyNumberFormat="1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3">
      <selection activeCell="K22" sqref="K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3">
        <v>40544</v>
      </c>
      <c r="F2" s="12"/>
      <c r="G2" s="13" t="s">
        <v>250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326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1" t="s">
        <v>252</v>
      </c>
      <c r="B8" s="192"/>
      <c r="C8" s="179" t="s">
        <v>327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3"/>
      <c r="C10" s="179" t="s">
        <v>328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329</v>
      </c>
      <c r="D12" s="135"/>
      <c r="E12" s="135"/>
      <c r="F12" s="135"/>
      <c r="G12" s="135"/>
      <c r="H12" s="135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81">
        <v>21329</v>
      </c>
      <c r="D14" s="182"/>
      <c r="E14" s="16"/>
      <c r="F14" s="176" t="s">
        <v>330</v>
      </c>
      <c r="G14" s="135"/>
      <c r="H14" s="135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331</v>
      </c>
      <c r="D16" s="135"/>
      <c r="E16" s="135"/>
      <c r="F16" s="135"/>
      <c r="G16" s="135"/>
      <c r="H16" s="135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1" t="s">
        <v>332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31" t="s">
        <v>333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339</v>
      </c>
      <c r="D22" s="176" t="s">
        <v>341</v>
      </c>
      <c r="E22" s="139"/>
      <c r="F22" s="140"/>
      <c r="G22" s="170"/>
      <c r="H22" s="134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17</v>
      </c>
      <c r="D24" s="176" t="s">
        <v>342</v>
      </c>
      <c r="E24" s="139"/>
      <c r="F24" s="139"/>
      <c r="G24" s="140"/>
      <c r="H24" s="52" t="s">
        <v>261</v>
      </c>
      <c r="I24" s="125">
        <v>153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 t="s">
        <v>334</v>
      </c>
      <c r="D26" s="26"/>
      <c r="E26" s="100"/>
      <c r="F26" s="101"/>
      <c r="G26" s="141" t="s">
        <v>263</v>
      </c>
      <c r="H26" s="171"/>
      <c r="I26" s="127" t="s">
        <v>335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2"/>
      <c r="D28" s="142"/>
      <c r="E28" s="143" t="s">
        <v>265</v>
      </c>
      <c r="F28" s="136"/>
      <c r="G28" s="136"/>
      <c r="H28" s="137" t="s">
        <v>266</v>
      </c>
      <c r="I28" s="138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47"/>
      <c r="C30" s="147"/>
      <c r="D30" s="148"/>
      <c r="E30" s="152"/>
      <c r="F30" s="147"/>
      <c r="G30" s="147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47"/>
      <c r="C32" s="147"/>
      <c r="D32" s="148"/>
      <c r="E32" s="152"/>
      <c r="F32" s="147"/>
      <c r="G32" s="147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47"/>
      <c r="C34" s="147"/>
      <c r="D34" s="148"/>
      <c r="E34" s="152"/>
      <c r="F34" s="147"/>
      <c r="G34" s="147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47"/>
      <c r="C36" s="147"/>
      <c r="D36" s="148"/>
      <c r="E36" s="152"/>
      <c r="F36" s="147"/>
      <c r="G36" s="147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47"/>
      <c r="C38" s="147"/>
      <c r="D38" s="148"/>
      <c r="E38" s="152"/>
      <c r="F38" s="147"/>
      <c r="G38" s="147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47"/>
      <c r="C40" s="147"/>
      <c r="D40" s="148"/>
      <c r="E40" s="152"/>
      <c r="F40" s="147"/>
      <c r="G40" s="147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/>
      <c r="D44" s="180"/>
      <c r="E44" s="27"/>
      <c r="F44" s="176"/>
      <c r="G44" s="147"/>
      <c r="H44" s="147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336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337</v>
      </c>
      <c r="D48" s="168"/>
      <c r="E48" s="169"/>
      <c r="F48" s="16"/>
      <c r="G48" s="52" t="s">
        <v>271</v>
      </c>
      <c r="H48" s="172" t="s">
        <v>338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339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340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" sqref="A1:K122"/>
    </sheetView>
  </sheetViews>
  <sheetFormatPr defaultColWidth="9.140625" defaultRowHeight="12.75"/>
  <cols>
    <col min="1" max="9" width="9.140625" style="53" customWidth="1"/>
    <col min="10" max="10" width="12.7109375" style="53" customWidth="1"/>
    <col min="11" max="11" width="14.57421875" style="53" customWidth="1"/>
    <col min="12" max="16384" width="9.140625" style="53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>
        <v>40816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324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9" t="s">
        <v>278</v>
      </c>
      <c r="J4" s="60" t="s">
        <v>319</v>
      </c>
      <c r="K4" s="61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249060595</v>
      </c>
      <c r="K8" s="54">
        <f>K9+K16+K26+K35+K39</f>
        <v>242578576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22127</v>
      </c>
      <c r="K9" s="54">
        <f>SUM(K10:K15)</f>
        <v>4682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22127</v>
      </c>
      <c r="K11" s="7">
        <v>4682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248902199</v>
      </c>
      <c r="K16" s="54">
        <f>SUM(K17:K25)</f>
        <v>242437625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104864406</v>
      </c>
      <c r="K17" s="7">
        <v>104864406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141517298</v>
      </c>
      <c r="K18" s="7">
        <v>135390286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2041282</v>
      </c>
      <c r="K19" s="7">
        <v>1793969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390090</v>
      </c>
      <c r="K20" s="7">
        <v>302494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/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89123</v>
      </c>
      <c r="K24" s="7">
        <v>86470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136269</v>
      </c>
      <c r="K26" s="54">
        <f>SUM(K27:K34)</f>
        <v>136269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136269</v>
      </c>
      <c r="K29" s="7">
        <v>136269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7416966</v>
      </c>
      <c r="K40" s="54">
        <f>K41+K49+K56+K64</f>
        <v>20905540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463338</v>
      </c>
      <c r="K41" s="54">
        <f>SUM(K42:K48)</f>
        <v>771926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/>
      <c r="K42" s="7"/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463338</v>
      </c>
      <c r="K43" s="7">
        <v>771926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6164398</v>
      </c>
      <c r="K49" s="54">
        <f>SUM(K50:K55)</f>
        <v>20074329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3496488</v>
      </c>
      <c r="K51" s="7">
        <v>16232880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/>
      <c r="K53" s="7"/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2548910</v>
      </c>
      <c r="K54" s="7">
        <v>2801931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119000</v>
      </c>
      <c r="K55" s="7">
        <v>1039518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0</v>
      </c>
      <c r="K56" s="54">
        <f>SUM(K57:K63)</f>
        <v>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/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789230</v>
      </c>
      <c r="K64" s="7">
        <v>59285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256477561</v>
      </c>
      <c r="K66" s="54">
        <f>K7+K8+K40+K65</f>
        <v>263484116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95517600</v>
      </c>
      <c r="K69" s="55">
        <f>K70+K71+K72+K78+K79+K82+K85</f>
        <v>77541688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112021200</v>
      </c>
      <c r="K70" s="7">
        <v>112021200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988000</v>
      </c>
      <c r="K72" s="54">
        <f>K73+K74-K75+K76+K77</f>
        <v>1048625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988000</v>
      </c>
      <c r="K73" s="7">
        <v>988000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>
        <v>60625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125017775</v>
      </c>
      <c r="K78" s="7">
        <v>106213577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-139518077</v>
      </c>
      <c r="K79" s="54">
        <f>K80-K81</f>
        <v>-142509376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139518077</v>
      </c>
      <c r="K81" s="7">
        <v>142509376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-2991298</v>
      </c>
      <c r="K82" s="54">
        <f>K83-K84</f>
        <v>767662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767662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2991298</v>
      </c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34490671</v>
      </c>
      <c r="K90" s="54">
        <f>SUM(K91:K99)</f>
        <v>53882865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3251384</v>
      </c>
      <c r="K93" s="7">
        <v>3900005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31239287</v>
      </c>
      <c r="K99" s="7">
        <v>49982860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126469290</v>
      </c>
      <c r="K100" s="54">
        <f>SUM(K101:K112)</f>
        <v>132059563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117469993</v>
      </c>
      <c r="K103" s="7">
        <v>115016181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>
        <v>1576949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8139174</v>
      </c>
      <c r="K105" s="7">
        <v>14457250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454211</v>
      </c>
      <c r="K108" s="7">
        <v>552453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244231</v>
      </c>
      <c r="K109" s="7">
        <v>361768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161681</v>
      </c>
      <c r="K112" s="7">
        <v>94962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256477561</v>
      </c>
      <c r="K114" s="54">
        <f>K69+K86+K90+K100+K113</f>
        <v>263484116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" sqref="A1:M7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8" t="s">
        <v>323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324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9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25902757</v>
      </c>
      <c r="K7" s="55">
        <f>SUM(K8:K9)</f>
        <v>19996337</v>
      </c>
      <c r="L7" s="55">
        <f>SUM(L8:L9)</f>
        <v>30373412</v>
      </c>
      <c r="M7" s="55">
        <f>SUM(M8:M9)</f>
        <v>23150559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25663520</v>
      </c>
      <c r="K8" s="7">
        <v>19888805</v>
      </c>
      <c r="L8" s="7">
        <v>30031455</v>
      </c>
      <c r="M8" s="7">
        <v>22943710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239237</v>
      </c>
      <c r="K9" s="7">
        <v>107532</v>
      </c>
      <c r="L9" s="7">
        <v>341957</v>
      </c>
      <c r="M9" s="7">
        <v>206849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21530701</v>
      </c>
      <c r="K10" s="54">
        <f>K11+K12+K16+K20+K21+K22+K25+K26</f>
        <v>11391071</v>
      </c>
      <c r="L10" s="54">
        <f>L11+L12+L16+L20+L21+L22+L25+L26</f>
        <v>29204363</v>
      </c>
      <c r="M10" s="54">
        <f>M11+M12+M16+M20+M21+M22+M25+M26</f>
        <v>15752379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10253940</v>
      </c>
      <c r="K12" s="54">
        <f>SUM(K13:K15)</f>
        <v>6885836</v>
      </c>
      <c r="L12" s="54">
        <f>SUM(L13:L15)</f>
        <v>14199974</v>
      </c>
      <c r="M12" s="54">
        <f>SUM(M13:M15)</f>
        <v>9527210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7661660</v>
      </c>
      <c r="K13" s="7">
        <v>5367638</v>
      </c>
      <c r="L13" s="7">
        <v>8962808</v>
      </c>
      <c r="M13" s="7">
        <v>5884958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2592280</v>
      </c>
      <c r="K15" s="7">
        <v>1518198</v>
      </c>
      <c r="L15" s="7">
        <v>5237166</v>
      </c>
      <c r="M15" s="7">
        <v>3642252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6583617</v>
      </c>
      <c r="K16" s="54">
        <f>SUM(K17:K19)</f>
        <v>2685729</v>
      </c>
      <c r="L16" s="54">
        <f>SUM(L17:L19)</f>
        <v>7056034</v>
      </c>
      <c r="M16" s="54">
        <f>SUM(M17:M19)</f>
        <v>3226792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4483786</v>
      </c>
      <c r="K17" s="7">
        <v>1823112</v>
      </c>
      <c r="L17" s="7">
        <v>4815147</v>
      </c>
      <c r="M17" s="7">
        <v>2202588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1120229</v>
      </c>
      <c r="K18" s="7">
        <v>455060</v>
      </c>
      <c r="L18" s="7">
        <v>1205360</v>
      </c>
      <c r="M18" s="7">
        <v>550648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979602</v>
      </c>
      <c r="K19" s="7">
        <v>407557</v>
      </c>
      <c r="L19" s="7">
        <v>1035527</v>
      </c>
      <c r="M19" s="7">
        <v>473556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3835074</v>
      </c>
      <c r="K20" s="7">
        <v>1298093</v>
      </c>
      <c r="L20" s="7">
        <v>6772131</v>
      </c>
      <c r="M20" s="7">
        <v>2257377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858070</v>
      </c>
      <c r="K21" s="7">
        <v>521413</v>
      </c>
      <c r="L21" s="7">
        <v>1176224</v>
      </c>
      <c r="M21" s="7">
        <v>741000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1478669</v>
      </c>
      <c r="K27" s="54">
        <f>SUM(K28:K32)</f>
        <v>1109462</v>
      </c>
      <c r="L27" s="54">
        <f>SUM(L28:L32)</f>
        <v>1526617</v>
      </c>
      <c r="M27" s="54">
        <f>SUM(M28:M32)</f>
        <v>315327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1478669</v>
      </c>
      <c r="K29" s="7">
        <v>1109462</v>
      </c>
      <c r="L29" s="7">
        <v>1526617</v>
      </c>
      <c r="M29" s="7">
        <v>315327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2981278</v>
      </c>
      <c r="K33" s="54">
        <f>SUM(K34:K37)</f>
        <v>831259</v>
      </c>
      <c r="L33" s="54">
        <f>SUM(L34:L37)</f>
        <v>1928004</v>
      </c>
      <c r="M33" s="54">
        <f>SUM(M34:M37)</f>
        <v>756139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2981278</v>
      </c>
      <c r="K35" s="7">
        <v>831259</v>
      </c>
      <c r="L35" s="7">
        <v>1928004</v>
      </c>
      <c r="M35" s="7">
        <v>756139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27381426</v>
      </c>
      <c r="K42" s="54">
        <f>K7+K27+K38+K40</f>
        <v>21105799</v>
      </c>
      <c r="L42" s="54">
        <f>L7+L27+L38+L40</f>
        <v>31900029</v>
      </c>
      <c r="M42" s="54">
        <f>M7+M27+M38+M40</f>
        <v>23465886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24511979</v>
      </c>
      <c r="K43" s="54">
        <f>K10+K33+K39+K41</f>
        <v>12222330</v>
      </c>
      <c r="L43" s="54">
        <f>L10+L33+L39+L41</f>
        <v>31132367</v>
      </c>
      <c r="M43" s="54">
        <f>M10+M33+M39+M41</f>
        <v>16508518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2869447</v>
      </c>
      <c r="K44" s="54">
        <f>K42-K43</f>
        <v>8883469</v>
      </c>
      <c r="L44" s="54">
        <f>L42-L43</f>
        <v>767662</v>
      </c>
      <c r="M44" s="54">
        <f>M42-M43</f>
        <v>6957368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2869447</v>
      </c>
      <c r="K45" s="54">
        <f>IF(K42&gt;K43,K42-K43,0)</f>
        <v>8883469</v>
      </c>
      <c r="L45" s="54">
        <f>IF(L42&gt;L43,L42-L43,0)</f>
        <v>767662</v>
      </c>
      <c r="M45" s="54">
        <f>IF(M42&gt;M43,M42-M43,0)</f>
        <v>6957368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2869447</v>
      </c>
      <c r="K48" s="54">
        <f>K44-K47</f>
        <v>8883469</v>
      </c>
      <c r="L48" s="54">
        <f>L44-L47</f>
        <v>767662</v>
      </c>
      <c r="M48" s="54">
        <f>M44-M47</f>
        <v>6957368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2869447</v>
      </c>
      <c r="K49" s="54">
        <f>IF(K48&gt;0,K48,0)</f>
        <v>8883469</v>
      </c>
      <c r="L49" s="54">
        <f>IF(L48&gt;0,L48,0)</f>
        <v>767662</v>
      </c>
      <c r="M49" s="54">
        <f>IF(M48&gt;0,M48,0)</f>
        <v>6957368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2869447</v>
      </c>
      <c r="K56" s="6">
        <v>8883469</v>
      </c>
      <c r="L56" s="6">
        <v>767662</v>
      </c>
      <c r="M56" s="6">
        <v>6957368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26906</v>
      </c>
      <c r="K57" s="54">
        <f>SUM(K58:K64)</f>
        <v>0</v>
      </c>
      <c r="L57" s="54">
        <f>SUM(L58:L64)</f>
        <v>-10250</v>
      </c>
      <c r="M57" s="54">
        <f>SUM(M58:M64)</f>
        <v>-18743572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>
        <v>-18743572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26906</v>
      </c>
      <c r="K60" s="7">
        <v>0</v>
      </c>
      <c r="L60" s="7">
        <v>-10250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26906</v>
      </c>
      <c r="K66" s="54">
        <f>K57-K65</f>
        <v>0</v>
      </c>
      <c r="L66" s="54">
        <f>L57-L65</f>
        <v>-10250</v>
      </c>
      <c r="M66" s="54">
        <f>M57-M65</f>
        <v>-18743572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2896353</v>
      </c>
      <c r="K67" s="62">
        <f>K56+K66</f>
        <v>8883469</v>
      </c>
      <c r="L67" s="62">
        <f>L56+L66</f>
        <v>757412</v>
      </c>
      <c r="M67" s="62">
        <f>M56+M66</f>
        <v>-11786204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1" sqref="A1:K52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324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2869447</v>
      </c>
      <c r="K7" s="7">
        <v>767662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3835074</v>
      </c>
      <c r="K8" s="7">
        <v>6772131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3027257</v>
      </c>
      <c r="K9" s="7">
        <v>5590273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9731778</v>
      </c>
      <c r="K13" s="54">
        <f>SUM(K7:K12)</f>
        <v>13130066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10053782</v>
      </c>
      <c r="K15" s="7">
        <v>12985301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224921</v>
      </c>
      <c r="K16" s="7">
        <v>308588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10278703</v>
      </c>
      <c r="K18" s="54">
        <f>SUM(K14:K17)</f>
        <v>13293889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546925</v>
      </c>
      <c r="K20" s="54">
        <f>IF(K18&gt;K13,K18-K13,0)</f>
        <v>163823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73607</v>
      </c>
      <c r="K28" s="7">
        <v>290113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73607</v>
      </c>
      <c r="K31" s="54">
        <f>SUM(K28:K30)</f>
        <v>290113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73607</v>
      </c>
      <c r="K33" s="54">
        <f>IF(K31&gt;K27,K31-K27,0)</f>
        <v>290113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4139</v>
      </c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4139</v>
      </c>
      <c r="K38" s="54"/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12036</v>
      </c>
      <c r="K39" s="7">
        <v>276009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12036</v>
      </c>
      <c r="K44" s="54">
        <f>SUM(K39:K43)</f>
        <v>276009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7897</v>
      </c>
      <c r="K46" s="54">
        <f>IF(K44&gt;K38,K44-K38,0)</f>
        <v>276009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628429</v>
      </c>
      <c r="K48" s="54">
        <f>IF(K20-K19+K33-K32+K46-K45&gt;0,K20-K19+K33-K32+K46-K45,0)</f>
        <v>729945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665831</v>
      </c>
      <c r="K49" s="7">
        <v>789230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628429</v>
      </c>
      <c r="K51" s="7">
        <v>729945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37402</v>
      </c>
      <c r="K52" s="62">
        <f>K49+K50-K51</f>
        <v>59285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" sqref="A1:K25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7" width="9.140625" style="77" customWidth="1"/>
    <col min="8" max="8" width="5.8515625" style="77" customWidth="1"/>
    <col min="9" max="9" width="6.421875" style="77" customWidth="1"/>
    <col min="10" max="10" width="9.140625" style="77" customWidth="1"/>
    <col min="11" max="11" width="10.57421875" style="77" customWidth="1"/>
    <col min="12" max="16384" width="9.140625" style="7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282</v>
      </c>
      <c r="D2" s="289"/>
      <c r="E2" s="78">
        <v>40544</v>
      </c>
      <c r="F2" s="44" t="s">
        <v>250</v>
      </c>
      <c r="G2" s="290">
        <v>40816</v>
      </c>
      <c r="H2" s="291"/>
      <c r="I2" s="75"/>
      <c r="J2" s="75"/>
      <c r="K2" s="75"/>
      <c r="L2" s="79"/>
    </row>
    <row r="3" spans="1:11" ht="34.5">
      <c r="A3" s="292" t="s">
        <v>59</v>
      </c>
      <c r="B3" s="292"/>
      <c r="C3" s="292"/>
      <c r="D3" s="292"/>
      <c r="E3" s="292"/>
      <c r="F3" s="292"/>
      <c r="G3" s="292"/>
      <c r="H3" s="292"/>
      <c r="I3" s="82" t="s">
        <v>305</v>
      </c>
      <c r="J3" s="83" t="s">
        <v>150</v>
      </c>
      <c r="K3" s="8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283</v>
      </c>
      <c r="K4" s="8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112021200</v>
      </c>
      <c r="K5" s="46">
        <v>112021200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47"/>
      <c r="K6" s="47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47">
        <v>1058875</v>
      </c>
      <c r="K7" s="47">
        <v>1048625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-136245057</v>
      </c>
      <c r="K8" s="47">
        <v>-142509376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-3273020</v>
      </c>
      <c r="K9" s="47">
        <v>767662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/>
      <c r="K10" s="47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/>
      <c r="K12" s="47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-26438002</v>
      </c>
      <c r="K14" s="80">
        <f>SUM(K5:K13)</f>
        <v>-28671889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>
        <v>49982860</v>
      </c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>
        <f>SUM(J15:J20)</f>
        <v>0</v>
      </c>
      <c r="K21" s="81">
        <f>SUM(K15:K20)</f>
        <v>49982860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/>
      <c r="K23" s="46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2011-10-26T07:43:06Z</cp:lastPrinted>
  <dcterms:created xsi:type="dcterms:W3CDTF">2008-10-17T11:51:54Z</dcterms:created>
  <dcterms:modified xsi:type="dcterms:W3CDTF">2011-10-27T11:05:52Z</dcterms:modified>
  <cp:category/>
  <cp:version/>
  <cp:contentType/>
  <cp:contentStatus/>
</cp:coreProperties>
</file>