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16" windowWidth="15360" windowHeight="916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<sst xmlns="http://schemas.openxmlformats.org/spreadsheetml/2006/main" count="392" uniqueCount="343">
  <si>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</si>
  <si>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</si>
  <si>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</si>
  <si>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</si>
  <si>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</si>
  <si>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</si>
  <si>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</si>
  <si>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</si>
  <si>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</si>
  <si>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</si>
  <si>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</si>
  <si>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</si>
  <si>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</si>
  <si>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</si>
  <si>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</si>
  <si>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</si>
  <si>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</si>
  <si>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</si>
  <si>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</si>
  <si>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</si>
  <si>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</si>
  <si>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</si>
  <si>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</si>
  <si>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</si>
  <si>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</si>
  <si>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</si>
  <si>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</si>
  <si>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</si>
  <si>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</si>
  <si>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</si>
  <si>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</si>
  <si>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</si>
  <si>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</si>
  <si>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</si>
  <si>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</si>
  <si>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</si>
  <si>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</si>
  <si>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</si>
  <si>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</si>
  <si>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</si>
  <si>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</si>
  <si>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</si>
  <si>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</si>
  <si>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</si>
  <si>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</si>
  <si>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</si>
  <si>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</si>
  <si>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</si>
  <si>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</si>
  <si>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</si>
  <si>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</si>
  <si>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</si>
  <si>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</si>
  <si>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</si>
  <si>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</si>
  <si>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</si>
  <si>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</si>
  <si>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</si>
  <si>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</si>
  <si>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</si>
  <si>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</si>
  <si>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</si>
  <si>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</si>
  <si>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</si>
  <si>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</si>
  <si>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</si>
  <si>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</si>
  <si>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</si>
  <si>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</si>
  <si>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</si>
  <si>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</si>
  <si>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</si>
  <si>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</si>
  <si>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</si>
  <si>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</si>
  <si>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</si>
  <si>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</si>
  <si>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</si>
  <si>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</si>
  <si>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</si>
  <si>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</si>
  <si>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</si>
  <si>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</si>
  <si>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</si>
  <si>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</si>
  <si>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</si>
  <si>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</si>
  <si>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</si>
  <si>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</si>
  <si>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</si>
  <si>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</si>
  <si>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</si>
  <si>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</si>
  <si>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</si>
  <si>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</si>
  <si>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</si>
  <si>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</si>
  <si>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</si>
  <si>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</si>
  <si>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</si>
  <si>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</si>
  <si>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</si>
  <si>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</si>
  <si>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</si>
  <si>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</si>
  <si>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</si>
  <si>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</si>
  <si>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</si>
  <si>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</si>
  <si>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</si>
  <si>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</si>
  <si>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</si>
  <si>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</si>
  <si>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</si>
  <si>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</si>
  <si>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</si>
  <si>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</si>
  <si>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</si>
  <si>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</si>
  <si>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</si>
  <si>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</si>
  <si>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</si>
  <si>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</si>
  <si>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</si>
  <si>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</si>
  <si>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</si>
  <si>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</si>
  <si>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</si>
  <si>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</si>
  <si>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</si>
  <si>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</si>
  <si>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</si>
  <si>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</si>
  <si>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</si>
  <si>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</si>
  <si>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</si>
  <si>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</si>
  <si>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</si>
  <si>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</si>
  <si>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</si>
  <si>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</si>
  <si>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</si>
  <si>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</si>
  <si>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</si>
  <si>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</si>
  <si>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</si>
  <si>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</si>
  <si>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</si>
  <si>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</si>
  <si>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</si>
  <si>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</si>
  <si>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</si>
  <si>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</si>
  <si>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</si>
  <si>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</si>
  <si>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</si>
  <si>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</si>
  <si>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</si>
  <si>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</si>
  <si>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</si>
  <si>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</si>
  <si>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</si>
  <si>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</si>
  <si>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</si>
  <si>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</si>
  <si>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</si>
  <si>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</si>
  <si>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</si>
  <si>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</si>
  <si>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</si>
  <si>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</si>
  <si>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</si>
  <si>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</si>
  <si>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</si>
  <si>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</si>
  <si>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</si>
  <si>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</si>
  <si>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</si>
  <si>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</si>
  <si>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</si>
  <si>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</si>
  <si>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</si>
  <si>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</si>
  <si>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</si>
  <si>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</si>
  <si>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</si>
  <si>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</si>
  <si>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</si>
  <si>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</si>
  <si>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</si>
  <si>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</si>
  <si>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</si>
  <si>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</si>
  <si>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</si>
  <si>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</si>
  <si>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</si>
  <si>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</si>
  <si>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</si>
  <si>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</si>
  <si>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</si>
  <si>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</si>
  <si>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</si>
  <si>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</si>
  <si>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</si>
  <si>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</si>
  <si>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</si>
  <si>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</si>
  <si>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</si>
  <si>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</si>
  <si>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</si>
  <si>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</si>
  <si>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</si>
  <si>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</si>
  <si>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</si>
  <si>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</si>
  <si>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</si>
  <si>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</si>
  <si>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</si>
  <si>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</si>
  <si>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</si>
  <si>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</si>
  <si>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</si>
  <si>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</si>
  <si>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</si>
  <si>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</si>
  <si>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</si>
  <si>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</si>
  <si>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</si>
  <si>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</si>
  <si>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</si>
  <si>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</si>
  <si>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</si>
  <si>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</si>
  <si>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</si>
  <si>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</si>
  <si>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</si>
  <si>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</si>
  <si>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</si>
  <si>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</si>
  <si>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</si>
  <si>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</si>
  <si>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</si>
  <si>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</si>
  <si>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</si>
  <si>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</si>
  <si>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</si>
  <si>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</si>
  <si>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</si>
  <si>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</si>
  <si>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</si>
  <si>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</si>
  <si>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</si>
  <si>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</si>
  <si>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</si>
  <si>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</si>
  <si>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</si>
  <si>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</si>
  <si>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</si>
  <si>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</si>
  <si>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</si>
  <si>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</si>
  <si>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</si>
  <si>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</si>
  <si>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</si>
  <si>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</si>
  <si>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</si>
  <si>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</si>
  <si>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</si>
  <si>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</si>
  <si>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</si>
  <si>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</si>
  <si>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</si>
  <si>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</si>
  <si>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</si>
  <si>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</si>
  <si>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</si>
  <si>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</si>
  <si>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</si>
  <si>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</si>
  <si>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</si>
  <si>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</si>
  <si>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</si>
  <si>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</si>
  <si>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</si>
  <si>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</si>
  <si>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</si>
  <si>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</si>
  <si>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</si>
  <si>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</si>
  <si>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</si>
  <si>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</si>
  <si>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</si>
  <si>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</si>
  <si>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</si>
  <si>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</si>
  <si>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</si>
  <si>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</si>
  <si>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</si>
  <si>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</si>
  <si>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</si>
  <si>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</si>
  <si>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</si>
  <si>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</si>
  <si>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</si>
  <si>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</si>
  <si>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</si>
  <si>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</si>
  <si>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</si>
  <si>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</si>
  <si>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</si>
  <si>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</si>
  <si>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</si>
  <si>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</si>
  <si>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</si>
  <si>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</si>
  <si>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</si>
  <si>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</si>
  <si>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</si>
  <si>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</si>
  <si>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</si>
  <si>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</si>
  <si>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</si>
  <si>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</si>
  <si>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</si>
  <si>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03324869</t>
  </si>
  <si>
    <t>060008601</t>
  </si>
  <si>
    <t>88429213928</t>
  </si>
  <si>
    <t>Hoteli "Živogošće" d.d.</t>
  </si>
  <si>
    <t>Igrane</t>
  </si>
  <si>
    <t>Živogošće, Porat</t>
  </si>
  <si>
    <t>tajnik@hoteli-zivogosce.t-com.hr</t>
  </si>
  <si>
    <t>www.hoteli-zivogosce.hr</t>
  </si>
  <si>
    <t>NE</t>
  </si>
  <si>
    <t>5510</t>
  </si>
  <si>
    <t xml:space="preserve">Toplak Ljiljana </t>
  </si>
  <si>
    <t>021/605-236</t>
  </si>
  <si>
    <t>021/627-179</t>
  </si>
  <si>
    <t>financije@hoteli-zivogosce.t-com.hr</t>
  </si>
  <si>
    <t>Grbić Hrvoje</t>
  </si>
  <si>
    <t>31.12.2010.</t>
  </si>
  <si>
    <t>Hoteli"Živogošće"d.d.</t>
  </si>
  <si>
    <t>01.01.2010 - 31.12.2010.</t>
  </si>
  <si>
    <t>01.01.2010 - 31.12.2010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</si>
</sst>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20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3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7" fillId="0" borderId="0" xfId="53" applyFont="1" applyAlignment="1" applyProtection="1">
      <alignment/>
      <protection hidden="1"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16" fillId="24" borderId="27" xfId="48" applyFont="1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28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0" fontId="3" fillId="0" borderId="28" xfId="53" applyFont="1" applyBorder="1" applyAlignment="1">
      <alignment horizontal="left" vertical="center"/>
      <protection/>
    </xf>
    <xf numFmtId="0" fontId="3" fillId="0" borderId="25" xfId="53" applyFont="1" applyBorder="1" applyAlignment="1">
      <alignment horizontal="left"/>
      <protection/>
    </xf>
    <xf numFmtId="0" fontId="1" fillId="0" borderId="29" xfId="53" applyFont="1" applyBorder="1" applyAlignment="1" applyProtection="1">
      <alignment horizontal="right" wrapText="1"/>
      <protection hidden="1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16" fillId="24" borderId="27" xfId="48" applyNumberFormat="1" applyFont="1" applyFill="1" applyBorder="1" applyAlignment="1" applyProtection="1">
      <alignment horizontal="left" vertical="center"/>
      <protection hidden="1" locked="0"/>
    </xf>
    <xf numFmtId="0" fontId="21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7" fillId="0" borderId="0" xfId="52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6" t="s">
        <v>257</v>
      </c>
      <c r="B2" s="136"/>
      <c r="C2" s="136"/>
      <c r="D2" s="137"/>
      <c r="E2" s="24">
        <v>40179</v>
      </c>
      <c r="F2" s="25"/>
      <c r="G2" s="26" t="s">
        <v>258</v>
      </c>
      <c r="H2" s="24">
        <v>40543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38" t="s">
        <v>259</v>
      </c>
      <c r="B4" s="138"/>
      <c r="C4" s="138"/>
      <c r="D4" s="138"/>
      <c r="E4" s="138"/>
      <c r="F4" s="138"/>
      <c r="G4" s="138"/>
      <c r="H4" s="138"/>
      <c r="I4" s="13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9" t="s">
        <v>260</v>
      </c>
      <c r="B6" s="140"/>
      <c r="C6" s="134" t="s">
        <v>324</v>
      </c>
      <c r="D6" s="135"/>
      <c r="E6" s="141"/>
      <c r="F6" s="141"/>
      <c r="G6" s="141"/>
      <c r="H6" s="141"/>
      <c r="I6" s="39"/>
      <c r="J6" s="22"/>
      <c r="K6" s="22"/>
      <c r="L6" s="22"/>
    </row>
    <row r="7" spans="1:12" ht="12.75">
      <c r="A7" s="40"/>
      <c r="B7" s="40"/>
      <c r="C7" s="31"/>
      <c r="D7" s="31"/>
      <c r="E7" s="141"/>
      <c r="F7" s="141"/>
      <c r="G7" s="141"/>
      <c r="H7" s="141"/>
      <c r="I7" s="39"/>
      <c r="J7" s="22"/>
      <c r="K7" s="22"/>
      <c r="L7" s="22"/>
    </row>
    <row r="8" spans="1:12" ht="12.75">
      <c r="A8" s="142" t="s">
        <v>261</v>
      </c>
      <c r="B8" s="129"/>
      <c r="C8" s="134" t="s">
        <v>325</v>
      </c>
      <c r="D8" s="135"/>
      <c r="E8" s="141"/>
      <c r="F8" s="141"/>
      <c r="G8" s="141"/>
      <c r="H8" s="14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1" t="s">
        <v>262</v>
      </c>
      <c r="B10" s="132"/>
      <c r="C10" s="134" t="s">
        <v>326</v>
      </c>
      <c r="D10" s="13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3"/>
      <c r="B11" s="13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9" t="s">
        <v>263</v>
      </c>
      <c r="B12" s="140"/>
      <c r="C12" s="130" t="s">
        <v>327</v>
      </c>
      <c r="D12" s="126"/>
      <c r="E12" s="126"/>
      <c r="F12" s="126"/>
      <c r="G12" s="126"/>
      <c r="H12" s="126"/>
      <c r="I12" s="12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9" t="s">
        <v>264</v>
      </c>
      <c r="B14" s="140"/>
      <c r="C14" s="118">
        <v>21329</v>
      </c>
      <c r="D14" s="119"/>
      <c r="E14" s="31"/>
      <c r="F14" s="130" t="s">
        <v>328</v>
      </c>
      <c r="G14" s="126"/>
      <c r="H14" s="126"/>
      <c r="I14" s="12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9" t="s">
        <v>265</v>
      </c>
      <c r="B16" s="140"/>
      <c r="C16" s="130" t="s">
        <v>329</v>
      </c>
      <c r="D16" s="126"/>
      <c r="E16" s="126"/>
      <c r="F16" s="126"/>
      <c r="G16" s="126"/>
      <c r="H16" s="126"/>
      <c r="I16" s="12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9" t="s">
        <v>266</v>
      </c>
      <c r="B18" s="140"/>
      <c r="C18" s="120" t="s">
        <v>330</v>
      </c>
      <c r="D18" s="121"/>
      <c r="E18" s="121"/>
      <c r="F18" s="121"/>
      <c r="G18" s="121"/>
      <c r="H18" s="121"/>
      <c r="I18" s="12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9" t="s">
        <v>267</v>
      </c>
      <c r="B20" s="140"/>
      <c r="C20" s="120" t="s">
        <v>331</v>
      </c>
      <c r="D20" s="121"/>
      <c r="E20" s="121"/>
      <c r="F20" s="121"/>
      <c r="G20" s="121"/>
      <c r="H20" s="121"/>
      <c r="I20" s="12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9" t="s">
        <v>268</v>
      </c>
      <c r="B22" s="140"/>
      <c r="C22" s="44">
        <v>339</v>
      </c>
      <c r="D22" s="130"/>
      <c r="E22" s="128"/>
      <c r="F22" s="123"/>
      <c r="G22" s="124"/>
      <c r="H22" s="12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9" t="s">
        <v>269</v>
      </c>
      <c r="B24" s="140"/>
      <c r="C24" s="44">
        <v>17</v>
      </c>
      <c r="D24" s="130"/>
      <c r="E24" s="128"/>
      <c r="F24" s="128"/>
      <c r="G24" s="123"/>
      <c r="H24" s="38" t="s">
        <v>270</v>
      </c>
      <c r="I24" s="48">
        <v>83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9" t="s">
        <v>272</v>
      </c>
      <c r="B26" s="140"/>
      <c r="C26" s="49" t="s">
        <v>332</v>
      </c>
      <c r="D26" s="50"/>
      <c r="E26" s="22"/>
      <c r="F26" s="51"/>
      <c r="G26" s="139" t="s">
        <v>273</v>
      </c>
      <c r="H26" s="140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34"/>
      <c r="I30" s="135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34"/>
      <c r="I32" s="135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34"/>
      <c r="I34" s="135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34"/>
      <c r="I36" s="135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34"/>
      <c r="I38" s="135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34"/>
      <c r="I40" s="135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34"/>
      <c r="D44" s="135"/>
      <c r="E44" s="32"/>
      <c r="F44" s="130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0" t="s">
        <v>334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335</v>
      </c>
      <c r="D48" s="160"/>
      <c r="E48" s="161"/>
      <c r="F48" s="32"/>
      <c r="G48" s="38" t="s">
        <v>281</v>
      </c>
      <c r="H48" s="159" t="s">
        <v>336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337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9" t="s">
        <v>282</v>
      </c>
      <c r="B52" s="140"/>
      <c r="C52" s="159" t="s">
        <v>338</v>
      </c>
      <c r="D52" s="160"/>
      <c r="E52" s="160"/>
      <c r="F52" s="160"/>
      <c r="G52" s="160"/>
      <c r="H52" s="160"/>
      <c r="I52" s="12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tabSelected="1" view="pageBreakPreview" zoomScale="110" zoomScaleSheetLayoutView="110" zoomScalePageLayoutView="0" workbookViewId="0" topLeftCell="A58">
      <selection activeCell="K62" sqref="K62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339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05" t="s">
        <v>340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61</v>
      </c>
      <c r="B5" s="209"/>
      <c r="C5" s="209"/>
      <c r="D5" s="209"/>
      <c r="E5" s="209"/>
      <c r="F5" s="209"/>
      <c r="G5" s="209"/>
      <c r="H5" s="210"/>
      <c r="I5" s="77" t="s">
        <v>288</v>
      </c>
      <c r="J5" s="78" t="s">
        <v>115</v>
      </c>
      <c r="K5" s="79" t="s">
        <v>116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99423030</v>
      </c>
      <c r="K9" s="12">
        <f>K10+K17+K27+K36+K40</f>
        <v>249060595</v>
      </c>
    </row>
    <row r="10" spans="1:11" ht="12.75">
      <c r="A10" s="190" t="s">
        <v>213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47111</v>
      </c>
      <c r="K10" s="12">
        <f>SUM(K11:K16)</f>
        <v>22127</v>
      </c>
    </row>
    <row r="11" spans="1:11" ht="12.75">
      <c r="A11" s="190" t="s">
        <v>117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/>
      <c r="K11" s="13"/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>
        <v>47111</v>
      </c>
      <c r="K12" s="13">
        <v>22127</v>
      </c>
    </row>
    <row r="13" spans="1:11" ht="12.75">
      <c r="A13" s="190" t="s">
        <v>118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/>
      <c r="K13" s="13"/>
    </row>
    <row r="14" spans="1:11" ht="12.75">
      <c r="A14" s="190" t="s">
        <v>216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/>
      <c r="K14" s="13"/>
    </row>
    <row r="15" spans="1:11" ht="12.75">
      <c r="A15" s="190" t="s">
        <v>217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/>
      <c r="K15" s="13"/>
    </row>
    <row r="16" spans="1:11" ht="12.75">
      <c r="A16" s="190" t="s">
        <v>218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/>
      <c r="K16" s="13"/>
    </row>
    <row r="17" spans="1:11" ht="12.75">
      <c r="A17" s="190" t="s">
        <v>214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97694745</v>
      </c>
      <c r="K17" s="12">
        <f>SUM(K18:K26)</f>
        <v>248902199</v>
      </c>
    </row>
    <row r="18" spans="1:11" ht="12.75">
      <c r="A18" s="190" t="s">
        <v>219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17315209</v>
      </c>
      <c r="K18" s="13">
        <v>104864406</v>
      </c>
    </row>
    <row r="19" spans="1:11" ht="12.75">
      <c r="A19" s="190" t="s">
        <v>255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77085435</v>
      </c>
      <c r="K19" s="13">
        <v>141517298</v>
      </c>
    </row>
    <row r="20" spans="1:11" ht="12.75">
      <c r="A20" s="190" t="s">
        <v>220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2615484</v>
      </c>
      <c r="K20" s="13">
        <v>2041282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582042</v>
      </c>
      <c r="K21" s="13">
        <v>390090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/>
      <c r="K22" s="13"/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/>
      <c r="K23" s="13"/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/>
      <c r="K24" s="13"/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>
        <v>96575</v>
      </c>
      <c r="K25" s="13">
        <v>89123</v>
      </c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/>
      <c r="K26" s="13"/>
    </row>
    <row r="27" spans="1:11" ht="12.75">
      <c r="A27" s="190" t="s">
        <v>198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1681174</v>
      </c>
      <c r="K27" s="12">
        <f>SUM(K28:K35)</f>
        <v>136269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/>
      <c r="K28" s="13"/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/>
      <c r="K29" s="13"/>
    </row>
    <row r="30" spans="1:11" ht="12.75">
      <c r="A30" s="190" t="s">
        <v>80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>
        <v>1681174</v>
      </c>
      <c r="K30" s="13">
        <v>136269</v>
      </c>
    </row>
    <row r="31" spans="1:11" ht="12.75">
      <c r="A31" s="190" t="s">
        <v>85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/>
      <c r="K31" s="13"/>
    </row>
    <row r="32" spans="1:11" ht="12.75">
      <c r="A32" s="190" t="s">
        <v>86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/>
      <c r="K32" s="13"/>
    </row>
    <row r="33" spans="1:11" ht="12.75">
      <c r="A33" s="190" t="s">
        <v>87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/>
      <c r="K33" s="13"/>
    </row>
    <row r="34" spans="1:11" ht="12.75">
      <c r="A34" s="190" t="s">
        <v>81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/>
      <c r="K34" s="13"/>
    </row>
    <row r="35" spans="1:11" ht="12.75">
      <c r="A35" s="190" t="s">
        <v>190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/>
      <c r="K35" s="13"/>
    </row>
    <row r="36" spans="1:11" ht="12.75">
      <c r="A36" s="190" t="s">
        <v>191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0" t="s">
        <v>82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/>
      <c r="K37" s="13"/>
    </row>
    <row r="38" spans="1:11" ht="12.75">
      <c r="A38" s="190" t="s">
        <v>83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/>
      <c r="K38" s="13"/>
    </row>
    <row r="39" spans="1:11" ht="12.75">
      <c r="A39" s="190" t="s">
        <v>84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/>
      <c r="K39" s="13"/>
    </row>
    <row r="40" spans="1:11" ht="12.75">
      <c r="A40" s="190" t="s">
        <v>192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6443627</v>
      </c>
      <c r="K41" s="12">
        <f>K42+K50+K57+K65</f>
        <v>7416966</v>
      </c>
    </row>
    <row r="42" spans="1:11" ht="12.75">
      <c r="A42" s="190" t="s">
        <v>103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431076</v>
      </c>
      <c r="K42" s="12">
        <f>SUM(K43:K49)</f>
        <v>463338</v>
      </c>
    </row>
    <row r="43" spans="1:11" ht="12.75">
      <c r="A43" s="190" t="s">
        <v>123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431076</v>
      </c>
      <c r="K43" s="13">
        <v>463338</v>
      </c>
    </row>
    <row r="44" spans="1:11" ht="12.75">
      <c r="A44" s="190" t="s">
        <v>124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/>
      <c r="K44" s="13"/>
    </row>
    <row r="45" spans="1:11" ht="12.75">
      <c r="A45" s="190" t="s">
        <v>88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/>
      <c r="K45" s="13"/>
    </row>
    <row r="46" spans="1:11" ht="12.75">
      <c r="A46" s="190" t="s">
        <v>89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/>
      <c r="K46" s="13"/>
    </row>
    <row r="47" spans="1:11" ht="12.75">
      <c r="A47" s="190" t="s">
        <v>90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/>
      <c r="K47" s="13"/>
    </row>
    <row r="48" spans="1:11" ht="12.75">
      <c r="A48" s="190" t="s">
        <v>91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/>
      <c r="K48" s="13"/>
    </row>
    <row r="49" spans="1:11" ht="12.75">
      <c r="A49" s="190" t="s">
        <v>92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/>
    </row>
    <row r="50" spans="1:11" ht="12.75">
      <c r="A50" s="190" t="s">
        <v>104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5346720</v>
      </c>
      <c r="K50" s="12">
        <f>SUM(K51:K56)</f>
        <v>6164398</v>
      </c>
    </row>
    <row r="51" spans="1:11" ht="12.75">
      <c r="A51" s="190" t="s">
        <v>208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/>
      <c r="K51" s="13"/>
    </row>
    <row r="52" spans="1:11" ht="12.75">
      <c r="A52" s="190" t="s">
        <v>209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2671219</v>
      </c>
      <c r="K52" s="13">
        <v>3496488</v>
      </c>
    </row>
    <row r="53" spans="1:11" ht="12.75">
      <c r="A53" s="190" t="s">
        <v>210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/>
    </row>
    <row r="54" spans="1:11" ht="12.75">
      <c r="A54" s="190" t="s">
        <v>211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/>
      <c r="K54" s="13"/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2565945</v>
      </c>
      <c r="K55" s="13">
        <v>2548910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109556</v>
      </c>
      <c r="K56" s="13">
        <v>119000</v>
      </c>
    </row>
    <row r="57" spans="1:11" ht="12.75">
      <c r="A57" s="190" t="s">
        <v>105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/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/>
      <c r="K59" s="13"/>
    </row>
    <row r="60" spans="1:11" ht="12.75">
      <c r="A60" s="190" t="s">
        <v>250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/>
    </row>
    <row r="61" spans="1:11" ht="12.75">
      <c r="A61" s="190" t="s">
        <v>85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/>
      <c r="K61" s="13"/>
    </row>
    <row r="62" spans="1:11" ht="12.75">
      <c r="A62" s="190" t="s">
        <v>86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/>
      <c r="K62" s="13"/>
    </row>
    <row r="63" spans="1:11" ht="12.75">
      <c r="A63" s="190" t="s">
        <v>87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/>
      <c r="K63" s="13"/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/>
      <c r="K64" s="13"/>
    </row>
    <row r="65" spans="1:11" ht="12.75">
      <c r="A65" s="190" t="s">
        <v>215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665831</v>
      </c>
      <c r="K65" s="13">
        <v>789230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/>
      <c r="K66" s="13"/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105866657</v>
      </c>
      <c r="K67" s="12">
        <f>K8+K9+K41+K66</f>
        <v>256477561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211073477</v>
      </c>
      <c r="K68" s="14">
        <v>243350500</v>
      </c>
    </row>
    <row r="69" spans="1:11" ht="12.75">
      <c r="A69" s="182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6" t="s">
        <v>199</v>
      </c>
      <c r="B70" s="187"/>
      <c r="C70" s="187"/>
      <c r="D70" s="187"/>
      <c r="E70" s="187"/>
      <c r="F70" s="187"/>
      <c r="G70" s="187"/>
      <c r="H70" s="204"/>
      <c r="I70" s="6">
        <v>62</v>
      </c>
      <c r="J70" s="20">
        <f>J71+J72+J73+J79+J80+J83+J86</f>
        <v>-26438002</v>
      </c>
      <c r="K70" s="20">
        <f>K71+K72+K73+K79+K80+K83+K86</f>
        <v>95517600</v>
      </c>
    </row>
    <row r="71" spans="1:11" ht="12.75">
      <c r="A71" s="190" t="s">
        <v>147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112021200</v>
      </c>
      <c r="K71" s="13">
        <v>112021200</v>
      </c>
    </row>
    <row r="72" spans="1:11" ht="12.75">
      <c r="A72" s="190" t="s">
        <v>148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/>
      <c r="K72" s="13"/>
    </row>
    <row r="73" spans="1:11" ht="12.75">
      <c r="A73" s="190" t="s">
        <v>149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988000</v>
      </c>
      <c r="K73" s="12">
        <f>K74+K75-K76+K77+K78</f>
        <v>988000</v>
      </c>
    </row>
    <row r="74" spans="1:11" ht="12.75">
      <c r="A74" s="190" t="s">
        <v>150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988000</v>
      </c>
      <c r="K74" s="13">
        <v>988000</v>
      </c>
    </row>
    <row r="75" spans="1:11" ht="12.75">
      <c r="A75" s="190" t="s">
        <v>151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/>
      <c r="K75" s="13"/>
    </row>
    <row r="76" spans="1:11" ht="12.75">
      <c r="A76" s="190" t="s">
        <v>139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/>
      <c r="K76" s="13"/>
    </row>
    <row r="77" spans="1:11" ht="12.75">
      <c r="A77" s="190" t="s">
        <v>140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/>
      <c r="K77" s="13"/>
    </row>
    <row r="78" spans="1:11" ht="12.75">
      <c r="A78" s="190" t="s">
        <v>141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/>
      <c r="K78" s="13"/>
    </row>
    <row r="79" spans="1:11" ht="12.75">
      <c r="A79" s="190" t="s">
        <v>142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>
        <v>70875</v>
      </c>
      <c r="K79" s="13">
        <v>125017775</v>
      </c>
    </row>
    <row r="80" spans="1:11" ht="12.75">
      <c r="A80" s="190" t="s">
        <v>246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-136245057</v>
      </c>
      <c r="K80" s="12">
        <f>K81-K82</f>
        <v>-139518077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136245057</v>
      </c>
      <c r="K82" s="13">
        <v>139518077</v>
      </c>
    </row>
    <row r="83" spans="1:11" ht="12.75">
      <c r="A83" s="190" t="s">
        <v>247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-3273020</v>
      </c>
      <c r="K83" s="12">
        <f>K84-K85</f>
        <v>-2991298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/>
      <c r="K84" s="13"/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3273020</v>
      </c>
      <c r="K85" s="13">
        <v>2991298</v>
      </c>
    </row>
    <row r="86" spans="1:11" ht="12.75">
      <c r="A86" s="190" t="s">
        <v>179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0" t="s">
        <v>135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/>
      <c r="K88" s="13"/>
    </row>
    <row r="89" spans="1:11" ht="12.75">
      <c r="A89" s="190" t="s">
        <v>136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/>
      <c r="K89" s="13"/>
    </row>
    <row r="90" spans="1:11" ht="12.75">
      <c r="A90" s="190" t="s">
        <v>137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11577813</v>
      </c>
      <c r="K91" s="12">
        <f>SUM(K92:K100)</f>
        <v>34490671</v>
      </c>
    </row>
    <row r="92" spans="1:11" ht="12.75">
      <c r="A92" s="190" t="s">
        <v>138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/>
      <c r="K92" s="13"/>
    </row>
    <row r="93" spans="1:11" ht="12.75">
      <c r="A93" s="190" t="s">
        <v>251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/>
      <c r="K93" s="13"/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11577813</v>
      </c>
      <c r="K94" s="13">
        <v>3251384</v>
      </c>
    </row>
    <row r="95" spans="1:11" ht="12.75">
      <c r="A95" s="190" t="s">
        <v>252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/>
    </row>
    <row r="96" spans="1:11" ht="12.75">
      <c r="A96" s="190" t="s">
        <v>253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/>
      <c r="K96" s="13"/>
    </row>
    <row r="97" spans="1:11" ht="12.75">
      <c r="A97" s="190" t="s">
        <v>254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/>
    </row>
    <row r="98" spans="1:11" ht="12.75">
      <c r="A98" s="190" t="s">
        <v>96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/>
    </row>
    <row r="99" spans="1:11" ht="12.75">
      <c r="A99" s="190" t="s">
        <v>94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/>
      <c r="K99" s="13"/>
    </row>
    <row r="100" spans="1:11" ht="12.75">
      <c r="A100" s="190" t="s">
        <v>95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/>
      <c r="K100" s="13">
        <v>31239287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120726846</v>
      </c>
      <c r="K101" s="12">
        <f>SUM(K102:K113)</f>
        <v>126469290</v>
      </c>
    </row>
    <row r="102" spans="1:11" ht="12.75">
      <c r="A102" s="190" t="s">
        <v>138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/>
      <c r="K102" s="13"/>
    </row>
    <row r="103" spans="1:11" ht="12.75">
      <c r="A103" s="190" t="s">
        <v>251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/>
      <c r="K103" s="13"/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107426927</v>
      </c>
      <c r="K104" s="13">
        <v>117469993</v>
      </c>
    </row>
    <row r="105" spans="1:11" ht="12.75">
      <c r="A105" s="190" t="s">
        <v>252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/>
      <c r="K105" s="13"/>
    </row>
    <row r="106" spans="1:11" ht="12.75">
      <c r="A106" s="190" t="s">
        <v>253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12156818</v>
      </c>
      <c r="K106" s="13">
        <v>8139174</v>
      </c>
    </row>
    <row r="107" spans="1:11" ht="12.75">
      <c r="A107" s="190" t="s">
        <v>254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/>
      <c r="K107" s="13"/>
    </row>
    <row r="108" spans="1:11" ht="12.75">
      <c r="A108" s="190" t="s">
        <v>96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97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686207</v>
      </c>
      <c r="K109" s="13">
        <v>454211</v>
      </c>
    </row>
    <row r="110" spans="1:11" ht="12.75">
      <c r="A110" s="190" t="s">
        <v>98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294913</v>
      </c>
      <c r="K110" s="13">
        <v>244231</v>
      </c>
    </row>
    <row r="111" spans="1:11" ht="12.75">
      <c r="A111" s="190" t="s">
        <v>101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/>
      <c r="K111" s="13"/>
    </row>
    <row r="112" spans="1:11" ht="12.75">
      <c r="A112" s="190" t="s">
        <v>99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/>
    </row>
    <row r="113" spans="1:11" ht="12.75">
      <c r="A113" s="190" t="s">
        <v>100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161981</v>
      </c>
      <c r="K113" s="13">
        <v>161681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/>
      <c r="K114" s="13"/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105866657</v>
      </c>
      <c r="K115" s="12">
        <f>K70+K87+K91+K101+K114</f>
        <v>256477561</v>
      </c>
    </row>
    <row r="116" spans="1:11" ht="12.75">
      <c r="A116" s="179" t="s">
        <v>59</v>
      </c>
      <c r="B116" s="180"/>
      <c r="C116" s="180"/>
      <c r="D116" s="180"/>
      <c r="E116" s="180"/>
      <c r="F116" s="180"/>
      <c r="G116" s="180"/>
      <c r="H116" s="181"/>
      <c r="I116" s="5">
        <v>108</v>
      </c>
      <c r="J116" s="14">
        <v>211073477</v>
      </c>
      <c r="K116" s="14">
        <v>243350500</v>
      </c>
    </row>
    <row r="117" spans="1:11" ht="12.75">
      <c r="A117" s="182" t="s">
        <v>289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86" t="s">
        <v>193</v>
      </c>
      <c r="B118" s="187"/>
      <c r="C118" s="187"/>
      <c r="D118" s="187"/>
      <c r="E118" s="187"/>
      <c r="F118" s="187"/>
      <c r="G118" s="187"/>
      <c r="H118" s="187"/>
      <c r="I118" s="188"/>
      <c r="J118" s="188"/>
      <c r="K118" s="189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/>
      <c r="K119" s="13"/>
    </row>
    <row r="120" spans="1:11" ht="12.75">
      <c r="A120" s="174" t="s">
        <v>9</v>
      </c>
      <c r="B120" s="175"/>
      <c r="C120" s="175"/>
      <c r="D120" s="175"/>
      <c r="E120" s="175"/>
      <c r="F120" s="175"/>
      <c r="G120" s="175"/>
      <c r="H120" s="17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7" t="s">
        <v>102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2.75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43">
      <selection activeCell="K63" sqref="K63"/>
    </sheetView>
  </sheetViews>
  <sheetFormatPr defaultColWidth="9.140625" defaultRowHeight="12.75"/>
  <cols>
    <col min="11" max="11" width="9.8515625" style="0" bestFit="1" customWidth="1"/>
  </cols>
  <sheetData>
    <row r="1" spans="1:11" ht="12.75">
      <c r="A1" s="215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341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327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204"/>
      <c r="I7" s="6">
        <v>111</v>
      </c>
      <c r="J7" s="20">
        <f>SUM(J8:J9)</f>
        <v>31739585</v>
      </c>
      <c r="K7" s="20">
        <f>SUM(K8:K9)</f>
        <v>26278222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30893401</v>
      </c>
      <c r="K8" s="13">
        <v>25970558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846184</v>
      </c>
      <c r="K9" s="13">
        <v>307664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33415211</v>
      </c>
      <c r="K10" s="12">
        <f>K11+K12+K16+K20+K21+K22+K25+K26</f>
        <v>27235793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14808641</v>
      </c>
      <c r="K12" s="12">
        <f>SUM(K13:K15)</f>
        <v>11639942</v>
      </c>
    </row>
    <row r="13" spans="1:11" ht="12.75">
      <c r="A13" s="190" t="s">
        <v>152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10776448</v>
      </c>
      <c r="K13" s="13">
        <v>8252147</v>
      </c>
    </row>
    <row r="14" spans="1:11" ht="12.75">
      <c r="A14" s="190" t="s">
        <v>153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/>
      <c r="K14" s="13"/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4032193</v>
      </c>
      <c r="K15" s="13">
        <v>3387795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10745729</v>
      </c>
      <c r="K16" s="12">
        <f>SUM(K17:K19)</f>
        <v>8416426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7307611</v>
      </c>
      <c r="K17" s="13">
        <v>5716346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1848451</v>
      </c>
      <c r="K18" s="13">
        <v>1451657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1589667</v>
      </c>
      <c r="K19" s="13">
        <v>1248423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5113432</v>
      </c>
      <c r="K20" s="13">
        <v>5093661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2529772</v>
      </c>
      <c r="K21" s="13">
        <v>1970833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203607</v>
      </c>
      <c r="K22" s="12">
        <f>SUM(K23:K24)</f>
        <v>27836</v>
      </c>
    </row>
    <row r="23" spans="1:11" ht="12.75">
      <c r="A23" s="190" t="s">
        <v>143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/>
      <c r="K23" s="13"/>
    </row>
    <row r="24" spans="1:11" ht="12.75">
      <c r="A24" s="190" t="s">
        <v>144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203607</v>
      </c>
      <c r="K24" s="13">
        <v>27836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14030</v>
      </c>
      <c r="K26" s="13">
        <v>87095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4141908</v>
      </c>
      <c r="K27" s="12">
        <f>SUM(K28:K32)</f>
        <v>2229973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4141908</v>
      </c>
      <c r="K29" s="13">
        <v>2229973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5739302</v>
      </c>
      <c r="K33" s="12">
        <f>SUM(K34:K37)</f>
        <v>4263700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5739302</v>
      </c>
      <c r="K35" s="13">
        <v>4263700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35881493</v>
      </c>
      <c r="K42" s="12">
        <f>K7+K27+K38+K40</f>
        <v>28508195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39154513</v>
      </c>
      <c r="K43" s="12">
        <f>K10+K33+K39+K41</f>
        <v>31499493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-3273020</v>
      </c>
      <c r="K44" s="12">
        <f>K42-K43</f>
        <v>-2991298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3273020</v>
      </c>
      <c r="K46" s="12">
        <f>IF(K43&gt;K42,K43-K42,0)</f>
        <v>2991298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-3273020</v>
      </c>
      <c r="K48" s="12">
        <f>K44-K47</f>
        <v>-2991298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3273020</v>
      </c>
      <c r="K50" s="18">
        <f>IF(K48&lt;0,-K48,0)</f>
        <v>2991298</v>
      </c>
    </row>
    <row r="51" spans="1:11" ht="12.75">
      <c r="A51" s="182" t="s">
        <v>120</v>
      </c>
      <c r="B51" s="183"/>
      <c r="C51" s="183"/>
      <c r="D51" s="183"/>
      <c r="E51" s="183"/>
      <c r="F51" s="183"/>
      <c r="G51" s="183"/>
      <c r="H51" s="183"/>
      <c r="I51" s="228"/>
      <c r="J51" s="228"/>
      <c r="K51" s="229"/>
    </row>
    <row r="52" spans="1:11" ht="12.75">
      <c r="A52" s="186" t="s">
        <v>194</v>
      </c>
      <c r="B52" s="187"/>
      <c r="C52" s="187"/>
      <c r="D52" s="187"/>
      <c r="E52" s="187"/>
      <c r="F52" s="187"/>
      <c r="G52" s="187"/>
      <c r="H52" s="187"/>
      <c r="I52" s="188"/>
      <c r="J52" s="188"/>
      <c r="K52" s="189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82" t="s">
        <v>197</v>
      </c>
      <c r="B55" s="183"/>
      <c r="C55" s="183"/>
      <c r="D55" s="183"/>
      <c r="E55" s="183"/>
      <c r="F55" s="183"/>
      <c r="G55" s="183"/>
      <c r="H55" s="183"/>
      <c r="I55" s="228"/>
      <c r="J55" s="228"/>
      <c r="K55" s="229"/>
    </row>
    <row r="56" spans="1:11" ht="12.75">
      <c r="A56" s="186" t="s">
        <v>212</v>
      </c>
      <c r="B56" s="187"/>
      <c r="C56" s="187"/>
      <c r="D56" s="187"/>
      <c r="E56" s="187"/>
      <c r="F56" s="187"/>
      <c r="G56" s="187"/>
      <c r="H56" s="204"/>
      <c r="I56" s="21">
        <v>157</v>
      </c>
      <c r="J56" s="11">
        <v>-3273020</v>
      </c>
      <c r="K56" s="11">
        <v>-2991298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26906</v>
      </c>
      <c r="K57" s="12">
        <f>SUM(K58:K64)</f>
        <v>124946900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>
        <v>124957150</v>
      </c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>
        <v>26906</v>
      </c>
      <c r="K60" s="13">
        <v>-10250</v>
      </c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26906</v>
      </c>
      <c r="K66" s="12">
        <f>K57-K65</f>
        <v>124946900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-3246114</v>
      </c>
      <c r="K67" s="18">
        <f>K56+K66</f>
        <v>121955602</v>
      </c>
    </row>
    <row r="68" spans="1:11" ht="12.75">
      <c r="A68" s="182" t="s">
        <v>196</v>
      </c>
      <c r="B68" s="183"/>
      <c r="C68" s="183"/>
      <c r="D68" s="183"/>
      <c r="E68" s="183"/>
      <c r="F68" s="183"/>
      <c r="G68" s="183"/>
      <c r="H68" s="183"/>
      <c r="I68" s="228"/>
      <c r="J68" s="228"/>
      <c r="K68" s="229"/>
    </row>
    <row r="69" spans="1:11" ht="12.75">
      <c r="A69" s="186" t="s">
        <v>195</v>
      </c>
      <c r="B69" s="187"/>
      <c r="C69" s="187"/>
      <c r="D69" s="187"/>
      <c r="E69" s="187"/>
      <c r="F69" s="187"/>
      <c r="G69" s="187"/>
      <c r="H69" s="187"/>
      <c r="I69" s="188"/>
      <c r="J69" s="188"/>
      <c r="K69" s="189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7">
      <selection activeCell="K51" sqref="K51"/>
    </sheetView>
  </sheetViews>
  <sheetFormatPr defaultColWidth="9.140625" defaultRowHeight="12.75"/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217"/>
    </row>
    <row r="2" spans="1:11" ht="12.75">
      <c r="A2" s="247" t="s">
        <v>342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9" t="s">
        <v>327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8">
        <v>-3273020</v>
      </c>
      <c r="K8" s="13">
        <v>-2991298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8">
        <v>5113432</v>
      </c>
      <c r="K9" s="13">
        <v>5093661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8">
        <v>13527</v>
      </c>
      <c r="K12" s="13"/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8">
        <v>208000</v>
      </c>
      <c r="K13" s="13">
        <v>36342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2061939</v>
      </c>
      <c r="K14" s="12">
        <f>SUM(K8:K13)</f>
        <v>2138705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8">
        <v>2888919</v>
      </c>
      <c r="K15" s="13">
        <v>4056521</v>
      </c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8">
        <v>151616</v>
      </c>
      <c r="K16" s="13">
        <v>845513</v>
      </c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>
        <v>30302</v>
      </c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>
        <v>341971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3040535</v>
      </c>
      <c r="K19" s="12">
        <f>SUM(K15:K18)</f>
        <v>5274307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978596</v>
      </c>
      <c r="K21" s="12">
        <f>IF(K19&gt;K14,K19-K14,0)</f>
        <v>3135602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90" t="s">
        <v>185</v>
      </c>
      <c r="B23" s="191"/>
      <c r="C23" s="191"/>
      <c r="D23" s="191"/>
      <c r="E23" s="191"/>
      <c r="F23" s="191"/>
      <c r="G23" s="191"/>
      <c r="H23" s="191"/>
      <c r="I23" s="4">
        <v>15</v>
      </c>
      <c r="J23" s="8"/>
      <c r="K23" s="13"/>
    </row>
    <row r="24" spans="1:11" ht="12.75">
      <c r="A24" s="190" t="s">
        <v>186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187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188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189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>
        <v>1534655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0</v>
      </c>
      <c r="K28" s="12">
        <f>SUM(K23:K27)</f>
        <v>1534655</v>
      </c>
    </row>
    <row r="29" spans="1:11" ht="12.75">
      <c r="A29" s="190" t="s">
        <v>121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439689</v>
      </c>
      <c r="K29" s="13">
        <v>88199</v>
      </c>
    </row>
    <row r="30" spans="1:11" ht="12.75">
      <c r="A30" s="190" t="s">
        <v>122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>
        <v>396133</v>
      </c>
      <c r="K30" s="13"/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835822</v>
      </c>
      <c r="K32" s="12">
        <f>SUM(K29:K31)</f>
        <v>88199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1446456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835822</v>
      </c>
      <c r="K34" s="12">
        <f>IF(K32&gt;K28,K32-K28,0)</f>
        <v>0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90" t="s">
        <v>180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/>
      <c r="K36" s="13"/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>
        <v>2472518</v>
      </c>
      <c r="K37" s="13">
        <v>1812545</v>
      </c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2472518</v>
      </c>
      <c r="K39" s="12">
        <f>SUM(K36:K38)</f>
        <v>1812545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/>
      <c r="K40" s="13"/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2472518</v>
      </c>
      <c r="K46" s="12">
        <f>IF(K39&gt;K45,K39-K45,0)</f>
        <v>1812545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658100</v>
      </c>
      <c r="K48" s="12">
        <f>IF(K20-K21+K33-K34+K46-K47&gt;0,K20-K21+K33-K34+K46-K47,0)</f>
        <v>123399</v>
      </c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90" t="s">
        <v>167</v>
      </c>
      <c r="B50" s="191"/>
      <c r="C50" s="191"/>
      <c r="D50" s="191"/>
      <c r="E50" s="191"/>
      <c r="F50" s="191"/>
      <c r="G50" s="191"/>
      <c r="H50" s="191"/>
      <c r="I50" s="4">
        <v>41</v>
      </c>
      <c r="J50" s="8">
        <v>7731</v>
      </c>
      <c r="K50" s="13">
        <v>665831</v>
      </c>
    </row>
    <row r="51" spans="1:11" ht="12.75">
      <c r="A51" s="190" t="s">
        <v>182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>
        <v>658100</v>
      </c>
      <c r="K51" s="13">
        <v>123399</v>
      </c>
    </row>
    <row r="52" spans="1:11" ht="12.75">
      <c r="A52" s="190" t="s">
        <v>183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/>
      <c r="K52" s="13"/>
    </row>
    <row r="53" spans="1:11" ht="12.75">
      <c r="A53" s="174" t="s">
        <v>184</v>
      </c>
      <c r="B53" s="175"/>
      <c r="C53" s="175"/>
      <c r="D53" s="175"/>
      <c r="E53" s="175"/>
      <c r="F53" s="175"/>
      <c r="G53" s="175"/>
      <c r="H53" s="175"/>
      <c r="I53" s="7">
        <v>44</v>
      </c>
      <c r="J53" s="10">
        <f>J50+J51-J52</f>
        <v>665831</v>
      </c>
      <c r="K53" s="18">
        <f>K50+K51-K52</f>
        <v>789230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6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207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125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126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127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128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129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130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131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132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133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134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90" t="s">
        <v>171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172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173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90" t="s">
        <v>180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J16" sqref="J16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0.42187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40179</v>
      </c>
      <c r="F2" s="99" t="s">
        <v>258</v>
      </c>
      <c r="G2" s="260">
        <v>40543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112021200</v>
      </c>
      <c r="K5" s="107">
        <v>112021200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/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988000</v>
      </c>
      <c r="K7" s="108">
        <v>988000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-136245057</v>
      </c>
      <c r="K8" s="108">
        <v>-139518078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-3273020</v>
      </c>
      <c r="K9" s="108">
        <v>-2991298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>
        <v>124957150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>
        <v>70875</v>
      </c>
      <c r="K12" s="108">
        <v>60625</v>
      </c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4" t="s">
        <v>305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-26438002</v>
      </c>
      <c r="K14" s="109">
        <f>SUM(K5:K13)</f>
        <v>95517599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4" t="s">
        <v>312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313</v>
      </c>
      <c r="B23" s="267"/>
      <c r="C23" s="267"/>
      <c r="D23" s="267"/>
      <c r="E23" s="267"/>
      <c r="F23" s="267"/>
      <c r="G23" s="267"/>
      <c r="H23" s="267"/>
      <c r="I23" s="111">
        <v>18</v>
      </c>
      <c r="J23" s="107"/>
      <c r="K23" s="107"/>
    </row>
    <row r="24" spans="1:11" ht="23.25" customHeight="1">
      <c r="A24" s="268" t="s">
        <v>314</v>
      </c>
      <c r="B24" s="269"/>
      <c r="C24" s="269"/>
      <c r="D24" s="269"/>
      <c r="E24" s="269"/>
      <c r="F24" s="269"/>
      <c r="G24" s="269"/>
      <c r="H24" s="269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Tajnica</cp:lastModifiedBy>
  <cp:lastPrinted>2011-03-28T11:17:39Z</cp:lastPrinted>
  <dcterms:created xsi:type="dcterms:W3CDTF">2008-10-17T11:51:54Z</dcterms:created>
  <dcterms:modified xsi:type="dcterms:W3CDTF">2011-05-02T10:30:24Z</dcterms:modified>
  <cp:category/>
  <cp:version/>
  <cp:contentType/>
  <cp:contentStatus/>
</cp:coreProperties>
</file>