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mir\Documents\ZSE\2017\4Q\"/>
    </mc:Choice>
  </mc:AlternateContent>
  <bookViews>
    <workbookView xWindow="0" yWindow="0" windowWidth="28800" windowHeight="12435" activeTab="1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52511"/>
</workbook>
</file>

<file path=xl/calcChain.xml><?xml version="1.0" encoding="utf-8"?>
<calcChain xmlns="http://schemas.openxmlformats.org/spreadsheetml/2006/main">
  <c r="M27" i="18" l="1"/>
  <c r="M22" i="18"/>
  <c r="L22" i="18"/>
  <c r="L16" i="18"/>
  <c r="K56" i="19"/>
  <c r="J82" i="19"/>
  <c r="J56" i="19"/>
  <c r="J79" i="19"/>
  <c r="J49" i="19"/>
  <c r="J9" i="19"/>
  <c r="K33" i="18" l="1"/>
  <c r="K79" i="19"/>
  <c r="M7" i="18"/>
  <c r="J22" i="18"/>
  <c r="J26" i="19"/>
  <c r="M12" i="18"/>
  <c r="M10" i="18" s="1"/>
  <c r="K57" i="18"/>
  <c r="K66" i="18"/>
  <c r="K67" i="18" s="1"/>
  <c r="L66" i="18"/>
  <c r="L67" i="18" s="1"/>
  <c r="M57" i="18"/>
  <c r="M66" i="18"/>
  <c r="M67" i="18" s="1"/>
  <c r="K7" i="18"/>
  <c r="K27" i="18"/>
  <c r="K16" i="18"/>
  <c r="K10" i="18" s="1"/>
  <c r="K43" i="18" s="1"/>
  <c r="L7" i="18"/>
  <c r="L27" i="18"/>
  <c r="L12" i="18"/>
  <c r="L33" i="18"/>
  <c r="M33" i="18"/>
  <c r="K53" i="21"/>
  <c r="J53" i="21"/>
  <c r="K19" i="21"/>
  <c r="K20" i="21" s="1"/>
  <c r="K12" i="21"/>
  <c r="K32" i="21"/>
  <c r="K33" i="21" s="1"/>
  <c r="K28" i="21"/>
  <c r="K45" i="21"/>
  <c r="K46" i="21" s="1"/>
  <c r="K39" i="21"/>
  <c r="J19" i="21"/>
  <c r="J21" i="21" s="1"/>
  <c r="J49" i="21" s="1"/>
  <c r="J12" i="21"/>
  <c r="J20" i="21" s="1"/>
  <c r="J32" i="21"/>
  <c r="J34" i="21" s="1"/>
  <c r="J28" i="21"/>
  <c r="J33" i="21" s="1"/>
  <c r="J45" i="21"/>
  <c r="J47" i="21" s="1"/>
  <c r="J39" i="21"/>
  <c r="J46" i="21" s="1"/>
  <c r="K52" i="20"/>
  <c r="J52" i="20"/>
  <c r="K18" i="20"/>
  <c r="K13" i="20"/>
  <c r="K31" i="20"/>
  <c r="K27" i="20"/>
  <c r="K44" i="20"/>
  <c r="K38" i="20"/>
  <c r="J20" i="20"/>
  <c r="J31" i="20"/>
  <c r="J33" i="20" s="1"/>
  <c r="J27" i="20"/>
  <c r="J44" i="20"/>
  <c r="J38" i="20"/>
  <c r="J45" i="20" s="1"/>
  <c r="K72" i="19"/>
  <c r="K82" i="19"/>
  <c r="K86" i="19"/>
  <c r="K90" i="19"/>
  <c r="K100" i="19"/>
  <c r="J72" i="19"/>
  <c r="J86" i="19"/>
  <c r="J90" i="19"/>
  <c r="J100" i="19"/>
  <c r="K9" i="19"/>
  <c r="K16" i="19"/>
  <c r="K26" i="19"/>
  <c r="K35" i="19"/>
  <c r="K49" i="19"/>
  <c r="J16" i="19"/>
  <c r="J35" i="19"/>
  <c r="J40" i="19"/>
  <c r="J57" i="18"/>
  <c r="J66" i="18" s="1"/>
  <c r="J67" i="18" s="1"/>
  <c r="J7" i="18"/>
  <c r="J27" i="18"/>
  <c r="J16" i="18"/>
  <c r="J33" i="18"/>
  <c r="J14" i="17"/>
  <c r="K14" i="17"/>
  <c r="J21" i="17"/>
  <c r="K21" i="17"/>
  <c r="J69" i="19"/>
  <c r="J48" i="21" l="1"/>
  <c r="J10" i="18"/>
  <c r="K47" i="21"/>
  <c r="K34" i="21"/>
  <c r="K21" i="21"/>
  <c r="K33" i="20"/>
  <c r="M42" i="18"/>
  <c r="J42" i="18"/>
  <c r="K46" i="20"/>
  <c r="K19" i="20"/>
  <c r="K40" i="19"/>
  <c r="K32" i="20"/>
  <c r="J46" i="20"/>
  <c r="J32" i="20"/>
  <c r="J19" i="20"/>
  <c r="K69" i="19"/>
  <c r="K114" i="19" s="1"/>
  <c r="M43" i="18"/>
  <c r="L42" i="18"/>
  <c r="K42" i="18"/>
  <c r="K44" i="18" s="1"/>
  <c r="K48" i="18" s="1"/>
  <c r="K50" i="18" s="1"/>
  <c r="J43" i="18"/>
  <c r="J44" i="18" s="1"/>
  <c r="J48" i="18" s="1"/>
  <c r="J114" i="19"/>
  <c r="J8" i="19"/>
  <c r="J66" i="19" s="1"/>
  <c r="L10" i="18"/>
  <c r="L43" i="18" s="1"/>
  <c r="K45" i="20"/>
  <c r="K20" i="20"/>
  <c r="K8" i="19"/>
  <c r="K49" i="21" l="1"/>
  <c r="K48" i="21"/>
  <c r="K48" i="20"/>
  <c r="J48" i="20"/>
  <c r="M45" i="18"/>
  <c r="K45" i="18"/>
  <c r="K66" i="19"/>
  <c r="J46" i="18"/>
  <c r="J45" i="18"/>
  <c r="J47" i="20"/>
  <c r="M44" i="18"/>
  <c r="M48" i="18" s="1"/>
  <c r="M49" i="18" s="1"/>
  <c r="M46" i="18"/>
  <c r="L44" i="18"/>
  <c r="L48" i="18" s="1"/>
  <c r="L49" i="18" s="1"/>
  <c r="K46" i="18"/>
  <c r="K49" i="18"/>
  <c r="J49" i="18"/>
  <c r="J50" i="18"/>
  <c r="L46" i="18"/>
  <c r="L45" i="18"/>
  <c r="K47" i="20"/>
  <c r="M50" i="18" l="1"/>
  <c r="L50" i="18"/>
</calcChain>
</file>

<file path=xl/sharedStrings.xml><?xml version="1.0" encoding="utf-8"?>
<sst xmlns="http://schemas.openxmlformats.org/spreadsheetml/2006/main" count="407" uniqueCount="345">
  <si>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</si>
  <si>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</si>
  <si>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</si>
  <si>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</si>
  <si>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</si>
  <si>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</si>
  <si>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</si>
  <si>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</si>
  <si>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</si>
  <si>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</si>
  <si>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</si>
  <si>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</si>
  <si>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</si>
  <si>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</si>
  <si>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</si>
  <si>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</si>
  <si>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</si>
  <si>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</si>
  <si>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</si>
  <si>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</si>
  <si>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</si>
  <si>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</si>
  <si>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</si>
  <si>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</si>
  <si>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</si>
  <si>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</si>
  <si>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</si>
  <si>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</si>
  <si>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</si>
  <si>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</si>
  <si>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</si>
  <si>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</si>
  <si>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</si>
  <si>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</si>
  <si>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</si>
  <si>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</si>
  <si>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</si>
  <si>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</si>
  <si>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</si>
  <si>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</si>
  <si>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</si>
  <si>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</si>
  <si>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</si>
  <si>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</si>
  <si>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</si>
  <si>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</si>
  <si>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</si>
  <si>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</si>
  <si>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</si>
  <si>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</si>
  <si>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</si>
  <si>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</si>
  <si>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</si>
  <si>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</si>
  <si>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</si>
  <si>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</si>
  <si>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</si>
  <si>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</si>
  <si>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</si>
  <si>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</si>
  <si>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</si>
  <si>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</si>
  <si>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</si>
  <si>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</si>
  <si>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</si>
  <si>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</si>
  <si>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</si>
  <si>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</si>
  <si>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</si>
  <si>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</si>
  <si>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</si>
  <si>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</si>
  <si>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</si>
  <si>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</si>
  <si>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</si>
  <si>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</si>
  <si>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</si>
  <si>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</si>
  <si>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</si>
  <si>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</si>
  <si>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</si>
  <si>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</si>
  <si>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</si>
  <si>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</si>
  <si>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</si>
  <si>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</si>
  <si>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</si>
  <si>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</si>
  <si>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</si>
  <si>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</si>
  <si>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</si>
  <si>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</si>
  <si>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</si>
  <si>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</si>
  <si>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</si>
  <si>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</si>
  <si>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</si>
  <si>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</si>
  <si>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</si>
  <si>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</si>
  <si>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</si>
  <si>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</si>
  <si>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</si>
  <si>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</si>
  <si>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</si>
  <si>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</si>
  <si>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</si>
  <si>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</si>
  <si>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</si>
  <si>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</si>
  <si>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</si>
  <si>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</si>
  <si>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</si>
  <si>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</si>
  <si>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</si>
  <si>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</si>
  <si>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</si>
  <si>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</si>
  <si>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</si>
  <si>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</si>
  <si>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</si>
  <si>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</si>
  <si>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</si>
  <si>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</si>
  <si>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</si>
  <si>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</si>
  <si>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</si>
  <si>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</si>
  <si>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</si>
  <si>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</si>
  <si>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</si>
  <si>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</si>
  <si>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</si>
  <si>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</si>
  <si>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</si>
  <si>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</si>
  <si>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</si>
  <si>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</si>
  <si>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</si>
  <si>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</si>
  <si>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</si>
  <si>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</si>
  <si>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</si>
  <si>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</si>
  <si>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</si>
  <si>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</si>
  <si>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</si>
  <si>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</si>
  <si>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</si>
  <si>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</si>
  <si>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</si>
  <si>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</si>
  <si>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</si>
  <si>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</si>
  <si>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</si>
  <si>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</si>
  <si>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</si>
  <si>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</si>
  <si>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</si>
  <si>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</si>
  <si>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</si>
  <si>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</si>
  <si>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</si>
  <si>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</si>
  <si>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</si>
  <si>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</si>
  <si>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</si>
  <si>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</si>
  <si>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</si>
  <si>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</si>
  <si>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</si>
  <si>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</si>
  <si>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</si>
  <si>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</si>
  <si>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</si>
  <si>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</si>
  <si>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</si>
  <si>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</si>
  <si>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</si>
  <si>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</si>
  <si>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</si>
  <si>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</si>
  <si>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</si>
  <si>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</si>
  <si>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</si>
  <si>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</si>
  <si>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</si>
  <si>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</si>
  <si>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</si>
  <si>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</si>
  <si>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</si>
  <si>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</si>
  <si>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</si>
  <si>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</si>
  <si>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</si>
  <si>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</si>
  <si>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</si>
  <si>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</si>
  <si>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</si>
  <si>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</si>
  <si>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</si>
  <si>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</si>
  <si>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</si>
  <si>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</si>
  <si>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</si>
  <si>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</si>
  <si>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</si>
  <si>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</si>
  <si>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</si>
  <si>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</si>
  <si>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</si>
  <si>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</si>
  <si>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</si>
  <si>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</si>
  <si>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</si>
  <si>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</si>
  <si>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</si>
  <si>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</si>
  <si>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</si>
  <si>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</si>
  <si>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</si>
  <si>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</si>
  <si>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</si>
  <si>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</si>
  <si>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</si>
  <si>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</si>
  <si>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</si>
  <si>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</si>
  <si>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</si>
  <si>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</si>
  <si>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</si>
  <si>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</si>
  <si>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</si>
  <si>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</si>
  <si>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</si>
  <si>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</si>
  <si>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</si>
  <si>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</si>
  <si>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</si>
  <si>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</si>
  <si>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</si>
  <si>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</si>
  <si>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</si>
  <si>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</si>
  <si>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</si>
  <si>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</si>
  <si>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</si>
  <si>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</si>
  <si>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</si>
  <si>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</si>
  <si>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</si>
  <si>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</si>
  <si>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</si>
  <si>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</si>
  <si>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</si>
  <si>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</si>
  <si>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</si>
  <si>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</si>
  <si>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</si>
  <si>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</si>
  <si>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</si>
  <si>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</si>
  <si>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</si>
  <si>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</si>
  <si>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</si>
  <si>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</si>
  <si>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</si>
  <si>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</si>
  <si>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</si>
  <si>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</si>
  <si>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</si>
  <si>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</si>
  <si>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</si>
  <si>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</si>
  <si>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</si>
  <si>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</si>
  <si>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</si>
  <si>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</si>
  <si>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</si>
  <si>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</si>
  <si>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</si>
  <si>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</si>
  <si>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</si>
  <si>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</si>
  <si>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</si>
  <si>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</si>
  <si>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</si>
  <si>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</si>
  <si>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</si>
  <si>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</si>
  <si>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</si>
  <si>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</si>
  <si>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</si>
  <si>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</si>
  <si>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</si>
  <si>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</si>
  <si>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</si>
  <si>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</si>
  <si>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</si>
  <si>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</si>
  <si>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</si>
  <si>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</si>
  <si>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</si>
  <si>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</si>
  <si>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</si>
  <si>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</si>
  <si>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</si>
  <si>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</si>
  <si>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</si>
  <si>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</si>
  <si>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</si>
  <si>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</si>
  <si>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</si>
  <si>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</si>
  <si>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</si>
  <si>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</si>
  <si>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</si>
  <si>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HOTELI VODICE d.d.</t>
  </si>
  <si>
    <t>02077507</t>
  </si>
  <si>
    <t>100006793</t>
  </si>
  <si>
    <t>94858559872</t>
  </si>
  <si>
    <t>HOTELI VODICE d.d.</t>
  </si>
  <si>
    <t>VODICE</t>
  </si>
  <si>
    <t>GRGURA NINSKOG 1</t>
  </si>
  <si>
    <t>financije@hotelivodice.hr</t>
  </si>
  <si>
    <t>www.hotelivodice.hr</t>
  </si>
  <si>
    <t>Vodice</t>
  </si>
  <si>
    <t>Šibensko-kninska županija</t>
  </si>
  <si>
    <t>NE</t>
  </si>
  <si>
    <t>5510</t>
  </si>
  <si>
    <t>022/451-465</t>
  </si>
  <si>
    <t>022/451-433</t>
  </si>
  <si>
    <t>DAMIR VAROŠANEC</t>
  </si>
  <si>
    <t>damir.varosanec@hotelivodice.hr</t>
  </si>
  <si>
    <t>Godišnji financijski izvještaj poduzetnika TFI-POD</t>
  </si>
  <si>
    <t xml:space="preserve"> </t>
  </si>
  <si>
    <t>u razdoblju 01.01.2017. do 31.12.2017.</t>
  </si>
  <si>
    <t>01.01.2017.</t>
  </si>
  <si>
    <t>31.12.2017.</t>
  </si>
  <si>
    <t>stanje na dan 31.12.2017.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</si>
  <si>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</si>
  <si>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</si>
  <si>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 xml:space="preserve">    2. Kamate, tečajne razlike i drugi rashodi iz odnosa s nepovezanim poduzetnicima i drugim osobama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</si>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</sst>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7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</cellStyleXfs>
  <cellXfs count="303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3">
      <alignment vertical="top"/>
    </xf>
    <xf numFmtId="0" fontId="11" fillId="0" borderId="0" xfId="3" applyAlignment="1"/>
    <xf numFmtId="0" fontId="19" fillId="0" borderId="0" xfId="3" applyFont="1" applyAlignment="1"/>
    <xf numFmtId="0" fontId="20" fillId="0" borderId="0" xfId="3" applyFont="1" applyFill="1" applyBorder="1" applyAlignment="1">
      <alignment horizontal="center" vertical="center" wrapText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2" fillId="0" borderId="6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0" fontId="15" fillId="0" borderId="0" xfId="3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6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3" applyFont="1" applyFill="1" applyAlignment="1">
      <alignment wrapText="1"/>
    </xf>
    <xf numFmtId="0" fontId="1" fillId="0" borderId="0" xfId="0" applyFont="1" applyFill="1"/>
    <xf numFmtId="0" fontId="1" fillId="0" borderId="0" xfId="3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5" fillId="0" borderId="16" xfId="3" applyFont="1" applyFill="1" applyBorder="1" applyAlignment="1" applyProtection="1">
      <alignment vertical="center"/>
      <protection hidden="1"/>
    </xf>
    <xf numFmtId="0" fontId="15" fillId="0" borderId="0" xfId="3" applyFont="1" applyBorder="1" applyAlignment="1" applyProtection="1">
      <alignment horizontal="left"/>
      <protection hidden="1"/>
    </xf>
    <xf numFmtId="0" fontId="11" fillId="0" borderId="0" xfId="3" applyBorder="1" applyAlignment="1"/>
    <xf numFmtId="0" fontId="11" fillId="0" borderId="16" xfId="3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1" fontId="4" fillId="2" borderId="11" xfId="2" applyNumberFormat="1" applyFont="1" applyFill="1" applyBorder="1" applyAlignment="1" applyProtection="1">
      <alignment horizontal="center" vertical="center"/>
      <protection locked="0" hidden="1"/>
    </xf>
    <xf numFmtId="3" fontId="0" fillId="0" borderId="0" xfId="0" applyNumberFormat="1" applyFill="1"/>
    <xf numFmtId="14" fontId="21" fillId="0" borderId="0" xfId="3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Fill="1" applyBorder="1" applyAlignment="1">
      <alignment horizontal="center" vertical="center" wrapText="1"/>
    </xf>
    <xf numFmtId="3" fontId="4" fillId="3" borderId="11" xfId="2" applyNumberFormat="1" applyFont="1" applyFill="1" applyBorder="1" applyAlignment="1" applyProtection="1">
      <alignment horizontal="right" vertical="center"/>
      <protection locked="0" hidden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16" xfId="2" applyFont="1" applyBorder="1" applyAlignment="1" applyProtection="1">
      <alignment horizontal="right" wrapText="1"/>
      <protection hidden="1"/>
    </xf>
    <xf numFmtId="49" fontId="6" fillId="0" borderId="18" xfId="1" applyNumberForma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24" fillId="0" borderId="0" xfId="3" applyFont="1" applyBorder="1" applyAlignment="1" applyProtection="1">
      <alignment horizontal="left"/>
      <protection hidden="1"/>
    </xf>
    <xf numFmtId="0" fontId="25" fillId="0" borderId="0" xfId="3" applyFont="1" applyBorder="1" applyAlignment="1"/>
    <xf numFmtId="0" fontId="15" fillId="0" borderId="0" xfId="3" applyFont="1" applyBorder="1" applyAlignment="1" applyProtection="1">
      <alignment horizontal="left"/>
      <protection hidden="1"/>
    </xf>
    <xf numFmtId="0" fontId="11" fillId="0" borderId="0" xfId="3" applyBorder="1" applyAlignment="1"/>
    <xf numFmtId="0" fontId="11" fillId="0" borderId="16" xfId="3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0" fontId="12" fillId="0" borderId="21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8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4" fillId="2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Border="1" applyAlignment="1">
      <alignment horizontal="left"/>
    </xf>
    <xf numFmtId="0" fontId="7" fillId="0" borderId="20" xfId="2" applyFont="1" applyBorder="1" applyAlignment="1">
      <alignment horizontal="left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6" fillId="0" borderId="18" xfId="1" applyFill="1" applyBorder="1" applyAlignment="1" applyProtection="1">
      <protection locked="0" hidden="1"/>
    </xf>
    <xf numFmtId="0" fontId="4" fillId="0" borderId="19" xfId="2" applyFont="1" applyFill="1" applyBorder="1" applyAlignment="1" applyProtection="1">
      <protection locked="0" hidden="1"/>
    </xf>
    <xf numFmtId="0" fontId="4" fillId="0" borderId="20" xfId="2" applyFont="1" applyFill="1" applyBorder="1" applyAlignment="1" applyProtection="1">
      <protection locked="0" hidden="1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19" xfId="2" applyFont="1" applyFill="1" applyBorder="1" applyAlignment="1">
      <alignment horizontal="left" vertical="center"/>
    </xf>
    <xf numFmtId="0" fontId="7" fillId="0" borderId="20" xfId="2" applyFont="1" applyFill="1" applyBorder="1" applyAlignment="1">
      <alignment horizontal="left" vertical="center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49" fontId="4" fillId="2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Border="1" applyAlignment="1" applyProtection="1">
      <alignment horizontal="center" vertical="center"/>
      <protection locked="0" hidden="1"/>
    </xf>
    <xf numFmtId="1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1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9" fillId="0" borderId="29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4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8" fillId="0" borderId="29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26" xfId="0" applyFont="1" applyFill="1" applyBorder="1"/>
    <xf numFmtId="0" fontId="16" fillId="0" borderId="27" xfId="0" applyFont="1" applyFill="1" applyBorder="1"/>
    <xf numFmtId="0" fontId="16" fillId="0" borderId="30" xfId="0" applyFont="1" applyFill="1" applyBorder="1"/>
    <xf numFmtId="0" fontId="16" fillId="0" borderId="31" xfId="0" applyFont="1" applyFill="1" applyBorder="1"/>
    <xf numFmtId="0" fontId="7" fillId="0" borderId="2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0" fillId="0" borderId="0" xfId="3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14" fontId="21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" fillId="0" borderId="0" xfId="3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12" fillId="0" borderId="0" xfId="3" applyFont="1" applyAlignment="1"/>
    <xf numFmtId="0" fontId="18" fillId="0" borderId="0" xfId="3" applyFont="1" applyBorder="1" applyAlignment="1">
      <alignment horizontal="justify" vertical="top" wrapText="1"/>
    </xf>
    <xf numFmtId="0" fontId="11" fillId="0" borderId="0" xfId="3" applyAlignment="1"/>
  </cellXfs>
  <cellStyles count="4">
    <cellStyle name="Hyperlink" xfId="1" builtinId="8"/>
    <cellStyle name="Normal" xfId="0" builtinId="0"/>
    <cellStyle name="Normal_TFI-POD" xfId="2"/>
    <cellStyle name="Style 1" xfId="3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mir.varosanec@hotelivodice.hr" TargetMode="External"/><Relationship Id="rId2" Type="http://schemas.openxmlformats.org/officeDocument/2006/relationships/hyperlink" Target="http://www.hotelivodice.hr/" TargetMode="External"/><Relationship Id="rId1" Type="http://schemas.openxmlformats.org/officeDocument/2006/relationships/hyperlink" Target="mailto:financije@hotelivodice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topLeftCell="A10" zoomScale="110" zoomScaleSheetLayoutView="100" workbookViewId="0">
      <selection activeCell="E21" sqref="E21"/>
    </sheetView>
  </sheetViews>
  <sheetFormatPr defaultRowHeight="12.75" x14ac:dyDescent="0.2"/>
  <cols>
    <col min="1" max="1" width="9.140625" style="11"/>
    <col min="2" max="2" width="13" style="11" customWidth="1"/>
    <col min="3" max="4" width="9.140625" style="11"/>
    <col min="5" max="5" width="9.85546875" style="11" bestFit="1" customWidth="1"/>
    <col min="6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 x14ac:dyDescent="0.25">
      <c r="A1" s="152" t="s">
        <v>243</v>
      </c>
      <c r="B1" s="153"/>
      <c r="C1" s="153"/>
      <c r="D1" s="84"/>
      <c r="E1" s="84"/>
      <c r="F1" s="84"/>
      <c r="G1" s="84"/>
      <c r="H1" s="84"/>
      <c r="I1" s="85"/>
      <c r="J1" s="10"/>
      <c r="K1" s="10"/>
      <c r="L1" s="10"/>
    </row>
    <row r="2" spans="1:12" x14ac:dyDescent="0.2">
      <c r="A2" s="186" t="s">
        <v>244</v>
      </c>
      <c r="B2" s="187"/>
      <c r="C2" s="187"/>
      <c r="D2" s="188"/>
      <c r="E2" s="119">
        <v>42736</v>
      </c>
      <c r="F2" s="12"/>
      <c r="G2" s="13" t="s">
        <v>245</v>
      </c>
      <c r="H2" s="119">
        <v>43100</v>
      </c>
      <c r="I2" s="86"/>
      <c r="J2" s="10"/>
      <c r="K2" s="10"/>
      <c r="L2" s="10"/>
    </row>
    <row r="3" spans="1:12" x14ac:dyDescent="0.2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 x14ac:dyDescent="0.2">
      <c r="A4" s="189" t="s">
        <v>334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x14ac:dyDescent="0.2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x14ac:dyDescent="0.2">
      <c r="A6" s="138" t="s">
        <v>246</v>
      </c>
      <c r="B6" s="139"/>
      <c r="C6" s="155" t="s">
        <v>318</v>
      </c>
      <c r="D6" s="156"/>
      <c r="E6" s="29"/>
      <c r="F6" s="29"/>
      <c r="G6" s="29"/>
      <c r="H6" s="29"/>
      <c r="I6" s="92"/>
      <c r="J6" s="10"/>
      <c r="K6" s="10"/>
      <c r="L6" s="10"/>
    </row>
    <row r="7" spans="1:12" x14ac:dyDescent="0.2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x14ac:dyDescent="0.2">
      <c r="A8" s="192" t="s">
        <v>247</v>
      </c>
      <c r="B8" s="193"/>
      <c r="C8" s="194" t="s">
        <v>319</v>
      </c>
      <c r="D8" s="195"/>
      <c r="E8" s="29"/>
      <c r="F8" s="29"/>
      <c r="G8" s="29"/>
      <c r="H8" s="29"/>
      <c r="I8" s="94"/>
      <c r="J8" s="10"/>
      <c r="K8" s="10"/>
      <c r="L8" s="10"/>
    </row>
    <row r="9" spans="1:12" x14ac:dyDescent="0.2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x14ac:dyDescent="0.2">
      <c r="A10" s="133" t="s">
        <v>248</v>
      </c>
      <c r="B10" s="184"/>
      <c r="C10" s="155" t="s">
        <v>320</v>
      </c>
      <c r="D10" s="156"/>
      <c r="E10" s="16"/>
      <c r="F10" s="16"/>
      <c r="G10" s="16"/>
      <c r="H10" s="16"/>
      <c r="I10" s="94"/>
      <c r="J10" s="10"/>
      <c r="K10" s="10"/>
      <c r="L10" s="10"/>
    </row>
    <row r="11" spans="1:12" x14ac:dyDescent="0.2">
      <c r="A11" s="185"/>
      <c r="B11" s="184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x14ac:dyDescent="0.2">
      <c r="A12" s="138" t="s">
        <v>249</v>
      </c>
      <c r="B12" s="139"/>
      <c r="C12" s="140" t="s">
        <v>321</v>
      </c>
      <c r="D12" s="182"/>
      <c r="E12" s="182"/>
      <c r="F12" s="182"/>
      <c r="G12" s="182"/>
      <c r="H12" s="182"/>
      <c r="I12" s="183"/>
      <c r="J12" s="10"/>
      <c r="K12" s="10"/>
      <c r="L12" s="10"/>
    </row>
    <row r="13" spans="1:12" x14ac:dyDescent="0.2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x14ac:dyDescent="0.2">
      <c r="A14" s="138" t="s">
        <v>250</v>
      </c>
      <c r="B14" s="139"/>
      <c r="C14" s="196">
        <v>22211</v>
      </c>
      <c r="D14" s="197"/>
      <c r="E14" s="16"/>
      <c r="F14" s="140" t="s">
        <v>322</v>
      </c>
      <c r="G14" s="182"/>
      <c r="H14" s="182"/>
      <c r="I14" s="183"/>
      <c r="J14" s="10"/>
      <c r="K14" s="10"/>
      <c r="L14" s="10"/>
    </row>
    <row r="15" spans="1:12" x14ac:dyDescent="0.2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x14ac:dyDescent="0.2">
      <c r="A16" s="138" t="s">
        <v>251</v>
      </c>
      <c r="B16" s="139"/>
      <c r="C16" s="140" t="s">
        <v>323</v>
      </c>
      <c r="D16" s="182"/>
      <c r="E16" s="182"/>
      <c r="F16" s="182"/>
      <c r="G16" s="182"/>
      <c r="H16" s="182"/>
      <c r="I16" s="183"/>
      <c r="J16" s="10"/>
      <c r="K16" s="10"/>
      <c r="L16" s="10"/>
    </row>
    <row r="17" spans="1:12" x14ac:dyDescent="0.2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x14ac:dyDescent="0.2">
      <c r="A18" s="138" t="s">
        <v>252</v>
      </c>
      <c r="B18" s="139"/>
      <c r="C18" s="176" t="s">
        <v>324</v>
      </c>
      <c r="D18" s="177"/>
      <c r="E18" s="177"/>
      <c r="F18" s="177"/>
      <c r="G18" s="177"/>
      <c r="H18" s="177"/>
      <c r="I18" s="178"/>
      <c r="J18" s="10"/>
      <c r="K18" s="10"/>
      <c r="L18" s="10"/>
    </row>
    <row r="19" spans="1:12" x14ac:dyDescent="0.2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x14ac:dyDescent="0.2">
      <c r="A20" s="138" t="s">
        <v>253</v>
      </c>
      <c r="B20" s="139"/>
      <c r="C20" s="176" t="s">
        <v>325</v>
      </c>
      <c r="D20" s="177"/>
      <c r="E20" s="177"/>
      <c r="F20" s="177"/>
      <c r="G20" s="177"/>
      <c r="H20" s="177"/>
      <c r="I20" s="178"/>
      <c r="J20" s="10"/>
      <c r="K20" s="10"/>
      <c r="L20" s="10"/>
    </row>
    <row r="21" spans="1:12" x14ac:dyDescent="0.2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x14ac:dyDescent="0.2">
      <c r="A22" s="138" t="s">
        <v>254</v>
      </c>
      <c r="B22" s="139"/>
      <c r="C22" s="126">
        <v>500</v>
      </c>
      <c r="D22" s="140" t="s">
        <v>326</v>
      </c>
      <c r="E22" s="179"/>
      <c r="F22" s="180"/>
      <c r="G22" s="138"/>
      <c r="H22" s="181"/>
      <c r="I22" s="96"/>
      <c r="J22" s="10"/>
      <c r="K22" s="10"/>
      <c r="L22" s="10"/>
    </row>
    <row r="23" spans="1:12" x14ac:dyDescent="0.2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x14ac:dyDescent="0.2">
      <c r="A24" s="138" t="s">
        <v>255</v>
      </c>
      <c r="B24" s="139"/>
      <c r="C24" s="120">
        <v>15</v>
      </c>
      <c r="D24" s="165" t="s">
        <v>327</v>
      </c>
      <c r="E24" s="166"/>
      <c r="F24" s="166"/>
      <c r="G24" s="167"/>
      <c r="H24" s="51" t="s">
        <v>256</v>
      </c>
      <c r="I24" s="130">
        <v>65</v>
      </c>
      <c r="J24" s="10"/>
      <c r="K24" s="10"/>
      <c r="L24" s="10"/>
    </row>
    <row r="25" spans="1:12" x14ac:dyDescent="0.2">
      <c r="A25" s="93"/>
      <c r="B25" s="22"/>
      <c r="C25" s="16"/>
      <c r="D25" s="24"/>
      <c r="E25" s="24"/>
      <c r="F25" s="24"/>
      <c r="G25" s="22"/>
      <c r="H25" s="22" t="s">
        <v>312</v>
      </c>
      <c r="I25" s="97"/>
      <c r="J25" s="10"/>
      <c r="K25" s="10"/>
      <c r="L25" s="10"/>
    </row>
    <row r="26" spans="1:12" x14ac:dyDescent="0.2">
      <c r="A26" s="138" t="s">
        <v>257</v>
      </c>
      <c r="B26" s="139"/>
      <c r="C26" s="121" t="s">
        <v>328</v>
      </c>
      <c r="D26" s="25"/>
      <c r="E26" s="33"/>
      <c r="F26" s="24"/>
      <c r="G26" s="168" t="s">
        <v>258</v>
      </c>
      <c r="H26" s="139"/>
      <c r="I26" s="122" t="s">
        <v>329</v>
      </c>
      <c r="J26" s="10"/>
      <c r="K26" s="10"/>
      <c r="L26" s="10"/>
    </row>
    <row r="27" spans="1:12" x14ac:dyDescent="0.2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x14ac:dyDescent="0.2">
      <c r="A28" s="169" t="s">
        <v>259</v>
      </c>
      <c r="B28" s="170"/>
      <c r="C28" s="171"/>
      <c r="D28" s="171"/>
      <c r="E28" s="172" t="s">
        <v>260</v>
      </c>
      <c r="F28" s="173"/>
      <c r="G28" s="173"/>
      <c r="H28" s="174" t="s">
        <v>261</v>
      </c>
      <c r="I28" s="175"/>
      <c r="J28" s="10"/>
      <c r="K28" s="10"/>
      <c r="L28" s="10"/>
    </row>
    <row r="29" spans="1:12" x14ac:dyDescent="0.2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x14ac:dyDescent="0.2">
      <c r="A30" s="162"/>
      <c r="B30" s="157"/>
      <c r="C30" s="157"/>
      <c r="D30" s="158"/>
      <c r="E30" s="162"/>
      <c r="F30" s="157"/>
      <c r="G30" s="157"/>
      <c r="H30" s="155"/>
      <c r="I30" s="156"/>
      <c r="J30" s="10"/>
      <c r="K30" s="10"/>
      <c r="L30" s="10"/>
    </row>
    <row r="31" spans="1:12" x14ac:dyDescent="0.2">
      <c r="A31" s="93"/>
      <c r="B31" s="22"/>
      <c r="C31" s="21"/>
      <c r="D31" s="163"/>
      <c r="E31" s="163"/>
      <c r="F31" s="163"/>
      <c r="G31" s="164"/>
      <c r="H31" s="16"/>
      <c r="I31" s="100"/>
      <c r="J31" s="10"/>
      <c r="K31" s="10"/>
      <c r="L31" s="10"/>
    </row>
    <row r="32" spans="1:12" x14ac:dyDescent="0.2">
      <c r="A32" s="162"/>
      <c r="B32" s="157"/>
      <c r="C32" s="157"/>
      <c r="D32" s="158"/>
      <c r="E32" s="162"/>
      <c r="F32" s="157"/>
      <c r="G32" s="157"/>
      <c r="H32" s="155"/>
      <c r="I32" s="156"/>
      <c r="J32" s="10"/>
      <c r="K32" s="10"/>
      <c r="L32" s="10"/>
    </row>
    <row r="33" spans="1:12" x14ac:dyDescent="0.2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x14ac:dyDescent="0.2">
      <c r="A34" s="162"/>
      <c r="B34" s="157"/>
      <c r="C34" s="157"/>
      <c r="D34" s="158"/>
      <c r="E34" s="162"/>
      <c r="F34" s="157"/>
      <c r="G34" s="157"/>
      <c r="H34" s="155"/>
      <c r="I34" s="156"/>
      <c r="J34" s="10"/>
      <c r="K34" s="10"/>
      <c r="L34" s="10"/>
    </row>
    <row r="35" spans="1:12" x14ac:dyDescent="0.2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x14ac:dyDescent="0.2">
      <c r="A36" s="162"/>
      <c r="B36" s="157"/>
      <c r="C36" s="157"/>
      <c r="D36" s="158"/>
      <c r="E36" s="162"/>
      <c r="F36" s="157"/>
      <c r="G36" s="157"/>
      <c r="H36" s="155"/>
      <c r="I36" s="156"/>
      <c r="J36" s="10"/>
      <c r="K36" s="10"/>
      <c r="L36" s="10"/>
    </row>
    <row r="37" spans="1:12" x14ac:dyDescent="0.2">
      <c r="A37" s="102"/>
      <c r="B37" s="30"/>
      <c r="C37" s="159"/>
      <c r="D37" s="160"/>
      <c r="E37" s="16"/>
      <c r="F37" s="159"/>
      <c r="G37" s="160"/>
      <c r="H37" s="16"/>
      <c r="I37" s="94"/>
      <c r="J37" s="10"/>
      <c r="K37" s="10"/>
      <c r="L37" s="10"/>
    </row>
    <row r="38" spans="1:12" x14ac:dyDescent="0.2">
      <c r="A38" s="162"/>
      <c r="B38" s="157"/>
      <c r="C38" s="157"/>
      <c r="D38" s="158"/>
      <c r="E38" s="162"/>
      <c r="F38" s="157"/>
      <c r="G38" s="157"/>
      <c r="H38" s="155"/>
      <c r="I38" s="156"/>
      <c r="J38" s="10"/>
      <c r="K38" s="10"/>
      <c r="L38" s="10"/>
    </row>
    <row r="39" spans="1:12" x14ac:dyDescent="0.2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x14ac:dyDescent="0.2">
      <c r="A40" s="162"/>
      <c r="B40" s="157"/>
      <c r="C40" s="157"/>
      <c r="D40" s="158"/>
      <c r="E40" s="162"/>
      <c r="F40" s="157"/>
      <c r="G40" s="157"/>
      <c r="H40" s="155"/>
      <c r="I40" s="156"/>
      <c r="J40" s="10"/>
      <c r="K40" s="10"/>
      <c r="L40" s="10"/>
    </row>
    <row r="41" spans="1:12" x14ac:dyDescent="0.2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x14ac:dyDescent="0.2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x14ac:dyDescent="0.2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x14ac:dyDescent="0.2">
      <c r="A44" s="133" t="s">
        <v>262</v>
      </c>
      <c r="B44" s="134"/>
      <c r="C44" s="155"/>
      <c r="D44" s="156"/>
      <c r="E44" s="26"/>
      <c r="F44" s="140"/>
      <c r="G44" s="157"/>
      <c r="H44" s="157"/>
      <c r="I44" s="158"/>
      <c r="J44" s="10"/>
      <c r="K44" s="10"/>
      <c r="L44" s="10"/>
    </row>
    <row r="45" spans="1:12" x14ac:dyDescent="0.2">
      <c r="A45" s="102"/>
      <c r="B45" s="30"/>
      <c r="C45" s="159"/>
      <c r="D45" s="160"/>
      <c r="E45" s="16"/>
      <c r="F45" s="159"/>
      <c r="G45" s="161"/>
      <c r="H45" s="35"/>
      <c r="I45" s="106"/>
      <c r="J45" s="10"/>
      <c r="K45" s="10"/>
      <c r="L45" s="10"/>
    </row>
    <row r="46" spans="1:12" x14ac:dyDescent="0.2">
      <c r="A46" s="133" t="s">
        <v>263</v>
      </c>
      <c r="B46" s="134"/>
      <c r="C46" s="140" t="s">
        <v>332</v>
      </c>
      <c r="D46" s="141"/>
      <c r="E46" s="141"/>
      <c r="F46" s="141"/>
      <c r="G46" s="141"/>
      <c r="H46" s="141"/>
      <c r="I46" s="142"/>
      <c r="J46" s="10"/>
      <c r="K46" s="10"/>
      <c r="L46" s="10"/>
    </row>
    <row r="47" spans="1:12" x14ac:dyDescent="0.2">
      <c r="A47" s="93"/>
      <c r="B47" s="22"/>
      <c r="C47" s="21" t="s">
        <v>264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x14ac:dyDescent="0.2">
      <c r="A48" s="133" t="s">
        <v>265</v>
      </c>
      <c r="B48" s="134"/>
      <c r="C48" s="151" t="s">
        <v>330</v>
      </c>
      <c r="D48" s="136"/>
      <c r="E48" s="137"/>
      <c r="F48" s="16"/>
      <c r="G48" s="51" t="s">
        <v>266</v>
      </c>
      <c r="H48" s="151" t="s">
        <v>331</v>
      </c>
      <c r="I48" s="137"/>
      <c r="J48" s="10"/>
      <c r="K48" s="10"/>
      <c r="L48" s="10"/>
    </row>
    <row r="49" spans="1:12" x14ac:dyDescent="0.2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x14ac:dyDescent="0.2">
      <c r="A50" s="133" t="s">
        <v>252</v>
      </c>
      <c r="B50" s="134"/>
      <c r="C50" s="135" t="s">
        <v>333</v>
      </c>
      <c r="D50" s="136"/>
      <c r="E50" s="136"/>
      <c r="F50" s="136"/>
      <c r="G50" s="136"/>
      <c r="H50" s="136"/>
      <c r="I50" s="137"/>
      <c r="J50" s="10"/>
      <c r="K50" s="10"/>
      <c r="L50" s="10"/>
    </row>
    <row r="51" spans="1:12" x14ac:dyDescent="0.2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x14ac:dyDescent="0.2">
      <c r="A52" s="138" t="s">
        <v>267</v>
      </c>
      <c r="B52" s="139"/>
      <c r="C52" s="140" t="s">
        <v>332</v>
      </c>
      <c r="D52" s="141"/>
      <c r="E52" s="141"/>
      <c r="F52" s="141"/>
      <c r="G52" s="141"/>
      <c r="H52" s="141"/>
      <c r="I52" s="142"/>
      <c r="J52" s="10"/>
      <c r="K52" s="10"/>
      <c r="L52" s="10"/>
    </row>
    <row r="53" spans="1:12" x14ac:dyDescent="0.2">
      <c r="A53" s="107"/>
      <c r="B53" s="20"/>
      <c r="C53" s="154" t="s">
        <v>268</v>
      </c>
      <c r="D53" s="154"/>
      <c r="E53" s="154"/>
      <c r="F53" s="154"/>
      <c r="G53" s="154"/>
      <c r="H53" s="154"/>
      <c r="I53" s="108"/>
      <c r="J53" s="10"/>
      <c r="K53" s="10"/>
      <c r="L53" s="10"/>
    </row>
    <row r="54" spans="1:12" x14ac:dyDescent="0.2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x14ac:dyDescent="0.2">
      <c r="A55" s="107"/>
      <c r="B55" s="143" t="s">
        <v>269</v>
      </c>
      <c r="C55" s="144"/>
      <c r="D55" s="144"/>
      <c r="E55" s="144"/>
      <c r="F55" s="49"/>
      <c r="G55" s="49"/>
      <c r="H55" s="49"/>
      <c r="I55" s="109"/>
      <c r="J55" s="10"/>
      <c r="K55" s="10"/>
      <c r="L55" s="10"/>
    </row>
    <row r="56" spans="1:12" x14ac:dyDescent="0.2">
      <c r="A56" s="107"/>
      <c r="B56" s="145" t="s">
        <v>301</v>
      </c>
      <c r="C56" s="146"/>
      <c r="D56" s="146"/>
      <c r="E56" s="146"/>
      <c r="F56" s="146"/>
      <c r="G56" s="146"/>
      <c r="H56" s="146"/>
      <c r="I56" s="147"/>
      <c r="J56" s="10"/>
      <c r="K56" s="10"/>
      <c r="L56" s="10"/>
    </row>
    <row r="57" spans="1:12" x14ac:dyDescent="0.2">
      <c r="A57" s="107"/>
      <c r="B57" s="145" t="s">
        <v>302</v>
      </c>
      <c r="C57" s="146"/>
      <c r="D57" s="146"/>
      <c r="E57" s="146"/>
      <c r="F57" s="146"/>
      <c r="G57" s="146"/>
      <c r="H57" s="146"/>
      <c r="I57" s="109"/>
      <c r="J57" s="10"/>
      <c r="K57" s="10"/>
      <c r="L57" s="10"/>
    </row>
    <row r="58" spans="1:12" x14ac:dyDescent="0.2">
      <c r="A58" s="107"/>
      <c r="B58" s="145" t="s">
        <v>303</v>
      </c>
      <c r="C58" s="146"/>
      <c r="D58" s="146"/>
      <c r="E58" s="146"/>
      <c r="F58" s="146"/>
      <c r="G58" s="146"/>
      <c r="H58" s="146"/>
      <c r="I58" s="147"/>
      <c r="J58" s="10"/>
      <c r="K58" s="10"/>
      <c r="L58" s="10"/>
    </row>
    <row r="59" spans="1:12" x14ac:dyDescent="0.2">
      <c r="A59" s="107"/>
      <c r="B59" s="145" t="s">
        <v>304</v>
      </c>
      <c r="C59" s="146"/>
      <c r="D59" s="146"/>
      <c r="E59" s="146"/>
      <c r="F59" s="146"/>
      <c r="G59" s="146"/>
      <c r="H59" s="146"/>
      <c r="I59" s="147"/>
      <c r="J59" s="10"/>
      <c r="K59" s="10"/>
      <c r="L59" s="10"/>
    </row>
    <row r="60" spans="1:12" x14ac:dyDescent="0.2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 x14ac:dyDescent="0.25">
      <c r="A61" s="113" t="s">
        <v>270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x14ac:dyDescent="0.2">
      <c r="A62" s="89"/>
      <c r="B62" s="16"/>
      <c r="C62" s="16"/>
      <c r="D62" s="16"/>
      <c r="E62" s="20" t="s">
        <v>271</v>
      </c>
      <c r="F62" s="33"/>
      <c r="G62" s="148" t="s">
        <v>272</v>
      </c>
      <c r="H62" s="149"/>
      <c r="I62" s="150"/>
      <c r="J62" s="10"/>
      <c r="K62" s="10"/>
      <c r="L62" s="10"/>
    </row>
    <row r="63" spans="1:12" x14ac:dyDescent="0.2">
      <c r="A63" s="115"/>
      <c r="B63" s="116"/>
      <c r="C63" s="117"/>
      <c r="D63" s="117"/>
      <c r="E63" s="117"/>
      <c r="F63" s="117"/>
      <c r="G63" s="131"/>
      <c r="H63" s="132"/>
      <c r="I63" s="118"/>
      <c r="J63" s="10"/>
      <c r="K63" s="10"/>
      <c r="L63" s="10"/>
    </row>
  </sheetData>
  <protectedRanges>
    <protectedRange sqref="E2 H2 C14:D14 F14:I14 C26 I26 I24 A30:I30 A32:I32 A34:D34" name="Range1"/>
    <protectedRange sqref="C6:D6" name="Range1_1"/>
    <protectedRange sqref="C8:D8" name="Range1_1_1"/>
    <protectedRange sqref="C10:D10" name="Range1_2"/>
    <protectedRange sqref="C12:I12" name="Range1_3"/>
    <protectedRange sqref="C16:I16" name="Range1_4"/>
    <protectedRange sqref="C18:I18" name="Range1_5"/>
    <protectedRange sqref="C20:I20" name="Range1_6"/>
    <protectedRange sqref="D22:F22" name="Range1_7"/>
    <protectedRange sqref="C22" name="Range1_6_1"/>
    <protectedRange sqref="C24" name="Range1_1_2"/>
    <protectedRange sqref="D24:G24" name="Range1_9"/>
  </protectedRanges>
  <mergeCells count="73"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tabSelected="1" view="pageBreakPreview" zoomScale="110" workbookViewId="0">
      <selection activeCell="A13" sqref="A13:H13"/>
    </sheetView>
  </sheetViews>
  <sheetFormatPr defaultRowHeight="12.75" x14ac:dyDescent="0.2"/>
  <cols>
    <col min="1" max="7" width="9.140625" style="52"/>
    <col min="8" max="8" width="1.5703125" style="52" customWidth="1"/>
    <col min="9" max="9" width="9.140625" style="52"/>
    <col min="10" max="10" width="10.42578125" style="52" customWidth="1"/>
    <col min="11" max="11" width="10.42578125" style="52" bestFit="1" customWidth="1"/>
    <col min="12" max="16384" width="9.140625" style="52"/>
  </cols>
  <sheetData>
    <row r="1" spans="1:11" ht="12.75" customHeight="1" x14ac:dyDescent="0.2">
      <c r="A1" s="208" t="s">
        <v>151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 customHeight="1" x14ac:dyDescent="0.2">
      <c r="A2" s="209" t="s">
        <v>339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x14ac:dyDescent="0.2">
      <c r="A3" s="210" t="s">
        <v>317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22.5" x14ac:dyDescent="0.2">
      <c r="A4" s="213" t="s">
        <v>58</v>
      </c>
      <c r="B4" s="214"/>
      <c r="C4" s="214"/>
      <c r="D4" s="214"/>
      <c r="E4" s="214"/>
      <c r="F4" s="214"/>
      <c r="G4" s="214"/>
      <c r="H4" s="215"/>
      <c r="I4" s="58" t="s">
        <v>273</v>
      </c>
      <c r="J4" s="59" t="s">
        <v>313</v>
      </c>
      <c r="K4" s="60" t="s">
        <v>314</v>
      </c>
    </row>
    <row r="5" spans="1:11" x14ac:dyDescent="0.2">
      <c r="A5" s="198">
        <v>1</v>
      </c>
      <c r="B5" s="198"/>
      <c r="C5" s="198"/>
      <c r="D5" s="198"/>
      <c r="E5" s="198"/>
      <c r="F5" s="198"/>
      <c r="G5" s="198"/>
      <c r="H5" s="198"/>
      <c r="I5" s="57">
        <v>2</v>
      </c>
      <c r="J5" s="56">
        <v>3</v>
      </c>
      <c r="K5" s="56">
        <v>4</v>
      </c>
    </row>
    <row r="6" spans="1:11" x14ac:dyDescent="0.2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x14ac:dyDescent="0.2">
      <c r="A7" s="202" t="s">
        <v>59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x14ac:dyDescent="0.2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3">
        <f>J9+J16+J26+J35+J39</f>
        <v>263759138</v>
      </c>
      <c r="K8" s="53">
        <f>K9+K16+K26+K35+K39</f>
        <v>262705589</v>
      </c>
    </row>
    <row r="9" spans="1:11" x14ac:dyDescent="0.2">
      <c r="A9" s="216" t="s">
        <v>202</v>
      </c>
      <c r="B9" s="217"/>
      <c r="C9" s="217"/>
      <c r="D9" s="217"/>
      <c r="E9" s="217"/>
      <c r="F9" s="217"/>
      <c r="G9" s="217"/>
      <c r="H9" s="218"/>
      <c r="I9" s="1">
        <v>3</v>
      </c>
      <c r="J9" s="53">
        <f>SUM(J10:J15)</f>
        <v>0</v>
      </c>
      <c r="K9" s="53">
        <f>SUM(K10:K15)</f>
        <v>0</v>
      </c>
    </row>
    <row r="10" spans="1:11" x14ac:dyDescent="0.2">
      <c r="A10" s="216" t="s">
        <v>110</v>
      </c>
      <c r="B10" s="217"/>
      <c r="C10" s="217"/>
      <c r="D10" s="217"/>
      <c r="E10" s="217"/>
      <c r="F10" s="217"/>
      <c r="G10" s="217"/>
      <c r="H10" s="218"/>
      <c r="I10" s="1">
        <v>4</v>
      </c>
      <c r="J10" s="7"/>
      <c r="K10" s="7"/>
    </row>
    <row r="11" spans="1:11" x14ac:dyDescent="0.2">
      <c r="A11" s="216" t="s">
        <v>14</v>
      </c>
      <c r="B11" s="217"/>
      <c r="C11" s="217"/>
      <c r="D11" s="217"/>
      <c r="E11" s="217"/>
      <c r="F11" s="217"/>
      <c r="G11" s="217"/>
      <c r="H11" s="218"/>
      <c r="I11" s="1">
        <v>5</v>
      </c>
      <c r="J11" s="7"/>
      <c r="K11" s="7"/>
    </row>
    <row r="12" spans="1:11" x14ac:dyDescent="0.2">
      <c r="A12" s="216" t="s">
        <v>111</v>
      </c>
      <c r="B12" s="217"/>
      <c r="C12" s="217"/>
      <c r="D12" s="217"/>
      <c r="E12" s="217"/>
      <c r="F12" s="217"/>
      <c r="G12" s="217"/>
      <c r="H12" s="218"/>
      <c r="I12" s="1">
        <v>6</v>
      </c>
      <c r="J12" s="7"/>
      <c r="K12" s="7"/>
    </row>
    <row r="13" spans="1:11" x14ac:dyDescent="0.2">
      <c r="A13" s="216" t="s">
        <v>205</v>
      </c>
      <c r="B13" s="217"/>
      <c r="C13" s="217"/>
      <c r="D13" s="217"/>
      <c r="E13" s="217"/>
      <c r="F13" s="217"/>
      <c r="G13" s="217"/>
      <c r="H13" s="218"/>
      <c r="I13" s="1">
        <v>7</v>
      </c>
      <c r="J13" s="7"/>
      <c r="K13" s="7"/>
    </row>
    <row r="14" spans="1:11" x14ac:dyDescent="0.2">
      <c r="A14" s="216" t="s">
        <v>206</v>
      </c>
      <c r="B14" s="217"/>
      <c r="C14" s="217"/>
      <c r="D14" s="217"/>
      <c r="E14" s="217"/>
      <c r="F14" s="217"/>
      <c r="G14" s="217"/>
      <c r="H14" s="218"/>
      <c r="I14" s="1">
        <v>8</v>
      </c>
      <c r="J14" s="7"/>
      <c r="K14" s="7"/>
    </row>
    <row r="15" spans="1:11" x14ac:dyDescent="0.2">
      <c r="A15" s="216" t="s">
        <v>207</v>
      </c>
      <c r="B15" s="217"/>
      <c r="C15" s="217"/>
      <c r="D15" s="217"/>
      <c r="E15" s="217"/>
      <c r="F15" s="217"/>
      <c r="G15" s="217"/>
      <c r="H15" s="218"/>
      <c r="I15" s="1">
        <v>9</v>
      </c>
      <c r="J15" s="7"/>
      <c r="K15" s="7"/>
    </row>
    <row r="16" spans="1:11" x14ac:dyDescent="0.2">
      <c r="A16" s="216" t="s">
        <v>203</v>
      </c>
      <c r="B16" s="217"/>
      <c r="C16" s="217"/>
      <c r="D16" s="217"/>
      <c r="E16" s="217"/>
      <c r="F16" s="217"/>
      <c r="G16" s="217"/>
      <c r="H16" s="218"/>
      <c r="I16" s="1">
        <v>10</v>
      </c>
      <c r="J16" s="53">
        <f>SUM(J17:J25)</f>
        <v>263698261</v>
      </c>
      <c r="K16" s="53">
        <f>SUM(K17:K25)</f>
        <v>262685589</v>
      </c>
    </row>
    <row r="17" spans="1:11" x14ac:dyDescent="0.2">
      <c r="A17" s="216" t="s">
        <v>208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40824742</v>
      </c>
      <c r="K17" s="7">
        <v>40824742</v>
      </c>
    </row>
    <row r="18" spans="1:11" x14ac:dyDescent="0.2">
      <c r="A18" s="216" t="s">
        <v>242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220958360</v>
      </c>
      <c r="K18" s="7">
        <v>220224464</v>
      </c>
    </row>
    <row r="19" spans="1:11" x14ac:dyDescent="0.2">
      <c r="A19" s="216" t="s">
        <v>209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393305</v>
      </c>
      <c r="K19" s="7">
        <v>265144</v>
      </c>
    </row>
    <row r="20" spans="1:11" x14ac:dyDescent="0.2">
      <c r="A20" s="216" t="s">
        <v>27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>
        <v>1024640</v>
      </c>
      <c r="K20" s="7">
        <v>899357</v>
      </c>
    </row>
    <row r="21" spans="1:11" x14ac:dyDescent="0.2">
      <c r="A21" s="216" t="s">
        <v>28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/>
      <c r="K21" s="7"/>
    </row>
    <row r="22" spans="1:11" x14ac:dyDescent="0.2">
      <c r="A22" s="216" t="s">
        <v>70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25332</v>
      </c>
      <c r="K22" s="7"/>
    </row>
    <row r="23" spans="1:11" x14ac:dyDescent="0.2">
      <c r="A23" s="216" t="s">
        <v>71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300000</v>
      </c>
      <c r="K23" s="7">
        <v>300000</v>
      </c>
    </row>
    <row r="24" spans="1:11" x14ac:dyDescent="0.2">
      <c r="A24" s="216" t="s">
        <v>72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171882</v>
      </c>
      <c r="K24" s="7">
        <v>171882</v>
      </c>
    </row>
    <row r="25" spans="1:11" x14ac:dyDescent="0.2">
      <c r="A25" s="216" t="s">
        <v>73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/>
      <c r="K25" s="7"/>
    </row>
    <row r="26" spans="1:11" x14ac:dyDescent="0.2">
      <c r="A26" s="216" t="s">
        <v>187</v>
      </c>
      <c r="B26" s="217"/>
      <c r="C26" s="217"/>
      <c r="D26" s="217"/>
      <c r="E26" s="217"/>
      <c r="F26" s="217"/>
      <c r="G26" s="217"/>
      <c r="H26" s="218"/>
      <c r="I26" s="1">
        <v>20</v>
      </c>
      <c r="J26" s="53">
        <f>SUM(J27:J34)</f>
        <v>60877</v>
      </c>
      <c r="K26" s="53">
        <f>SUM(K27:K34)</f>
        <v>20000</v>
      </c>
    </row>
    <row r="27" spans="1:11" x14ac:dyDescent="0.2">
      <c r="A27" s="216" t="s">
        <v>74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/>
      <c r="K27" s="7"/>
    </row>
    <row r="28" spans="1:11" x14ac:dyDescent="0.2">
      <c r="A28" s="216" t="s">
        <v>75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/>
      <c r="K28" s="7">
        <v>20000</v>
      </c>
    </row>
    <row r="29" spans="1:11" x14ac:dyDescent="0.2">
      <c r="A29" s="216" t="s">
        <v>76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/>
      <c r="K29" s="7"/>
    </row>
    <row r="30" spans="1:11" x14ac:dyDescent="0.2">
      <c r="A30" s="216" t="s">
        <v>81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/>
      <c r="K30" s="7"/>
    </row>
    <row r="31" spans="1:11" x14ac:dyDescent="0.2">
      <c r="A31" s="216" t="s">
        <v>82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/>
      <c r="K31" s="7"/>
    </row>
    <row r="32" spans="1:11" x14ac:dyDescent="0.2">
      <c r="A32" s="216" t="s">
        <v>83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>
        <v>60877</v>
      </c>
      <c r="K32" s="7"/>
    </row>
    <row r="33" spans="1:11" x14ac:dyDescent="0.2">
      <c r="A33" s="216" t="s">
        <v>77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/>
      <c r="K33" s="7"/>
    </row>
    <row r="34" spans="1:11" x14ac:dyDescent="0.2">
      <c r="A34" s="216" t="s">
        <v>180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/>
      <c r="K34" s="7"/>
    </row>
    <row r="35" spans="1:11" x14ac:dyDescent="0.2">
      <c r="A35" s="216" t="s">
        <v>181</v>
      </c>
      <c r="B35" s="217"/>
      <c r="C35" s="217"/>
      <c r="D35" s="217"/>
      <c r="E35" s="217"/>
      <c r="F35" s="217"/>
      <c r="G35" s="217"/>
      <c r="H35" s="218"/>
      <c r="I35" s="1">
        <v>29</v>
      </c>
      <c r="J35" s="53">
        <f>SUM(J36:J38)</f>
        <v>0</v>
      </c>
      <c r="K35" s="53">
        <f>SUM(K36:K38)</f>
        <v>0</v>
      </c>
    </row>
    <row r="36" spans="1:11" x14ac:dyDescent="0.2">
      <c r="A36" s="216" t="s">
        <v>78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/>
      <c r="K36" s="7"/>
    </row>
    <row r="37" spans="1:11" x14ac:dyDescent="0.2">
      <c r="A37" s="216" t="s">
        <v>79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/>
      <c r="K37" s="7"/>
    </row>
    <row r="38" spans="1:11" x14ac:dyDescent="0.2">
      <c r="A38" s="216" t="s">
        <v>80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/>
      <c r="K38" s="7"/>
    </row>
    <row r="39" spans="1:11" x14ac:dyDescent="0.2">
      <c r="A39" s="216" t="s">
        <v>182</v>
      </c>
      <c r="B39" s="217"/>
      <c r="C39" s="217"/>
      <c r="D39" s="217"/>
      <c r="E39" s="217"/>
      <c r="F39" s="217"/>
      <c r="G39" s="217"/>
      <c r="H39" s="218"/>
      <c r="I39" s="1">
        <v>33</v>
      </c>
      <c r="J39" s="7"/>
      <c r="K39" s="7"/>
    </row>
    <row r="40" spans="1:11" x14ac:dyDescent="0.2">
      <c r="A40" s="205" t="s">
        <v>235</v>
      </c>
      <c r="B40" s="206"/>
      <c r="C40" s="206"/>
      <c r="D40" s="206"/>
      <c r="E40" s="206"/>
      <c r="F40" s="206"/>
      <c r="G40" s="206"/>
      <c r="H40" s="207"/>
      <c r="I40" s="1">
        <v>34</v>
      </c>
      <c r="J40" s="53">
        <f>J41+J49+J56+J64</f>
        <v>3341067</v>
      </c>
      <c r="K40" s="53">
        <f>K41+K49+K56+K64</f>
        <v>4478533</v>
      </c>
    </row>
    <row r="41" spans="1:11" x14ac:dyDescent="0.2">
      <c r="A41" s="216" t="s">
        <v>98</v>
      </c>
      <c r="B41" s="217"/>
      <c r="C41" s="217"/>
      <c r="D41" s="217"/>
      <c r="E41" s="217"/>
      <c r="F41" s="217"/>
      <c r="G41" s="217"/>
      <c r="H41" s="218"/>
      <c r="I41" s="1">
        <v>35</v>
      </c>
      <c r="J41" s="53">
        <v>175730</v>
      </c>
      <c r="K41" s="53">
        <v>192347</v>
      </c>
    </row>
    <row r="42" spans="1:11" x14ac:dyDescent="0.2">
      <c r="A42" s="216" t="s">
        <v>115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168879</v>
      </c>
      <c r="K42" s="7">
        <v>182889</v>
      </c>
    </row>
    <row r="43" spans="1:11" x14ac:dyDescent="0.2">
      <c r="A43" s="216" t="s">
        <v>116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/>
      <c r="K43" s="7"/>
    </row>
    <row r="44" spans="1:11" x14ac:dyDescent="0.2">
      <c r="A44" s="216" t="s">
        <v>84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/>
      <c r="K44" s="7"/>
    </row>
    <row r="45" spans="1:11" x14ac:dyDescent="0.2">
      <c r="A45" s="216" t="s">
        <v>85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6851</v>
      </c>
      <c r="K45" s="7">
        <v>9458</v>
      </c>
    </row>
    <row r="46" spans="1:11" x14ac:dyDescent="0.2">
      <c r="A46" s="216" t="s">
        <v>86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/>
      <c r="K46" s="7"/>
    </row>
    <row r="47" spans="1:11" x14ac:dyDescent="0.2">
      <c r="A47" s="216" t="s">
        <v>87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/>
      <c r="K47" s="7"/>
    </row>
    <row r="48" spans="1:11" x14ac:dyDescent="0.2">
      <c r="A48" s="216" t="s">
        <v>88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/>
      <c r="K48" s="7"/>
    </row>
    <row r="49" spans="1:11" x14ac:dyDescent="0.2">
      <c r="A49" s="216" t="s">
        <v>99</v>
      </c>
      <c r="B49" s="217"/>
      <c r="C49" s="217"/>
      <c r="D49" s="217"/>
      <c r="E49" s="217"/>
      <c r="F49" s="217"/>
      <c r="G49" s="217"/>
      <c r="H49" s="218"/>
      <c r="I49" s="1">
        <v>43</v>
      </c>
      <c r="J49" s="53">
        <f>SUM(J50:J55)</f>
        <v>2107196</v>
      </c>
      <c r="K49" s="53">
        <f>SUM(K50:K55)</f>
        <v>3596787</v>
      </c>
    </row>
    <row r="50" spans="1:11" x14ac:dyDescent="0.2">
      <c r="A50" s="216" t="s">
        <v>197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/>
      <c r="K50" s="7"/>
    </row>
    <row r="51" spans="1:11" x14ac:dyDescent="0.2">
      <c r="A51" s="216" t="s">
        <v>198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1142799</v>
      </c>
      <c r="K51" s="7">
        <v>2063155</v>
      </c>
    </row>
    <row r="52" spans="1:11" x14ac:dyDescent="0.2">
      <c r="A52" s="216" t="s">
        <v>199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/>
      <c r="K52" s="7"/>
    </row>
    <row r="53" spans="1:11" x14ac:dyDescent="0.2">
      <c r="A53" s="216" t="s">
        <v>200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253616</v>
      </c>
      <c r="K53" s="7">
        <v>316292</v>
      </c>
    </row>
    <row r="54" spans="1:11" x14ac:dyDescent="0.2">
      <c r="A54" s="216" t="s">
        <v>10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109760</v>
      </c>
      <c r="K54" s="7">
        <v>25998</v>
      </c>
    </row>
    <row r="55" spans="1:11" x14ac:dyDescent="0.2">
      <c r="A55" s="216" t="s">
        <v>11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601021</v>
      </c>
      <c r="K55" s="7">
        <v>1191342</v>
      </c>
    </row>
    <row r="56" spans="1:11" x14ac:dyDescent="0.2">
      <c r="A56" s="216" t="s">
        <v>100</v>
      </c>
      <c r="B56" s="217"/>
      <c r="C56" s="217"/>
      <c r="D56" s="217"/>
      <c r="E56" s="217"/>
      <c r="F56" s="217"/>
      <c r="G56" s="217"/>
      <c r="H56" s="218"/>
      <c r="I56" s="1">
        <v>50</v>
      </c>
      <c r="J56" s="53">
        <f>SUM(J57:J63)</f>
        <v>462908</v>
      </c>
      <c r="K56" s="53">
        <f>SUM(K57:K63)</f>
        <v>315228</v>
      </c>
    </row>
    <row r="57" spans="1:11" x14ac:dyDescent="0.2">
      <c r="A57" s="216" t="s">
        <v>74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/>
      <c r="K57" s="7"/>
    </row>
    <row r="58" spans="1:11" x14ac:dyDescent="0.2">
      <c r="A58" s="216" t="s">
        <v>75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/>
      <c r="K58" s="7"/>
    </row>
    <row r="59" spans="1:11" x14ac:dyDescent="0.2">
      <c r="A59" s="216" t="s">
        <v>237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/>
      <c r="K59" s="7"/>
    </row>
    <row r="60" spans="1:11" x14ac:dyDescent="0.2">
      <c r="A60" s="216" t="s">
        <v>81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/>
      <c r="K60" s="7"/>
    </row>
    <row r="61" spans="1:11" x14ac:dyDescent="0.2">
      <c r="A61" s="216" t="s">
        <v>82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/>
      <c r="K61" s="7"/>
    </row>
    <row r="62" spans="1:11" x14ac:dyDescent="0.2">
      <c r="A62" s="216" t="s">
        <v>83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462908</v>
      </c>
      <c r="K62" s="7">
        <v>315228</v>
      </c>
    </row>
    <row r="63" spans="1:11" x14ac:dyDescent="0.2">
      <c r="A63" s="216" t="s">
        <v>45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/>
      <c r="K63" s="7" t="s">
        <v>335</v>
      </c>
    </row>
    <row r="64" spans="1:11" x14ac:dyDescent="0.2">
      <c r="A64" s="216" t="s">
        <v>204</v>
      </c>
      <c r="B64" s="217"/>
      <c r="C64" s="217"/>
      <c r="D64" s="217"/>
      <c r="E64" s="217"/>
      <c r="F64" s="217"/>
      <c r="G64" s="217"/>
      <c r="H64" s="218"/>
      <c r="I64" s="1">
        <v>58</v>
      </c>
      <c r="J64" s="7">
        <v>595233</v>
      </c>
      <c r="K64" s="7">
        <v>374171</v>
      </c>
    </row>
    <row r="65" spans="1:11" x14ac:dyDescent="0.2">
      <c r="A65" s="205" t="s">
        <v>55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/>
      <c r="K65" s="7"/>
    </row>
    <row r="66" spans="1:11" x14ac:dyDescent="0.2">
      <c r="A66" s="205" t="s">
        <v>236</v>
      </c>
      <c r="B66" s="206"/>
      <c r="C66" s="206"/>
      <c r="D66" s="206"/>
      <c r="E66" s="206"/>
      <c r="F66" s="206"/>
      <c r="G66" s="206"/>
      <c r="H66" s="207"/>
      <c r="I66" s="1">
        <v>60</v>
      </c>
      <c r="J66" s="53">
        <f>J7+J8+J40+J65</f>
        <v>267100205</v>
      </c>
      <c r="K66" s="53">
        <f>K7+K8+K40+K65</f>
        <v>267184122</v>
      </c>
    </row>
    <row r="67" spans="1:11" x14ac:dyDescent="0.2">
      <c r="A67" s="219" t="s">
        <v>89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/>
      <c r="K67" s="8"/>
    </row>
    <row r="68" spans="1:11" x14ac:dyDescent="0.2">
      <c r="A68" s="222" t="s">
        <v>57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x14ac:dyDescent="0.2">
      <c r="A69" s="202" t="s">
        <v>188</v>
      </c>
      <c r="B69" s="203"/>
      <c r="C69" s="203"/>
      <c r="D69" s="203"/>
      <c r="E69" s="203"/>
      <c r="F69" s="203"/>
      <c r="G69" s="203"/>
      <c r="H69" s="204"/>
      <c r="I69" s="3">
        <v>62</v>
      </c>
      <c r="J69" s="54">
        <f>J70+J71+J72+J78+J79+J82+J85</f>
        <v>173728369</v>
      </c>
      <c r="K69" s="54">
        <f>K70+K71+K72+K78+K79+K82+K85</f>
        <v>178308792</v>
      </c>
    </row>
    <row r="70" spans="1:11" x14ac:dyDescent="0.2">
      <c r="A70" s="216" t="s">
        <v>139</v>
      </c>
      <c r="B70" s="217"/>
      <c r="C70" s="217"/>
      <c r="D70" s="217"/>
      <c r="E70" s="217"/>
      <c r="F70" s="217"/>
      <c r="G70" s="217"/>
      <c r="H70" s="218"/>
      <c r="I70" s="1">
        <v>63</v>
      </c>
      <c r="J70" s="7">
        <v>157743375</v>
      </c>
      <c r="K70" s="7">
        <v>157743375</v>
      </c>
    </row>
    <row r="71" spans="1:11" x14ac:dyDescent="0.2">
      <c r="A71" s="216" t="s">
        <v>140</v>
      </c>
      <c r="B71" s="217"/>
      <c r="C71" s="217"/>
      <c r="D71" s="217"/>
      <c r="E71" s="217"/>
      <c r="F71" s="217"/>
      <c r="G71" s="217"/>
      <c r="H71" s="218"/>
      <c r="I71" s="1">
        <v>64</v>
      </c>
      <c r="J71" s="7"/>
      <c r="K71" s="7"/>
    </row>
    <row r="72" spans="1:11" x14ac:dyDescent="0.2">
      <c r="A72" s="216" t="s">
        <v>141</v>
      </c>
      <c r="B72" s="217"/>
      <c r="C72" s="217"/>
      <c r="D72" s="217"/>
      <c r="E72" s="217"/>
      <c r="F72" s="217"/>
      <c r="G72" s="217"/>
      <c r="H72" s="218"/>
      <c r="I72" s="1">
        <v>65</v>
      </c>
      <c r="J72" s="53">
        <f>J73+J74-J75+J76+J77</f>
        <v>0</v>
      </c>
      <c r="K72" s="53">
        <f>K73+K74-K75+K76+K77</f>
        <v>0</v>
      </c>
    </row>
    <row r="73" spans="1:11" x14ac:dyDescent="0.2">
      <c r="A73" s="216" t="s">
        <v>142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/>
      <c r="K73" s="7"/>
    </row>
    <row r="74" spans="1:11" x14ac:dyDescent="0.2">
      <c r="A74" s="216" t="s">
        <v>143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/>
      <c r="K74" s="7"/>
    </row>
    <row r="75" spans="1:11" x14ac:dyDescent="0.2">
      <c r="A75" s="216" t="s">
        <v>131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/>
      <c r="K75" s="7"/>
    </row>
    <row r="76" spans="1:11" x14ac:dyDescent="0.2">
      <c r="A76" s="216" t="s">
        <v>132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/>
      <c r="K76" s="7"/>
    </row>
    <row r="77" spans="1:11" x14ac:dyDescent="0.2">
      <c r="A77" s="216" t="s">
        <v>133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/>
      <c r="K77" s="7"/>
    </row>
    <row r="78" spans="1:11" x14ac:dyDescent="0.2">
      <c r="A78" s="216" t="s">
        <v>134</v>
      </c>
      <c r="B78" s="217"/>
      <c r="C78" s="217"/>
      <c r="D78" s="217"/>
      <c r="E78" s="217"/>
      <c r="F78" s="217"/>
      <c r="G78" s="217"/>
      <c r="H78" s="218"/>
      <c r="I78" s="1">
        <v>71</v>
      </c>
      <c r="J78" s="7">
        <v>145601867</v>
      </c>
      <c r="K78" s="7">
        <v>147984464</v>
      </c>
    </row>
    <row r="79" spans="1:11" x14ac:dyDescent="0.2">
      <c r="A79" s="216" t="s">
        <v>233</v>
      </c>
      <c r="B79" s="217"/>
      <c r="C79" s="217"/>
      <c r="D79" s="217"/>
      <c r="E79" s="217"/>
      <c r="F79" s="217"/>
      <c r="G79" s="217"/>
      <c r="H79" s="218"/>
      <c r="I79" s="1">
        <v>72</v>
      </c>
      <c r="J79" s="53">
        <f>J80-J81</f>
        <v>-128310681</v>
      </c>
      <c r="K79" s="53">
        <f>K80-K81</f>
        <v>-127569435</v>
      </c>
    </row>
    <row r="80" spans="1:11" x14ac:dyDescent="0.2">
      <c r="A80" s="225" t="s">
        <v>166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>
        <v>1238070</v>
      </c>
      <c r="K80" s="7"/>
    </row>
    <row r="81" spans="1:11" x14ac:dyDescent="0.2">
      <c r="A81" s="225" t="s">
        <v>167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>
        <v>129548751</v>
      </c>
      <c r="K81" s="7">
        <v>127569435</v>
      </c>
    </row>
    <row r="82" spans="1:11" x14ac:dyDescent="0.2">
      <c r="A82" s="216" t="s">
        <v>234</v>
      </c>
      <c r="B82" s="217"/>
      <c r="C82" s="217"/>
      <c r="D82" s="217"/>
      <c r="E82" s="217"/>
      <c r="F82" s="217"/>
      <c r="G82" s="217"/>
      <c r="H82" s="218"/>
      <c r="I82" s="1">
        <v>75</v>
      </c>
      <c r="J82" s="53">
        <f>J83-J84</f>
        <v>-1306192</v>
      </c>
      <c r="K82" s="53">
        <f>K83-K84</f>
        <v>150388</v>
      </c>
    </row>
    <row r="83" spans="1:11" x14ac:dyDescent="0.2">
      <c r="A83" s="225" t="s">
        <v>168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/>
      <c r="K83" s="7">
        <v>150388</v>
      </c>
    </row>
    <row r="84" spans="1:11" x14ac:dyDescent="0.2">
      <c r="A84" s="225" t="s">
        <v>169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>
        <v>1306192</v>
      </c>
      <c r="K84" s="7"/>
    </row>
    <row r="85" spans="1:11" x14ac:dyDescent="0.2">
      <c r="A85" s="216" t="s">
        <v>170</v>
      </c>
      <c r="B85" s="217"/>
      <c r="C85" s="217"/>
      <c r="D85" s="217"/>
      <c r="E85" s="217"/>
      <c r="F85" s="217"/>
      <c r="G85" s="217"/>
      <c r="H85" s="218"/>
      <c r="I85" s="1">
        <v>78</v>
      </c>
      <c r="J85" s="7"/>
      <c r="K85" s="7"/>
    </row>
    <row r="86" spans="1:11" x14ac:dyDescent="0.2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3">
        <f>SUM(J87:J89)</f>
        <v>0</v>
      </c>
      <c r="K86" s="53">
        <f>SUM(K87:K89)</f>
        <v>0</v>
      </c>
    </row>
    <row r="87" spans="1:11" x14ac:dyDescent="0.2">
      <c r="A87" s="216" t="s">
        <v>127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/>
      <c r="K87" s="7"/>
    </row>
    <row r="88" spans="1:11" x14ac:dyDescent="0.2">
      <c r="A88" s="216" t="s">
        <v>128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/>
      <c r="K88" s="7"/>
    </row>
    <row r="89" spans="1:11" x14ac:dyDescent="0.2">
      <c r="A89" s="216" t="s">
        <v>129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/>
      <c r="K89" s="7"/>
    </row>
    <row r="90" spans="1:11" x14ac:dyDescent="0.2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3">
        <f>SUM(J91:J99)</f>
        <v>45088789</v>
      </c>
      <c r="K90" s="53">
        <f>SUM(K91:K99)</f>
        <v>38634626</v>
      </c>
    </row>
    <row r="91" spans="1:11" x14ac:dyDescent="0.2">
      <c r="A91" s="216" t="s">
        <v>130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/>
      <c r="K91" s="7"/>
    </row>
    <row r="92" spans="1:11" x14ac:dyDescent="0.2">
      <c r="A92" s="216" t="s">
        <v>238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/>
      <c r="K92" s="7"/>
    </row>
    <row r="93" spans="1:11" x14ac:dyDescent="0.2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220375</v>
      </c>
      <c r="K93" s="7">
        <v>100156</v>
      </c>
    </row>
    <row r="94" spans="1:11" x14ac:dyDescent="0.2">
      <c r="A94" s="216" t="s">
        <v>239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/>
      <c r="K94" s="7"/>
    </row>
    <row r="95" spans="1:11" x14ac:dyDescent="0.2">
      <c r="A95" s="216" t="s">
        <v>240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>
        <v>7499537</v>
      </c>
      <c r="K95" s="7">
        <v>5312775</v>
      </c>
    </row>
    <row r="96" spans="1:11" x14ac:dyDescent="0.2">
      <c r="A96" s="216" t="s">
        <v>241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/>
      <c r="K96" s="7"/>
    </row>
    <row r="97" spans="1:11" x14ac:dyDescent="0.2">
      <c r="A97" s="216" t="s">
        <v>92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/>
      <c r="K97" s="7"/>
    </row>
    <row r="98" spans="1:11" x14ac:dyDescent="0.2">
      <c r="A98" s="216" t="s">
        <v>90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>
        <v>959557</v>
      </c>
      <c r="K98" s="7">
        <v>753723</v>
      </c>
    </row>
    <row r="99" spans="1:11" x14ac:dyDescent="0.2">
      <c r="A99" s="216" t="s">
        <v>91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>
        <v>36409320</v>
      </c>
      <c r="K99" s="7">
        <v>32467972</v>
      </c>
    </row>
    <row r="100" spans="1:11" x14ac:dyDescent="0.2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3">
        <f>SUM(J101:J112)</f>
        <v>48283047</v>
      </c>
      <c r="K100" s="53">
        <f>SUM(K101:K112)</f>
        <v>50240704</v>
      </c>
    </row>
    <row r="101" spans="1:11" x14ac:dyDescent="0.2">
      <c r="A101" s="216" t="s">
        <v>130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/>
      <c r="K101" s="7"/>
    </row>
    <row r="102" spans="1:11" x14ac:dyDescent="0.2">
      <c r="A102" s="216" t="s">
        <v>238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>
        <v>265800</v>
      </c>
      <c r="K102" s="7">
        <v>249800</v>
      </c>
    </row>
    <row r="103" spans="1:11" x14ac:dyDescent="0.2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37628587</v>
      </c>
      <c r="K103" s="7">
        <v>36889846</v>
      </c>
    </row>
    <row r="104" spans="1:11" x14ac:dyDescent="0.2">
      <c r="A104" s="216" t="s">
        <v>239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724556</v>
      </c>
      <c r="K104" s="7">
        <v>855614</v>
      </c>
    </row>
    <row r="105" spans="1:11" x14ac:dyDescent="0.2">
      <c r="A105" s="216" t="s">
        <v>240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6501509</v>
      </c>
      <c r="K105" s="7">
        <v>8723575</v>
      </c>
    </row>
    <row r="106" spans="1:11" x14ac:dyDescent="0.2">
      <c r="A106" s="216" t="s">
        <v>241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/>
      <c r="K106" s="7"/>
    </row>
    <row r="107" spans="1:11" x14ac:dyDescent="0.2">
      <c r="A107" s="216" t="s">
        <v>92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/>
      <c r="K107" s="7"/>
    </row>
    <row r="108" spans="1:11" x14ac:dyDescent="0.2">
      <c r="A108" s="216" t="s">
        <v>93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789920</v>
      </c>
      <c r="K108" s="7">
        <v>348616</v>
      </c>
    </row>
    <row r="109" spans="1:11" x14ac:dyDescent="0.2">
      <c r="A109" s="216" t="s">
        <v>94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2293630</v>
      </c>
      <c r="K109" s="7">
        <v>3094208</v>
      </c>
    </row>
    <row r="110" spans="1:11" x14ac:dyDescent="0.2">
      <c r="A110" s="216" t="s">
        <v>97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/>
      <c r="K110" s="7"/>
    </row>
    <row r="111" spans="1:11" x14ac:dyDescent="0.2">
      <c r="A111" s="216" t="s">
        <v>95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/>
      <c r="K111" s="7"/>
    </row>
    <row r="112" spans="1:11" x14ac:dyDescent="0.2">
      <c r="A112" s="216" t="s">
        <v>96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79045</v>
      </c>
      <c r="K112" s="7">
        <v>79045</v>
      </c>
    </row>
    <row r="113" spans="1:11" x14ac:dyDescent="0.2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/>
      <c r="K113" s="7"/>
    </row>
    <row r="114" spans="1:11" x14ac:dyDescent="0.2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3">
        <f>J69+J86+J90+J100+J113</f>
        <v>267100205</v>
      </c>
      <c r="K114" s="53">
        <f>K69+K86+K90+K100+K113</f>
        <v>267184122</v>
      </c>
    </row>
    <row r="115" spans="1:11" x14ac:dyDescent="0.2">
      <c r="A115" s="230" t="s">
        <v>56</v>
      </c>
      <c r="B115" s="231"/>
      <c r="C115" s="231"/>
      <c r="D115" s="231"/>
      <c r="E115" s="231"/>
      <c r="F115" s="231"/>
      <c r="G115" s="231"/>
      <c r="H115" s="232"/>
      <c r="I115" s="2">
        <v>108</v>
      </c>
      <c r="J115" s="8"/>
      <c r="K115" s="8"/>
    </row>
    <row r="116" spans="1:11" x14ac:dyDescent="0.2">
      <c r="A116" s="222" t="s">
        <v>305</v>
      </c>
      <c r="B116" s="233"/>
      <c r="C116" s="233"/>
      <c r="D116" s="233"/>
      <c r="E116" s="233"/>
      <c r="F116" s="233"/>
      <c r="G116" s="233"/>
      <c r="H116" s="233"/>
      <c r="I116" s="234"/>
      <c r="J116" s="234"/>
      <c r="K116" s="235"/>
    </row>
    <row r="117" spans="1:11" x14ac:dyDescent="0.2">
      <c r="A117" s="202" t="s">
        <v>183</v>
      </c>
      <c r="B117" s="203"/>
      <c r="C117" s="203"/>
      <c r="D117" s="203"/>
      <c r="E117" s="203"/>
      <c r="F117" s="203"/>
      <c r="G117" s="203"/>
      <c r="H117" s="203"/>
      <c r="I117" s="236"/>
      <c r="J117" s="236"/>
      <c r="K117" s="237"/>
    </row>
    <row r="118" spans="1:11" x14ac:dyDescent="0.2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/>
      <c r="K118" s="7"/>
    </row>
    <row r="119" spans="1:11" x14ac:dyDescent="0.2">
      <c r="A119" s="238" t="s">
        <v>9</v>
      </c>
      <c r="B119" s="239"/>
      <c r="C119" s="239"/>
      <c r="D119" s="239"/>
      <c r="E119" s="239"/>
      <c r="F119" s="239"/>
      <c r="G119" s="239"/>
      <c r="H119" s="240"/>
      <c r="I119" s="4">
        <v>110</v>
      </c>
      <c r="J119" s="8"/>
      <c r="K119" s="8"/>
    </row>
    <row r="120" spans="1:11" x14ac:dyDescent="0.2">
      <c r="A120" s="241" t="s">
        <v>306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1:11" x14ac:dyDescent="0.2">
      <c r="A121" s="228"/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</row>
  </sheetData>
  <mergeCells count="121"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5:H5"/>
    <mergeCell ref="A6:K6"/>
    <mergeCell ref="A7:H7"/>
    <mergeCell ref="A8:H8"/>
    <mergeCell ref="A1:K1"/>
    <mergeCell ref="A2:K2"/>
    <mergeCell ref="A3:K3"/>
    <mergeCell ref="A4:H4"/>
    <mergeCell ref="A13:H13"/>
  </mergeCells>
  <phoneticPr fontId="3" type="noConversion"/>
  <dataValidations count="4">
    <dataValidation allowBlank="1" sqref="A1:I1048576 J79 J1:J10 J12:J16 J21:J41 K1:IV1048576 J56:J61 J65:J69 J72:J77 J113:J65536 J43:J50 J84:J92 J100:J101 J82"/>
    <dataValidation type="whole" operator="greaterThanOrEqual" allowBlank="1" showInputMessage="1" showErrorMessage="1" errorTitle="Pogrešan unos" error="Mogu se unijeti samo cjelobrojne pozitivne vrijednosti." sqref="J11 J17:J20 J42 J51:J55 J62:J64 J70 J80:J81 J83 J93:J99 J102:J112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71"/>
  <sheetViews>
    <sheetView view="pageBreakPreview" topLeftCell="A43" zoomScale="110" workbookViewId="0">
      <selection activeCell="I67" sqref="I67"/>
    </sheetView>
  </sheetViews>
  <sheetFormatPr defaultRowHeight="12.75" x14ac:dyDescent="0.2"/>
  <cols>
    <col min="1" max="5" width="9.140625" style="52"/>
    <col min="6" max="6" width="1.42578125" style="52" customWidth="1"/>
    <col min="7" max="7" width="3.5703125" style="52" hidden="1" customWidth="1"/>
    <col min="8" max="8" width="9.140625" style="52" hidden="1" customWidth="1"/>
    <col min="9" max="9" width="9.140625" style="52"/>
    <col min="10" max="10" width="9.85546875" style="52" customWidth="1"/>
    <col min="11" max="11" width="10" style="52" customWidth="1"/>
    <col min="12" max="12" width="9.85546875" style="52" customWidth="1"/>
    <col min="13" max="13" width="10.28515625" style="52" customWidth="1"/>
    <col min="14" max="14" width="9.28515625" style="52" customWidth="1"/>
    <col min="15" max="16384" width="9.140625" style="52"/>
  </cols>
  <sheetData>
    <row r="1" spans="1:14" ht="12.75" customHeight="1" x14ac:dyDescent="0.2">
      <c r="A1" s="208" t="s">
        <v>152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4" ht="12.75" customHeight="1" x14ac:dyDescent="0.2">
      <c r="A2" s="255" t="s">
        <v>336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4" ht="12.75" customHeight="1" x14ac:dyDescent="0.2">
      <c r="A3" s="243" t="s">
        <v>317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4" ht="23.25" x14ac:dyDescent="0.2">
      <c r="A4" s="244" t="s">
        <v>58</v>
      </c>
      <c r="B4" s="244"/>
      <c r="C4" s="244"/>
      <c r="D4" s="244"/>
      <c r="E4" s="244"/>
      <c r="F4" s="244"/>
      <c r="G4" s="244"/>
      <c r="H4" s="244"/>
      <c r="I4" s="58" t="s">
        <v>274</v>
      </c>
      <c r="J4" s="245" t="s">
        <v>313</v>
      </c>
      <c r="K4" s="245"/>
      <c r="L4" s="245" t="s">
        <v>314</v>
      </c>
      <c r="M4" s="245"/>
    </row>
    <row r="5" spans="1:14" ht="22.5" x14ac:dyDescent="0.2">
      <c r="A5" s="244"/>
      <c r="B5" s="244"/>
      <c r="C5" s="244"/>
      <c r="D5" s="244"/>
      <c r="E5" s="244"/>
      <c r="F5" s="244"/>
      <c r="G5" s="244"/>
      <c r="H5" s="244"/>
      <c r="I5" s="58"/>
      <c r="J5" s="60" t="s">
        <v>309</v>
      </c>
      <c r="K5" s="60" t="s">
        <v>310</v>
      </c>
      <c r="L5" s="60" t="s">
        <v>309</v>
      </c>
      <c r="M5" s="60" t="s">
        <v>310</v>
      </c>
    </row>
    <row r="6" spans="1:14" x14ac:dyDescent="0.2">
      <c r="A6" s="245">
        <v>1</v>
      </c>
      <c r="B6" s="245"/>
      <c r="C6" s="245"/>
      <c r="D6" s="245"/>
      <c r="E6" s="245"/>
      <c r="F6" s="245"/>
      <c r="G6" s="245"/>
      <c r="H6" s="245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4" x14ac:dyDescent="0.2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54">
        <f>SUM(J8:J9)</f>
        <v>17303278</v>
      </c>
      <c r="K7" s="54">
        <f>SUM(K8:K9)</f>
        <v>2037428</v>
      </c>
      <c r="L7" s="54">
        <f>SUM(L8:L9)</f>
        <v>19950741</v>
      </c>
      <c r="M7" s="54">
        <f>SUM(M8:M9)</f>
        <v>2846611</v>
      </c>
      <c r="N7" s="127"/>
    </row>
    <row r="8" spans="1:14" x14ac:dyDescent="0.2">
      <c r="A8" s="205" t="s">
        <v>150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17136296</v>
      </c>
      <c r="K8" s="7">
        <v>1935754</v>
      </c>
      <c r="L8" s="7">
        <v>19099672</v>
      </c>
      <c r="M8" s="7">
        <v>2542686</v>
      </c>
      <c r="N8" s="127"/>
    </row>
    <row r="9" spans="1:14" x14ac:dyDescent="0.2">
      <c r="A9" s="205" t="s">
        <v>101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166982</v>
      </c>
      <c r="K9" s="7">
        <v>101674</v>
      </c>
      <c r="L9" s="7">
        <v>851069</v>
      </c>
      <c r="M9" s="7">
        <v>303925</v>
      </c>
      <c r="N9" s="127"/>
    </row>
    <row r="10" spans="1:14" x14ac:dyDescent="0.2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3">
        <f>J11+J12+J16+J20+J21+J22+J25+J26</f>
        <v>18402241</v>
      </c>
      <c r="K10" s="53">
        <f>K11+K12+K16+K20+K21+K22+K25+K26</f>
        <v>4230564</v>
      </c>
      <c r="L10" s="53">
        <f>L11+L12+L16+L20+L21+L22+L25+L26</f>
        <v>19841648.060000002</v>
      </c>
      <c r="M10" s="53">
        <f>M11+M12+M16+M20+M21+M22+M25+M26</f>
        <v>4021562</v>
      </c>
    </row>
    <row r="11" spans="1:14" ht="25.5" customHeight="1" x14ac:dyDescent="0.2">
      <c r="A11" s="205" t="s">
        <v>102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4" x14ac:dyDescent="0.2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3">
        <v>7426169</v>
      </c>
      <c r="K12" s="53">
        <v>1441652</v>
      </c>
      <c r="L12" s="53">
        <f>SUM(L13:L15)</f>
        <v>7799082</v>
      </c>
      <c r="M12" s="53">
        <f>SUM(M13:M15)</f>
        <v>1209990</v>
      </c>
    </row>
    <row r="13" spans="1:14" x14ac:dyDescent="0.2">
      <c r="A13" s="216" t="s">
        <v>144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4040085</v>
      </c>
      <c r="K13" s="7">
        <v>786768</v>
      </c>
      <c r="L13" s="7">
        <v>4871536</v>
      </c>
      <c r="M13" s="7">
        <v>792973</v>
      </c>
    </row>
    <row r="14" spans="1:14" x14ac:dyDescent="0.2">
      <c r="A14" s="216" t="s">
        <v>145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16863</v>
      </c>
      <c r="K14" s="7">
        <v>2815</v>
      </c>
      <c r="L14" s="7">
        <v>12106</v>
      </c>
      <c r="M14" s="7">
        <v>1195</v>
      </c>
    </row>
    <row r="15" spans="1:14" x14ac:dyDescent="0.2">
      <c r="A15" s="216" t="s">
        <v>60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3369222</v>
      </c>
      <c r="K15" s="7">
        <v>652069</v>
      </c>
      <c r="L15" s="7">
        <v>2915440</v>
      </c>
      <c r="M15" s="7">
        <v>415822</v>
      </c>
    </row>
    <row r="16" spans="1:14" x14ac:dyDescent="0.2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3">
        <f>SUM(J17:J19)</f>
        <v>7966701</v>
      </c>
      <c r="K16" s="53">
        <f>SUM(K17:K19)</f>
        <v>2014303</v>
      </c>
      <c r="L16" s="53">
        <f>SUM(L17:L19)</f>
        <v>8312654</v>
      </c>
      <c r="M16" s="53">
        <v>2068583</v>
      </c>
    </row>
    <row r="17" spans="1:13" x14ac:dyDescent="0.2">
      <c r="A17" s="216" t="s">
        <v>61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4644544</v>
      </c>
      <c r="K17" s="7">
        <v>1169835</v>
      </c>
      <c r="L17" s="7">
        <v>4989185</v>
      </c>
      <c r="M17" s="7">
        <v>1255727</v>
      </c>
    </row>
    <row r="18" spans="1:13" x14ac:dyDescent="0.2">
      <c r="A18" s="216" t="s">
        <v>62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2167973</v>
      </c>
      <c r="K18" s="7">
        <v>538891</v>
      </c>
      <c r="L18" s="7">
        <v>2154940</v>
      </c>
      <c r="M18" s="7">
        <v>520282</v>
      </c>
    </row>
    <row r="19" spans="1:13" x14ac:dyDescent="0.2">
      <c r="A19" s="216" t="s">
        <v>63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1154184</v>
      </c>
      <c r="K19" s="7">
        <v>305577</v>
      </c>
      <c r="L19" s="7">
        <v>1168529</v>
      </c>
      <c r="M19" s="7">
        <v>292574</v>
      </c>
    </row>
    <row r="20" spans="1:13" x14ac:dyDescent="0.2">
      <c r="A20" s="205" t="s">
        <v>103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1508053</v>
      </c>
      <c r="K20" s="7">
        <v>397207</v>
      </c>
      <c r="L20" s="7">
        <v>1192658</v>
      </c>
      <c r="M20" s="7">
        <v>303970</v>
      </c>
    </row>
    <row r="21" spans="1:13" x14ac:dyDescent="0.2">
      <c r="A21" s="205" t="s">
        <v>104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1260037</v>
      </c>
      <c r="K21" s="7">
        <v>292468</v>
      </c>
      <c r="L21" s="7">
        <v>1672883</v>
      </c>
      <c r="M21" s="7">
        <v>542615</v>
      </c>
    </row>
    <row r="22" spans="1:13" x14ac:dyDescent="0.2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3">
        <f>SUM(J23:J24)</f>
        <v>158439</v>
      </c>
      <c r="K22" s="53">
        <v>42731</v>
      </c>
      <c r="L22" s="53">
        <f>SUM(L23:L24)</f>
        <v>170505.8</v>
      </c>
      <c r="M22" s="53">
        <f>SUM(M23:M24)</f>
        <v>-148068</v>
      </c>
    </row>
    <row r="23" spans="1:13" x14ac:dyDescent="0.2">
      <c r="A23" s="216" t="s">
        <v>135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/>
      <c r="K23" s="7"/>
      <c r="L23" s="7"/>
      <c r="M23" s="7"/>
    </row>
    <row r="24" spans="1:13" x14ac:dyDescent="0.2">
      <c r="A24" s="216" t="s">
        <v>136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>
        <v>158439</v>
      </c>
      <c r="K24" s="7">
        <v>42731</v>
      </c>
      <c r="L24" s="7">
        <v>170505.8</v>
      </c>
      <c r="M24" s="7">
        <v>-148068</v>
      </c>
    </row>
    <row r="25" spans="1:13" x14ac:dyDescent="0.2">
      <c r="A25" s="205" t="s">
        <v>105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 x14ac:dyDescent="0.2">
      <c r="A26" s="205" t="s">
        <v>49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>
        <v>82842</v>
      </c>
      <c r="K26" s="7">
        <v>42203</v>
      </c>
      <c r="L26" s="7">
        <v>693865.26</v>
      </c>
      <c r="M26" s="7">
        <v>44472</v>
      </c>
    </row>
    <row r="27" spans="1:13" x14ac:dyDescent="0.2">
      <c r="A27" s="205" t="s">
        <v>210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3">
        <f>SUM(J28:J32)</f>
        <v>63137</v>
      </c>
      <c r="K27" s="53">
        <f>SUM(K28:K32)</f>
        <v>13303</v>
      </c>
      <c r="L27" s="53">
        <f>SUM(L28:L32)</f>
        <v>306698</v>
      </c>
      <c r="M27" s="53">
        <f>SUM(M28:M32)</f>
        <v>238579</v>
      </c>
    </row>
    <row r="28" spans="1:13" ht="25.5" customHeight="1" x14ac:dyDescent="0.2">
      <c r="A28" s="246" t="s">
        <v>340</v>
      </c>
      <c r="B28" s="247"/>
      <c r="C28" s="247"/>
      <c r="D28" s="247"/>
      <c r="E28" s="247"/>
      <c r="F28" s="247"/>
      <c r="G28" s="247"/>
      <c r="H28" s="248"/>
      <c r="I28" s="1">
        <v>132</v>
      </c>
      <c r="J28" s="7"/>
      <c r="K28" s="7"/>
      <c r="L28" s="7"/>
      <c r="M28" s="7"/>
    </row>
    <row r="29" spans="1:13" ht="38.25" customHeight="1" x14ac:dyDescent="0.2">
      <c r="A29" s="205" t="s">
        <v>341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63137</v>
      </c>
      <c r="K29" s="7">
        <v>13303</v>
      </c>
      <c r="L29" s="7">
        <v>306698</v>
      </c>
      <c r="M29" s="7">
        <v>238579</v>
      </c>
    </row>
    <row r="30" spans="1:13" ht="25.5" customHeight="1" x14ac:dyDescent="0.2">
      <c r="A30" s="205" t="s">
        <v>137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25.5" customHeight="1" x14ac:dyDescent="0.2">
      <c r="A31" s="205" t="s">
        <v>220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x14ac:dyDescent="0.2">
      <c r="A32" s="205" t="s">
        <v>138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/>
      <c r="L32" s="7"/>
      <c r="M32" s="7"/>
    </row>
    <row r="33" spans="1:13" x14ac:dyDescent="0.2">
      <c r="A33" s="205" t="s">
        <v>211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3">
        <f>SUM(J34:J37)</f>
        <v>270366</v>
      </c>
      <c r="K33" s="53">
        <f>SUM(K34:K37)</f>
        <v>90561</v>
      </c>
      <c r="L33" s="53">
        <f>SUM(L34:L37)</f>
        <v>265403</v>
      </c>
      <c r="M33" s="53">
        <f>SUM(M34:M37)</f>
        <v>117663</v>
      </c>
    </row>
    <row r="34" spans="1:13" ht="25.5" customHeight="1" x14ac:dyDescent="0.2">
      <c r="A34" s="205" t="s">
        <v>64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/>
      <c r="L34" s="7"/>
      <c r="M34" s="7"/>
    </row>
    <row r="35" spans="1:13" ht="25.5" customHeight="1" x14ac:dyDescent="0.2">
      <c r="A35" s="205" t="s">
        <v>342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270366</v>
      </c>
      <c r="K35" s="7">
        <v>90561</v>
      </c>
      <c r="L35" s="7">
        <v>265403</v>
      </c>
      <c r="M35" s="7">
        <v>117663</v>
      </c>
    </row>
    <row r="36" spans="1:13" ht="25.5" customHeight="1" x14ac:dyDescent="0.2">
      <c r="A36" s="205" t="s">
        <v>221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x14ac:dyDescent="0.2">
      <c r="A37" s="205" t="s">
        <v>65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/>
      <c r="L37" s="7"/>
      <c r="M37" s="7"/>
    </row>
    <row r="38" spans="1:13" x14ac:dyDescent="0.2">
      <c r="A38" s="205" t="s">
        <v>192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x14ac:dyDescent="0.2">
      <c r="A39" s="205" t="s">
        <v>193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x14ac:dyDescent="0.2">
      <c r="A40" s="205" t="s">
        <v>222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x14ac:dyDescent="0.2">
      <c r="A41" s="205" t="s">
        <v>223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x14ac:dyDescent="0.2">
      <c r="A42" s="205" t="s">
        <v>212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3">
        <f>J7+J27+J38+J40</f>
        <v>17366415</v>
      </c>
      <c r="K42" s="53">
        <f>K7+K27+K38+K40</f>
        <v>2050731</v>
      </c>
      <c r="L42" s="53">
        <f>L7+L27+L38+L40</f>
        <v>20257439</v>
      </c>
      <c r="M42" s="53">
        <f>M7+M27+M38+M40</f>
        <v>3085190</v>
      </c>
    </row>
    <row r="43" spans="1:13" x14ac:dyDescent="0.2">
      <c r="A43" s="205" t="s">
        <v>213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3">
        <f>J10+J33+J39+J41</f>
        <v>18672607</v>
      </c>
      <c r="K43" s="53">
        <f>K10+K33+K39+K41</f>
        <v>4321125</v>
      </c>
      <c r="L43" s="53">
        <f>L10+L33+L39+L41</f>
        <v>20107051.060000002</v>
      </c>
      <c r="M43" s="53">
        <f>M10+M33+M39+M41</f>
        <v>4139225</v>
      </c>
    </row>
    <row r="44" spans="1:13" x14ac:dyDescent="0.2">
      <c r="A44" s="205" t="s">
        <v>231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3">
        <f>J42-J43</f>
        <v>-1306192</v>
      </c>
      <c r="K44" s="53">
        <f>K42-K43</f>
        <v>-2270394</v>
      </c>
      <c r="L44" s="53">
        <f>L42-L43</f>
        <v>150387.93999999762</v>
      </c>
      <c r="M44" s="53">
        <f>M42-M43</f>
        <v>-1054035</v>
      </c>
    </row>
    <row r="45" spans="1:13" x14ac:dyDescent="0.2">
      <c r="A45" s="225" t="s">
        <v>215</v>
      </c>
      <c r="B45" s="226"/>
      <c r="C45" s="226"/>
      <c r="D45" s="226"/>
      <c r="E45" s="226"/>
      <c r="F45" s="226"/>
      <c r="G45" s="226"/>
      <c r="H45" s="22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150387.93999999762</v>
      </c>
      <c r="M45" s="53">
        <f>IF(M42&gt;M43,M42-M43,0)</f>
        <v>0</v>
      </c>
    </row>
    <row r="46" spans="1:13" x14ac:dyDescent="0.2">
      <c r="A46" s="225" t="s">
        <v>216</v>
      </c>
      <c r="B46" s="226"/>
      <c r="C46" s="226"/>
      <c r="D46" s="226"/>
      <c r="E46" s="226"/>
      <c r="F46" s="226"/>
      <c r="G46" s="226"/>
      <c r="H46" s="227"/>
      <c r="I46" s="1">
        <v>150</v>
      </c>
      <c r="J46" s="53">
        <f>IF(J43&gt;J42,J43-J42,0)</f>
        <v>1306192</v>
      </c>
      <c r="K46" s="53">
        <f>IF(K43&gt;K42,K43-K42,0)</f>
        <v>2270394</v>
      </c>
      <c r="L46" s="53">
        <f>IF(L43&gt;L42,L43-L42,0)</f>
        <v>0</v>
      </c>
      <c r="M46" s="53">
        <f>IF(M43&gt;M42,M43-M42,0)</f>
        <v>1054035</v>
      </c>
    </row>
    <row r="47" spans="1:13" x14ac:dyDescent="0.2">
      <c r="A47" s="205" t="s">
        <v>214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>
        <v>-154759</v>
      </c>
      <c r="K47" s="7"/>
      <c r="L47" s="7">
        <v>-154759</v>
      </c>
      <c r="M47" s="7"/>
    </row>
    <row r="48" spans="1:13" x14ac:dyDescent="0.2">
      <c r="A48" s="205" t="s">
        <v>232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3">
        <f>J44-J47</f>
        <v>-1151433</v>
      </c>
      <c r="K48" s="53">
        <f>K44-K47</f>
        <v>-2270394</v>
      </c>
      <c r="L48" s="53">
        <f>L44-L47</f>
        <v>305146.93999999762</v>
      </c>
      <c r="M48" s="53">
        <f>M44-M47</f>
        <v>-1054035</v>
      </c>
    </row>
    <row r="49" spans="1:13" x14ac:dyDescent="0.2">
      <c r="A49" s="225" t="s">
        <v>189</v>
      </c>
      <c r="B49" s="226"/>
      <c r="C49" s="226"/>
      <c r="D49" s="226"/>
      <c r="E49" s="226"/>
      <c r="F49" s="226"/>
      <c r="G49" s="226"/>
      <c r="H49" s="22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305146.93999999762</v>
      </c>
      <c r="M49" s="53">
        <f>IF(M48&gt;0,M48,0)</f>
        <v>0</v>
      </c>
    </row>
    <row r="50" spans="1:13" x14ac:dyDescent="0.2">
      <c r="A50" s="252" t="s">
        <v>217</v>
      </c>
      <c r="B50" s="253"/>
      <c r="C50" s="253"/>
      <c r="D50" s="253"/>
      <c r="E50" s="253"/>
      <c r="F50" s="253"/>
      <c r="G50" s="253"/>
      <c r="H50" s="254"/>
      <c r="I50" s="2">
        <v>154</v>
      </c>
      <c r="J50" s="61">
        <f>IF(J48&lt;0,-J48,0)</f>
        <v>1151433</v>
      </c>
      <c r="K50" s="61">
        <f>IF(K48&lt;0,-K48,0)</f>
        <v>2270394</v>
      </c>
      <c r="L50" s="61">
        <f>IF(L48&lt;0,-L48,0)</f>
        <v>0</v>
      </c>
      <c r="M50" s="61">
        <f>IF(M48&lt;0,-M48,0)</f>
        <v>1054035</v>
      </c>
    </row>
    <row r="51" spans="1:13" ht="12.75" customHeight="1" x14ac:dyDescent="0.2">
      <c r="A51" s="222" t="s">
        <v>307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</row>
    <row r="52" spans="1:13" ht="12.75" customHeight="1" x14ac:dyDescent="0.2">
      <c r="A52" s="202" t="s">
        <v>184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x14ac:dyDescent="0.2">
      <c r="A53" s="249" t="s">
        <v>229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 t="s">
        <v>335</v>
      </c>
      <c r="K53" s="7" t="s">
        <v>335</v>
      </c>
      <c r="L53" s="7" t="s">
        <v>335</v>
      </c>
      <c r="M53" s="7" t="s">
        <v>335</v>
      </c>
    </row>
    <row r="54" spans="1:13" x14ac:dyDescent="0.2">
      <c r="A54" s="249" t="s">
        <v>230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 ht="12.75" customHeight="1" x14ac:dyDescent="0.2">
      <c r="A55" s="222" t="s">
        <v>186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</row>
    <row r="56" spans="1:13" x14ac:dyDescent="0.2">
      <c r="A56" s="202" t="s">
        <v>201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v>-1151433</v>
      </c>
      <c r="K56" s="6">
        <v>-2270394</v>
      </c>
      <c r="L56" s="6">
        <v>305147</v>
      </c>
      <c r="M56" s="6">
        <v>-1054035</v>
      </c>
    </row>
    <row r="57" spans="1:13" x14ac:dyDescent="0.2">
      <c r="A57" s="205" t="s">
        <v>218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3">
        <f>SUM(J58:J64)</f>
        <v>0</v>
      </c>
      <c r="K57" s="53">
        <f>SUM(K58:K64)</f>
        <v>0</v>
      </c>
      <c r="L57" s="53"/>
      <c r="M57" s="53">
        <f>SUM(M58:M64)</f>
        <v>0</v>
      </c>
    </row>
    <row r="58" spans="1:13" ht="25.5" customHeight="1" x14ac:dyDescent="0.2">
      <c r="A58" s="205" t="s">
        <v>224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25.5" customHeight="1" x14ac:dyDescent="0.2">
      <c r="A59" s="205" t="s">
        <v>343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25.5" customHeight="1" x14ac:dyDescent="0.2">
      <c r="A60" s="205" t="s">
        <v>344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25.5" customHeight="1" x14ac:dyDescent="0.2">
      <c r="A61" s="205" t="s">
        <v>225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25.5" customHeight="1" x14ac:dyDescent="0.2">
      <c r="A62" s="205" t="s">
        <v>226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25.5" customHeight="1" x14ac:dyDescent="0.2">
      <c r="A63" s="205" t="s">
        <v>227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25.5" customHeight="1" x14ac:dyDescent="0.2">
      <c r="A64" s="205" t="s">
        <v>228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x14ac:dyDescent="0.2">
      <c r="A65" s="205" t="s">
        <v>219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x14ac:dyDescent="0.2">
      <c r="A66" s="205" t="s">
        <v>190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x14ac:dyDescent="0.2">
      <c r="A67" s="205" t="s">
        <v>191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1">
        <f>J56+J66</f>
        <v>-1151433</v>
      </c>
      <c r="K67" s="61">
        <f>K56+K66</f>
        <v>-2270394</v>
      </c>
      <c r="L67" s="61">
        <f>L56+L66</f>
        <v>305147</v>
      </c>
      <c r="M67" s="61">
        <f>M56+M66</f>
        <v>-1054035</v>
      </c>
    </row>
    <row r="68" spans="1:13" ht="12.75" customHeight="1" x14ac:dyDescent="0.2">
      <c r="A68" s="259" t="s">
        <v>308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</row>
    <row r="69" spans="1:13" ht="12.75" customHeight="1" x14ac:dyDescent="0.2">
      <c r="A69" s="261" t="s">
        <v>185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</row>
    <row r="70" spans="1:13" x14ac:dyDescent="0.2">
      <c r="A70" s="249" t="s">
        <v>229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/>
      <c r="K70" s="7"/>
      <c r="L70" s="7"/>
      <c r="M70" s="7"/>
    </row>
    <row r="71" spans="1:13" x14ac:dyDescent="0.2">
      <c r="A71" s="256" t="s">
        <v>230</v>
      </c>
      <c r="B71" s="257"/>
      <c r="C71" s="257"/>
      <c r="D71" s="257"/>
      <c r="E71" s="257"/>
      <c r="F71" s="257"/>
      <c r="G71" s="257"/>
      <c r="H71" s="258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5:H15"/>
    <mergeCell ref="A16:H16"/>
    <mergeCell ref="A17:H17"/>
    <mergeCell ref="A10:H10"/>
    <mergeCell ref="A11:H11"/>
    <mergeCell ref="A12:H12"/>
    <mergeCell ref="A13:H13"/>
    <mergeCell ref="A9:H9"/>
    <mergeCell ref="J4:K4"/>
    <mergeCell ref="L4:M4"/>
    <mergeCell ref="A5:H5"/>
    <mergeCell ref="A14:H14"/>
    <mergeCell ref="A3:M3"/>
    <mergeCell ref="A4:H4"/>
    <mergeCell ref="A6:H6"/>
    <mergeCell ref="A7:H7"/>
    <mergeCell ref="A8:H8"/>
  </mergeCells>
  <phoneticPr fontId="3" type="noConversion"/>
  <dataValidations count="1">
    <dataValidation allowBlank="1" sqref="A1:A1048576 I1:XFD1048576 B1:H27 B29:H1048576"/>
  </dataValidations>
  <pageMargins left="0.35433070866141736" right="0.19685039370078741" top="0.98425196850393704" bottom="0.98425196850393704" header="0.51181102362204722" footer="0.51181102362204722"/>
  <pageSetup paperSize="9" scale="75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zoomScale="110" workbookViewId="0">
      <selection sqref="A1:K52"/>
    </sheetView>
  </sheetViews>
  <sheetFormatPr defaultRowHeight="12.75" x14ac:dyDescent="0.2"/>
  <cols>
    <col min="1" max="7" width="9.140625" style="52"/>
    <col min="8" max="8" width="2" style="52" customWidth="1"/>
    <col min="9" max="10" width="9.140625" style="52"/>
    <col min="11" max="11" width="12" style="52" customWidth="1"/>
    <col min="12" max="16384" width="9.140625" style="52"/>
  </cols>
  <sheetData>
    <row r="1" spans="1:11" ht="12.75" customHeight="1" x14ac:dyDescent="0.2">
      <c r="A1" s="266" t="s">
        <v>161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 x14ac:dyDescent="0.2">
      <c r="A2" s="267" t="s">
        <v>336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x14ac:dyDescent="0.2">
      <c r="A3" s="263" t="s">
        <v>317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33.75" x14ac:dyDescent="0.2">
      <c r="A4" s="268" t="s">
        <v>58</v>
      </c>
      <c r="B4" s="268"/>
      <c r="C4" s="268"/>
      <c r="D4" s="268"/>
      <c r="E4" s="268"/>
      <c r="F4" s="268"/>
      <c r="G4" s="268"/>
      <c r="H4" s="268"/>
      <c r="I4" s="66" t="s">
        <v>274</v>
      </c>
      <c r="J4" s="67" t="s">
        <v>313</v>
      </c>
      <c r="K4" s="67" t="s">
        <v>314</v>
      </c>
    </row>
    <row r="5" spans="1:11" x14ac:dyDescent="0.2">
      <c r="A5" s="269">
        <v>1</v>
      </c>
      <c r="B5" s="269"/>
      <c r="C5" s="269"/>
      <c r="D5" s="269"/>
      <c r="E5" s="269"/>
      <c r="F5" s="269"/>
      <c r="G5" s="269"/>
      <c r="H5" s="269"/>
      <c r="I5" s="68">
        <v>2</v>
      </c>
      <c r="J5" s="69" t="s">
        <v>278</v>
      </c>
      <c r="K5" s="69" t="s">
        <v>279</v>
      </c>
    </row>
    <row r="6" spans="1:11" x14ac:dyDescent="0.2">
      <c r="A6" s="222" t="s">
        <v>153</v>
      </c>
      <c r="B6" s="233"/>
      <c r="C6" s="233"/>
      <c r="D6" s="233"/>
      <c r="E6" s="233"/>
      <c r="F6" s="233"/>
      <c r="G6" s="233"/>
      <c r="H6" s="233"/>
      <c r="I6" s="270"/>
      <c r="J6" s="270"/>
      <c r="K6" s="271"/>
    </row>
    <row r="7" spans="1:11" x14ac:dyDescent="0.2">
      <c r="A7" s="216" t="s">
        <v>40</v>
      </c>
      <c r="B7" s="217"/>
      <c r="C7" s="217"/>
      <c r="D7" s="217"/>
      <c r="E7" s="217"/>
      <c r="F7" s="217"/>
      <c r="G7" s="217"/>
      <c r="H7" s="217"/>
      <c r="I7" s="1">
        <v>1</v>
      </c>
      <c r="J7" s="7">
        <v>-1306192</v>
      </c>
      <c r="K7" s="7">
        <v>150388</v>
      </c>
    </row>
    <row r="8" spans="1:11" x14ac:dyDescent="0.2">
      <c r="A8" s="216" t="s">
        <v>41</v>
      </c>
      <c r="B8" s="217"/>
      <c r="C8" s="217"/>
      <c r="D8" s="217"/>
      <c r="E8" s="217"/>
      <c r="F8" s="217"/>
      <c r="G8" s="217"/>
      <c r="H8" s="217"/>
      <c r="I8" s="1">
        <v>2</v>
      </c>
      <c r="J8" s="7">
        <v>1508053</v>
      </c>
      <c r="K8" s="7">
        <v>1192658</v>
      </c>
    </row>
    <row r="9" spans="1:11" x14ac:dyDescent="0.2">
      <c r="A9" s="216" t="s">
        <v>42</v>
      </c>
      <c r="B9" s="217"/>
      <c r="C9" s="217"/>
      <c r="D9" s="217"/>
      <c r="E9" s="217"/>
      <c r="F9" s="217"/>
      <c r="G9" s="217"/>
      <c r="H9" s="217"/>
      <c r="I9" s="1">
        <v>3</v>
      </c>
      <c r="J9" s="7">
        <v>3395708</v>
      </c>
      <c r="K9" s="7">
        <v>2712398</v>
      </c>
    </row>
    <row r="10" spans="1:11" x14ac:dyDescent="0.2">
      <c r="A10" s="216" t="s">
        <v>43</v>
      </c>
      <c r="B10" s="217"/>
      <c r="C10" s="217"/>
      <c r="D10" s="217"/>
      <c r="E10" s="217"/>
      <c r="F10" s="217"/>
      <c r="G10" s="217"/>
      <c r="H10" s="217"/>
      <c r="I10" s="1">
        <v>4</v>
      </c>
      <c r="J10" s="5" t="s">
        <v>335</v>
      </c>
      <c r="K10" s="7"/>
    </row>
    <row r="11" spans="1:11" x14ac:dyDescent="0.2">
      <c r="A11" s="216" t="s">
        <v>44</v>
      </c>
      <c r="B11" s="217"/>
      <c r="C11" s="217"/>
      <c r="D11" s="217"/>
      <c r="E11" s="217"/>
      <c r="F11" s="217"/>
      <c r="G11" s="217"/>
      <c r="H11" s="217"/>
      <c r="I11" s="1">
        <v>5</v>
      </c>
      <c r="J11" s="5" t="s">
        <v>335</v>
      </c>
      <c r="K11" s="7"/>
    </row>
    <row r="12" spans="1:11" x14ac:dyDescent="0.2">
      <c r="A12" s="216" t="s">
        <v>50</v>
      </c>
      <c r="B12" s="217"/>
      <c r="C12" s="217"/>
      <c r="D12" s="217"/>
      <c r="E12" s="217"/>
      <c r="F12" s="217"/>
      <c r="G12" s="217"/>
      <c r="H12" s="217"/>
      <c r="I12" s="1">
        <v>6</v>
      </c>
      <c r="J12" s="5"/>
      <c r="K12" s="7">
        <v>488687</v>
      </c>
    </row>
    <row r="13" spans="1:11" x14ac:dyDescent="0.2">
      <c r="A13" s="205" t="s">
        <v>154</v>
      </c>
      <c r="B13" s="206"/>
      <c r="C13" s="206"/>
      <c r="D13" s="206"/>
      <c r="E13" s="206"/>
      <c r="F13" s="206"/>
      <c r="G13" s="206"/>
      <c r="H13" s="206"/>
      <c r="I13" s="1">
        <v>7</v>
      </c>
      <c r="J13" s="64">
        <v>3597569</v>
      </c>
      <c r="K13" s="53">
        <f>SUM(K7:K12)</f>
        <v>4544131</v>
      </c>
    </row>
    <row r="14" spans="1:11" x14ac:dyDescent="0.2">
      <c r="A14" s="216" t="s">
        <v>51</v>
      </c>
      <c r="B14" s="217"/>
      <c r="C14" s="217"/>
      <c r="D14" s="217"/>
      <c r="E14" s="217"/>
      <c r="F14" s="217"/>
      <c r="G14" s="217"/>
      <c r="H14" s="217"/>
      <c r="I14" s="1">
        <v>8</v>
      </c>
      <c r="J14" s="5" t="s">
        <v>335</v>
      </c>
      <c r="K14" s="7"/>
    </row>
    <row r="15" spans="1:11" x14ac:dyDescent="0.2">
      <c r="A15" s="216" t="s">
        <v>52</v>
      </c>
      <c r="B15" s="217"/>
      <c r="C15" s="217"/>
      <c r="D15" s="217"/>
      <c r="E15" s="217"/>
      <c r="F15" s="217"/>
      <c r="G15" s="217"/>
      <c r="H15" s="217"/>
      <c r="I15" s="1">
        <v>9</v>
      </c>
      <c r="J15" s="7">
        <v>212572</v>
      </c>
      <c r="K15" s="7">
        <v>1489591</v>
      </c>
    </row>
    <row r="16" spans="1:11" x14ac:dyDescent="0.2">
      <c r="A16" s="216" t="s">
        <v>53</v>
      </c>
      <c r="B16" s="217"/>
      <c r="C16" s="217"/>
      <c r="D16" s="217"/>
      <c r="E16" s="217"/>
      <c r="F16" s="217"/>
      <c r="G16" s="217"/>
      <c r="H16" s="217"/>
      <c r="I16" s="1">
        <v>10</v>
      </c>
      <c r="J16" s="7">
        <v>18035</v>
      </c>
      <c r="K16" s="7">
        <v>16617</v>
      </c>
    </row>
    <row r="17" spans="1:11" x14ac:dyDescent="0.2">
      <c r="A17" s="216" t="s">
        <v>54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x14ac:dyDescent="0.2">
      <c r="A18" s="205" t="s">
        <v>155</v>
      </c>
      <c r="B18" s="206"/>
      <c r="C18" s="206"/>
      <c r="D18" s="206"/>
      <c r="E18" s="206"/>
      <c r="F18" s="206"/>
      <c r="G18" s="206"/>
      <c r="H18" s="206"/>
      <c r="I18" s="1">
        <v>12</v>
      </c>
      <c r="J18" s="64">
        <v>230607</v>
      </c>
      <c r="K18" s="53">
        <f>SUM(K14:K17)</f>
        <v>1506208</v>
      </c>
    </row>
    <row r="19" spans="1:11" x14ac:dyDescent="0.2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IF(J13&gt;J18,J13-J18,0)</f>
        <v>3366962</v>
      </c>
      <c r="K19" s="53">
        <f>IF(K13&gt;K18,K13-K18,0)</f>
        <v>3037923</v>
      </c>
    </row>
    <row r="20" spans="1:11" x14ac:dyDescent="0.2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x14ac:dyDescent="0.2">
      <c r="A21" s="222" t="s">
        <v>156</v>
      </c>
      <c r="B21" s="233"/>
      <c r="C21" s="233"/>
      <c r="D21" s="233"/>
      <c r="E21" s="233"/>
      <c r="F21" s="233"/>
      <c r="G21" s="233"/>
      <c r="H21" s="233"/>
      <c r="I21" s="270"/>
      <c r="J21" s="270"/>
      <c r="K21" s="271"/>
    </row>
    <row r="22" spans="1:11" x14ac:dyDescent="0.2">
      <c r="A22" s="216" t="s">
        <v>175</v>
      </c>
      <c r="B22" s="217"/>
      <c r="C22" s="217"/>
      <c r="D22" s="217"/>
      <c r="E22" s="217"/>
      <c r="F22" s="217"/>
      <c r="G22" s="217"/>
      <c r="H22" s="217"/>
      <c r="I22" s="1">
        <v>15</v>
      </c>
      <c r="J22" s="5"/>
      <c r="K22" s="7"/>
    </row>
    <row r="23" spans="1:11" x14ac:dyDescent="0.2">
      <c r="A23" s="216" t="s">
        <v>176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x14ac:dyDescent="0.2">
      <c r="A24" s="216" t="s">
        <v>177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x14ac:dyDescent="0.2">
      <c r="A25" s="216" t="s">
        <v>178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x14ac:dyDescent="0.2">
      <c r="A26" s="216" t="s">
        <v>179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>
        <v>60877</v>
      </c>
    </row>
    <row r="27" spans="1:11" x14ac:dyDescent="0.2">
      <c r="A27" s="205" t="s">
        <v>165</v>
      </c>
      <c r="B27" s="206"/>
      <c r="C27" s="206"/>
      <c r="D27" s="206"/>
      <c r="E27" s="206"/>
      <c r="F27" s="206"/>
      <c r="G27" s="206"/>
      <c r="H27" s="206"/>
      <c r="I27" s="1">
        <v>20</v>
      </c>
      <c r="J27" s="64">
        <f>SUM(J22:J26)</f>
        <v>0</v>
      </c>
      <c r="K27" s="53">
        <f>SUM(K22:K26)</f>
        <v>60877</v>
      </c>
    </row>
    <row r="28" spans="1:11" x14ac:dyDescent="0.2">
      <c r="A28" s="216" t="s">
        <v>113</v>
      </c>
      <c r="B28" s="217"/>
      <c r="C28" s="217"/>
      <c r="D28" s="217"/>
      <c r="E28" s="217"/>
      <c r="F28" s="217"/>
      <c r="G28" s="217"/>
      <c r="H28" s="217"/>
      <c r="I28" s="1">
        <v>21</v>
      </c>
      <c r="J28" s="7">
        <v>34682</v>
      </c>
      <c r="K28" s="7">
        <v>179986</v>
      </c>
    </row>
    <row r="29" spans="1:11" x14ac:dyDescent="0.2">
      <c r="A29" s="216" t="s">
        <v>114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x14ac:dyDescent="0.2">
      <c r="A30" s="216" t="s">
        <v>16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>
        <v>0</v>
      </c>
      <c r="K30" s="7">
        <v>20000</v>
      </c>
    </row>
    <row r="31" spans="1:11" x14ac:dyDescent="0.2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4">
        <f>SUM(J28:J30)</f>
        <v>34682</v>
      </c>
      <c r="K31" s="53">
        <f>SUM(K28:K30)</f>
        <v>199986</v>
      </c>
    </row>
    <row r="32" spans="1:11" x14ac:dyDescent="0.2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x14ac:dyDescent="0.2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IF(J31&gt;J27,J31-J27,0)</f>
        <v>34682</v>
      </c>
      <c r="K33" s="53">
        <f>IF(K31&gt;K27,K31-K27,0)</f>
        <v>139109</v>
      </c>
    </row>
    <row r="34" spans="1:11" x14ac:dyDescent="0.2">
      <c r="A34" s="222" t="s">
        <v>157</v>
      </c>
      <c r="B34" s="233"/>
      <c r="C34" s="233"/>
      <c r="D34" s="233"/>
      <c r="E34" s="233"/>
      <c r="F34" s="233"/>
      <c r="G34" s="233"/>
      <c r="H34" s="233"/>
      <c r="I34" s="270"/>
      <c r="J34" s="270"/>
      <c r="K34" s="271"/>
    </row>
    <row r="35" spans="1:11" x14ac:dyDescent="0.2">
      <c r="A35" s="216" t="s">
        <v>171</v>
      </c>
      <c r="B35" s="217"/>
      <c r="C35" s="217"/>
      <c r="D35" s="217"/>
      <c r="E35" s="217"/>
      <c r="F35" s="217"/>
      <c r="G35" s="217"/>
      <c r="H35" s="217"/>
      <c r="I35" s="1">
        <v>27</v>
      </c>
      <c r="J35" s="5"/>
      <c r="K35" s="7"/>
    </row>
    <row r="36" spans="1:11" x14ac:dyDescent="0.2">
      <c r="A36" s="216" t="s">
        <v>29</v>
      </c>
      <c r="B36" s="217"/>
      <c r="C36" s="217"/>
      <c r="D36" s="217"/>
      <c r="E36" s="217"/>
      <c r="F36" s="217"/>
      <c r="G36" s="217"/>
      <c r="H36" s="217"/>
      <c r="I36" s="1">
        <v>28</v>
      </c>
      <c r="J36" s="7"/>
      <c r="K36" s="7">
        <v>147680</v>
      </c>
    </row>
    <row r="37" spans="1:11" x14ac:dyDescent="0.2">
      <c r="A37" s="216" t="s">
        <v>30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x14ac:dyDescent="0.2">
      <c r="A38" s="205" t="s">
        <v>66</v>
      </c>
      <c r="B38" s="206"/>
      <c r="C38" s="206"/>
      <c r="D38" s="206"/>
      <c r="E38" s="206"/>
      <c r="F38" s="206"/>
      <c r="G38" s="206"/>
      <c r="H38" s="206"/>
      <c r="I38" s="1">
        <v>30</v>
      </c>
      <c r="J38" s="64">
        <f>SUM(J35:J37)</f>
        <v>0</v>
      </c>
      <c r="K38" s="53">
        <f>SUM(K35:K37)</f>
        <v>147680</v>
      </c>
    </row>
    <row r="39" spans="1:11" x14ac:dyDescent="0.2">
      <c r="A39" s="216" t="s">
        <v>31</v>
      </c>
      <c r="B39" s="217"/>
      <c r="C39" s="217"/>
      <c r="D39" s="217"/>
      <c r="E39" s="217"/>
      <c r="F39" s="217"/>
      <c r="G39" s="217"/>
      <c r="H39" s="217"/>
      <c r="I39" s="1">
        <v>31</v>
      </c>
      <c r="J39" s="5">
        <v>2668075</v>
      </c>
      <c r="K39" s="7">
        <v>754741</v>
      </c>
    </row>
    <row r="40" spans="1:11" x14ac:dyDescent="0.2">
      <c r="A40" s="216" t="s">
        <v>32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x14ac:dyDescent="0.2">
      <c r="A41" s="216" t="s">
        <v>33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x14ac:dyDescent="0.2">
      <c r="A42" s="216" t="s">
        <v>34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x14ac:dyDescent="0.2">
      <c r="A43" s="216" t="s">
        <v>35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>
        <v>128280</v>
      </c>
      <c r="K43" s="7">
        <v>2512815</v>
      </c>
    </row>
    <row r="44" spans="1:11" x14ac:dyDescent="0.2">
      <c r="A44" s="205" t="s">
        <v>67</v>
      </c>
      <c r="B44" s="206"/>
      <c r="C44" s="206"/>
      <c r="D44" s="206"/>
      <c r="E44" s="206"/>
      <c r="F44" s="206"/>
      <c r="G44" s="206"/>
      <c r="H44" s="206"/>
      <c r="I44" s="1">
        <v>36</v>
      </c>
      <c r="J44" s="64">
        <f>SUM(J39:J43)</f>
        <v>2796355</v>
      </c>
      <c r="K44" s="53">
        <f>SUM(K39:K43)</f>
        <v>3267556</v>
      </c>
    </row>
    <row r="45" spans="1:11" x14ac:dyDescent="0.2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x14ac:dyDescent="0.2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IF(J44&gt;J38,J44-J38,0)</f>
        <v>2796355</v>
      </c>
      <c r="K46" s="53">
        <f>IF(K44&gt;K38,K44-K38,0)</f>
        <v>3119876</v>
      </c>
    </row>
    <row r="47" spans="1:11" x14ac:dyDescent="0.2">
      <c r="A47" s="216" t="s">
        <v>68</v>
      </c>
      <c r="B47" s="217"/>
      <c r="C47" s="217"/>
      <c r="D47" s="217"/>
      <c r="E47" s="217"/>
      <c r="F47" s="217"/>
      <c r="G47" s="217"/>
      <c r="H47" s="217"/>
      <c r="I47" s="1">
        <v>39</v>
      </c>
      <c r="J47" s="64">
        <f>IF(J19-J20+J32-J33+J45-J46&gt;0,J19-J20+J32-J33+J45-J46,0)</f>
        <v>535925</v>
      </c>
      <c r="K47" s="53">
        <f>IF(K19-K20+K32-K33+K45-K46&gt;0,K19-K20+K32-K33+K45-K46,0)</f>
        <v>0</v>
      </c>
    </row>
    <row r="48" spans="1:11" x14ac:dyDescent="0.2">
      <c r="A48" s="216" t="s">
        <v>69</v>
      </c>
      <c r="B48" s="217"/>
      <c r="C48" s="217"/>
      <c r="D48" s="217"/>
      <c r="E48" s="217"/>
      <c r="F48" s="217"/>
      <c r="G48" s="217"/>
      <c r="H48" s="217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221062</v>
      </c>
    </row>
    <row r="49" spans="1:11" x14ac:dyDescent="0.2">
      <c r="A49" s="216" t="s">
        <v>158</v>
      </c>
      <c r="B49" s="217"/>
      <c r="C49" s="217"/>
      <c r="D49" s="217"/>
      <c r="E49" s="217"/>
      <c r="F49" s="217"/>
      <c r="G49" s="217"/>
      <c r="H49" s="217"/>
      <c r="I49" s="1">
        <v>41</v>
      </c>
      <c r="J49" s="7">
        <v>59308</v>
      </c>
      <c r="K49" s="7">
        <v>595233</v>
      </c>
    </row>
    <row r="50" spans="1:11" x14ac:dyDescent="0.2">
      <c r="A50" s="216" t="s">
        <v>172</v>
      </c>
      <c r="B50" s="217"/>
      <c r="C50" s="217"/>
      <c r="D50" s="217"/>
      <c r="E50" s="217"/>
      <c r="F50" s="217"/>
      <c r="G50" s="217"/>
      <c r="H50" s="217"/>
      <c r="I50" s="1">
        <v>42</v>
      </c>
      <c r="J50" s="7">
        <v>535925</v>
      </c>
      <c r="K50" s="7"/>
    </row>
    <row r="51" spans="1:11" x14ac:dyDescent="0.2">
      <c r="A51" s="216" t="s">
        <v>173</v>
      </c>
      <c r="B51" s="217"/>
      <c r="C51" s="217"/>
      <c r="D51" s="217"/>
      <c r="E51" s="217"/>
      <c r="F51" s="217"/>
      <c r="G51" s="217"/>
      <c r="H51" s="217"/>
      <c r="I51" s="1">
        <v>43</v>
      </c>
      <c r="J51" s="7">
        <v>0</v>
      </c>
      <c r="K51" s="7">
        <v>221062</v>
      </c>
    </row>
    <row r="52" spans="1:11" x14ac:dyDescent="0.2">
      <c r="A52" s="238" t="s">
        <v>174</v>
      </c>
      <c r="B52" s="239"/>
      <c r="C52" s="239"/>
      <c r="D52" s="239"/>
      <c r="E52" s="239"/>
      <c r="F52" s="239"/>
      <c r="G52" s="239"/>
      <c r="H52" s="239"/>
      <c r="I52" s="4">
        <v>44</v>
      </c>
      <c r="J52" s="65">
        <f>J49+J50-J51</f>
        <v>595233</v>
      </c>
      <c r="K52" s="61">
        <f>K49+K50-K51</f>
        <v>374171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4"/>
  <sheetViews>
    <sheetView view="pageBreakPreview" zoomScale="110" workbookViewId="0">
      <selection activeCell="A2" sqref="A2:K2"/>
    </sheetView>
  </sheetViews>
  <sheetFormatPr defaultRowHeight="12.75" x14ac:dyDescent="0.2"/>
  <cols>
    <col min="1" max="16384" width="9.140625" style="52"/>
  </cols>
  <sheetData>
    <row r="1" spans="1:11" ht="12.75" customHeight="1" x14ac:dyDescent="0.2">
      <c r="A1" s="266" t="s">
        <v>194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 x14ac:dyDescent="0.2">
      <c r="A2" s="273" t="s">
        <v>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x14ac:dyDescent="0.2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33.75" x14ac:dyDescent="0.2">
      <c r="A4" s="268" t="s">
        <v>58</v>
      </c>
      <c r="B4" s="268"/>
      <c r="C4" s="268"/>
      <c r="D4" s="268"/>
      <c r="E4" s="268"/>
      <c r="F4" s="268"/>
      <c r="G4" s="268"/>
      <c r="H4" s="268"/>
      <c r="I4" s="66" t="s">
        <v>274</v>
      </c>
      <c r="J4" s="67" t="s">
        <v>313</v>
      </c>
      <c r="K4" s="67" t="s">
        <v>314</v>
      </c>
    </row>
    <row r="5" spans="1:11" x14ac:dyDescent="0.2">
      <c r="A5" s="274">
        <v>1</v>
      </c>
      <c r="B5" s="274"/>
      <c r="C5" s="274"/>
      <c r="D5" s="274"/>
      <c r="E5" s="274"/>
      <c r="F5" s="274"/>
      <c r="G5" s="274"/>
      <c r="H5" s="274"/>
      <c r="I5" s="72">
        <v>2</v>
      </c>
      <c r="J5" s="73" t="s">
        <v>278</v>
      </c>
      <c r="K5" s="73" t="s">
        <v>279</v>
      </c>
    </row>
    <row r="6" spans="1:11" x14ac:dyDescent="0.2">
      <c r="A6" s="222" t="s">
        <v>153</v>
      </c>
      <c r="B6" s="233"/>
      <c r="C6" s="233"/>
      <c r="D6" s="233"/>
      <c r="E6" s="233"/>
      <c r="F6" s="233"/>
      <c r="G6" s="233"/>
      <c r="H6" s="233"/>
      <c r="I6" s="270"/>
      <c r="J6" s="270"/>
      <c r="K6" s="271"/>
    </row>
    <row r="7" spans="1:11" x14ac:dyDescent="0.2">
      <c r="A7" s="216" t="s">
        <v>196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x14ac:dyDescent="0.2">
      <c r="A8" s="216" t="s">
        <v>117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x14ac:dyDescent="0.2">
      <c r="A9" s="216" t="s">
        <v>118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x14ac:dyDescent="0.2">
      <c r="A10" s="216" t="s">
        <v>119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x14ac:dyDescent="0.2">
      <c r="A11" s="216" t="s">
        <v>120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x14ac:dyDescent="0.2">
      <c r="A12" s="205" t="s">
        <v>195</v>
      </c>
      <c r="B12" s="206"/>
      <c r="C12" s="206"/>
      <c r="D12" s="206"/>
      <c r="E12" s="206"/>
      <c r="F12" s="206"/>
      <c r="G12" s="206"/>
      <c r="H12" s="206"/>
      <c r="I12" s="1">
        <v>6</v>
      </c>
      <c r="J12" s="64">
        <f>SUM(J7:J11)</f>
        <v>0</v>
      </c>
      <c r="K12" s="53">
        <f>SUM(K7:K11)</f>
        <v>0</v>
      </c>
    </row>
    <row r="13" spans="1:11" x14ac:dyDescent="0.2">
      <c r="A13" s="216" t="s">
        <v>121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x14ac:dyDescent="0.2">
      <c r="A14" s="216" t="s">
        <v>122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x14ac:dyDescent="0.2">
      <c r="A15" s="216" t="s">
        <v>123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x14ac:dyDescent="0.2">
      <c r="A16" s="216" t="s">
        <v>124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x14ac:dyDescent="0.2">
      <c r="A17" s="216" t="s">
        <v>125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x14ac:dyDescent="0.2">
      <c r="A18" s="216" t="s">
        <v>126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x14ac:dyDescent="0.2">
      <c r="A19" s="205" t="s">
        <v>46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4">
        <f>SUM(J13:J18)</f>
        <v>0</v>
      </c>
      <c r="K19" s="53">
        <f>SUM(K13:K18)</f>
        <v>0</v>
      </c>
    </row>
    <row r="20" spans="1:11" x14ac:dyDescent="0.2">
      <c r="A20" s="205" t="s">
        <v>106</v>
      </c>
      <c r="B20" s="275"/>
      <c r="C20" s="275"/>
      <c r="D20" s="275"/>
      <c r="E20" s="275"/>
      <c r="F20" s="275"/>
      <c r="G20" s="275"/>
      <c r="H20" s="27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x14ac:dyDescent="0.2">
      <c r="A21" s="219" t="s">
        <v>107</v>
      </c>
      <c r="B21" s="277"/>
      <c r="C21" s="277"/>
      <c r="D21" s="277"/>
      <c r="E21" s="277"/>
      <c r="F21" s="277"/>
      <c r="G21" s="277"/>
      <c r="H21" s="278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x14ac:dyDescent="0.2">
      <c r="A22" s="222" t="s">
        <v>156</v>
      </c>
      <c r="B22" s="233"/>
      <c r="C22" s="233"/>
      <c r="D22" s="233"/>
      <c r="E22" s="233"/>
      <c r="F22" s="233"/>
      <c r="G22" s="233"/>
      <c r="H22" s="233"/>
      <c r="I22" s="270"/>
      <c r="J22" s="270"/>
      <c r="K22" s="271"/>
    </row>
    <row r="23" spans="1:11" x14ac:dyDescent="0.2">
      <c r="A23" s="216" t="s">
        <v>162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x14ac:dyDescent="0.2">
      <c r="A24" s="216" t="s">
        <v>163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x14ac:dyDescent="0.2">
      <c r="A25" s="216" t="s">
        <v>315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x14ac:dyDescent="0.2">
      <c r="A26" s="216" t="s">
        <v>316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x14ac:dyDescent="0.2">
      <c r="A27" s="216" t="s">
        <v>164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x14ac:dyDescent="0.2">
      <c r="A28" s="205" t="s">
        <v>112</v>
      </c>
      <c r="B28" s="206"/>
      <c r="C28" s="206"/>
      <c r="D28" s="206"/>
      <c r="E28" s="206"/>
      <c r="F28" s="206"/>
      <c r="G28" s="206"/>
      <c r="H28" s="206"/>
      <c r="I28" s="1">
        <v>21</v>
      </c>
      <c r="J28" s="64">
        <f>SUM(J23:J27)</f>
        <v>0</v>
      </c>
      <c r="K28" s="53">
        <f>SUM(K23:K27)</f>
        <v>0</v>
      </c>
    </row>
    <row r="29" spans="1:11" x14ac:dyDescent="0.2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x14ac:dyDescent="0.2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x14ac:dyDescent="0.2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x14ac:dyDescent="0.2">
      <c r="A32" s="205" t="s">
        <v>47</v>
      </c>
      <c r="B32" s="206"/>
      <c r="C32" s="206"/>
      <c r="D32" s="206"/>
      <c r="E32" s="206"/>
      <c r="F32" s="206"/>
      <c r="G32" s="206"/>
      <c r="H32" s="206"/>
      <c r="I32" s="1">
        <v>25</v>
      </c>
      <c r="J32" s="64">
        <f>SUM(J29:J31)</f>
        <v>0</v>
      </c>
      <c r="K32" s="53">
        <f>SUM(K29:K31)</f>
        <v>0</v>
      </c>
    </row>
    <row r="33" spans="1:11" x14ac:dyDescent="0.2">
      <c r="A33" s="205" t="s">
        <v>108</v>
      </c>
      <c r="B33" s="206"/>
      <c r="C33" s="206"/>
      <c r="D33" s="206"/>
      <c r="E33" s="206"/>
      <c r="F33" s="206"/>
      <c r="G33" s="206"/>
      <c r="H33" s="206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x14ac:dyDescent="0.2">
      <c r="A34" s="205" t="s">
        <v>109</v>
      </c>
      <c r="B34" s="206"/>
      <c r="C34" s="206"/>
      <c r="D34" s="206"/>
      <c r="E34" s="206"/>
      <c r="F34" s="206"/>
      <c r="G34" s="206"/>
      <c r="H34" s="206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x14ac:dyDescent="0.2">
      <c r="A35" s="222" t="s">
        <v>157</v>
      </c>
      <c r="B35" s="233"/>
      <c r="C35" s="233"/>
      <c r="D35" s="233"/>
      <c r="E35" s="233"/>
      <c r="F35" s="233"/>
      <c r="G35" s="233"/>
      <c r="H35" s="233"/>
      <c r="I35" s="270">
        <v>0</v>
      </c>
      <c r="J35" s="270"/>
      <c r="K35" s="271"/>
    </row>
    <row r="36" spans="1:11" x14ac:dyDescent="0.2">
      <c r="A36" s="216" t="s">
        <v>171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x14ac:dyDescent="0.2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x14ac:dyDescent="0.2">
      <c r="A38" s="216" t="s">
        <v>30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x14ac:dyDescent="0.2">
      <c r="A39" s="205" t="s">
        <v>48</v>
      </c>
      <c r="B39" s="206"/>
      <c r="C39" s="206"/>
      <c r="D39" s="206"/>
      <c r="E39" s="206"/>
      <c r="F39" s="206"/>
      <c r="G39" s="206"/>
      <c r="H39" s="206"/>
      <c r="I39" s="1">
        <v>31</v>
      </c>
      <c r="J39" s="64">
        <f>SUM(J36:J38)</f>
        <v>0</v>
      </c>
      <c r="K39" s="53">
        <f>SUM(K36:K38)</f>
        <v>0</v>
      </c>
    </row>
    <row r="40" spans="1:11" x14ac:dyDescent="0.2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x14ac:dyDescent="0.2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x14ac:dyDescent="0.2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x14ac:dyDescent="0.2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x14ac:dyDescent="0.2">
      <c r="A44" s="216" t="s">
        <v>35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x14ac:dyDescent="0.2">
      <c r="A45" s="205" t="s">
        <v>146</v>
      </c>
      <c r="B45" s="206"/>
      <c r="C45" s="206"/>
      <c r="D45" s="206"/>
      <c r="E45" s="206"/>
      <c r="F45" s="206"/>
      <c r="G45" s="206"/>
      <c r="H45" s="206"/>
      <c r="I45" s="1">
        <v>37</v>
      </c>
      <c r="J45" s="64">
        <f>SUM(J40:J44)</f>
        <v>0</v>
      </c>
      <c r="K45" s="53">
        <f>SUM(K40:K44)</f>
        <v>0</v>
      </c>
    </row>
    <row r="46" spans="1:11" x14ac:dyDescent="0.2">
      <c r="A46" s="205" t="s">
        <v>159</v>
      </c>
      <c r="B46" s="206"/>
      <c r="C46" s="206"/>
      <c r="D46" s="206"/>
      <c r="E46" s="206"/>
      <c r="F46" s="206"/>
      <c r="G46" s="206"/>
      <c r="H46" s="206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x14ac:dyDescent="0.2">
      <c r="A47" s="205" t="s">
        <v>160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x14ac:dyDescent="0.2">
      <c r="A48" s="205" t="s">
        <v>147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x14ac:dyDescent="0.2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x14ac:dyDescent="0.2">
      <c r="A50" s="205" t="s">
        <v>158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x14ac:dyDescent="0.2">
      <c r="A51" s="205" t="s">
        <v>172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x14ac:dyDescent="0.2">
      <c r="A52" s="205" t="s">
        <v>173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x14ac:dyDescent="0.2">
      <c r="A53" s="219" t="s">
        <v>174</v>
      </c>
      <c r="B53" s="220"/>
      <c r="C53" s="220"/>
      <c r="D53" s="220"/>
      <c r="E53" s="220"/>
      <c r="F53" s="220"/>
      <c r="G53" s="220"/>
      <c r="H53" s="220"/>
      <c r="I53" s="4">
        <v>45</v>
      </c>
      <c r="J53" s="65">
        <f>J50+J51-J52</f>
        <v>0</v>
      </c>
      <c r="K53" s="61">
        <f>K50+K51-K52</f>
        <v>0</v>
      </c>
    </row>
    <row r="54" spans="1:11" x14ac:dyDescent="0.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="125" workbookViewId="0">
      <selection activeCell="K7" sqref="K7"/>
    </sheetView>
  </sheetViews>
  <sheetFormatPr defaultRowHeight="12.75" x14ac:dyDescent="0.2"/>
  <cols>
    <col min="1" max="4" width="9.140625" style="76"/>
    <col min="5" max="5" width="10.140625" style="76" bestFit="1" customWidth="1"/>
    <col min="6" max="6" width="5.28515625" style="76" customWidth="1"/>
    <col min="7" max="8" width="9.140625" style="76" hidden="1" customWidth="1"/>
    <col min="9" max="9" width="10.7109375" style="76" customWidth="1"/>
    <col min="10" max="11" width="10.140625" style="76" bestFit="1" customWidth="1"/>
    <col min="12" max="16384" width="9.140625" style="76"/>
  </cols>
  <sheetData>
    <row r="1" spans="1:12" x14ac:dyDescent="0.2">
      <c r="A1" s="285" t="s">
        <v>276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75"/>
    </row>
    <row r="2" spans="1:12" ht="15.75" x14ac:dyDescent="0.2">
      <c r="A2" s="42"/>
      <c r="B2" s="74"/>
      <c r="C2" s="295" t="s">
        <v>277</v>
      </c>
      <c r="D2" s="295"/>
      <c r="E2" s="128" t="s">
        <v>337</v>
      </c>
      <c r="F2" s="43" t="s">
        <v>245</v>
      </c>
      <c r="G2" s="296" t="s">
        <v>338</v>
      </c>
      <c r="H2" s="297"/>
      <c r="I2" s="129" t="s">
        <v>338</v>
      </c>
      <c r="J2" s="74"/>
      <c r="K2" s="74"/>
      <c r="L2" s="77"/>
    </row>
    <row r="3" spans="1:12" ht="23.25" x14ac:dyDescent="0.2">
      <c r="A3" s="298" t="s">
        <v>58</v>
      </c>
      <c r="B3" s="298"/>
      <c r="C3" s="298"/>
      <c r="D3" s="298"/>
      <c r="E3" s="298"/>
      <c r="F3" s="298"/>
      <c r="G3" s="298"/>
      <c r="H3" s="298"/>
      <c r="I3" s="80" t="s">
        <v>300</v>
      </c>
      <c r="J3" s="81" t="s">
        <v>148</v>
      </c>
      <c r="K3" s="81" t="s">
        <v>149</v>
      </c>
    </row>
    <row r="4" spans="1:12" x14ac:dyDescent="0.2">
      <c r="A4" s="299">
        <v>1</v>
      </c>
      <c r="B4" s="299"/>
      <c r="C4" s="299"/>
      <c r="D4" s="299"/>
      <c r="E4" s="299"/>
      <c r="F4" s="299"/>
      <c r="G4" s="299"/>
      <c r="H4" s="299"/>
      <c r="I4" s="83">
        <v>2</v>
      </c>
      <c r="J4" s="82" t="s">
        <v>278</v>
      </c>
      <c r="K4" s="82" t="s">
        <v>279</v>
      </c>
    </row>
    <row r="5" spans="1:12" x14ac:dyDescent="0.2">
      <c r="A5" s="287" t="s">
        <v>280</v>
      </c>
      <c r="B5" s="288"/>
      <c r="C5" s="288"/>
      <c r="D5" s="288"/>
      <c r="E5" s="288"/>
      <c r="F5" s="288"/>
      <c r="G5" s="288"/>
      <c r="H5" s="288"/>
      <c r="I5" s="44">
        <v>1</v>
      </c>
      <c r="J5" s="45">
        <v>157743375</v>
      </c>
      <c r="K5" s="45">
        <v>157743375</v>
      </c>
    </row>
    <row r="6" spans="1:12" x14ac:dyDescent="0.2">
      <c r="A6" s="287" t="s">
        <v>281</v>
      </c>
      <c r="B6" s="288"/>
      <c r="C6" s="288"/>
      <c r="D6" s="288"/>
      <c r="E6" s="288"/>
      <c r="F6" s="288"/>
      <c r="G6" s="288"/>
      <c r="H6" s="288"/>
      <c r="I6" s="44">
        <v>2</v>
      </c>
      <c r="J6" s="46"/>
      <c r="K6" s="7" t="s">
        <v>335</v>
      </c>
    </row>
    <row r="7" spans="1:12" x14ac:dyDescent="0.2">
      <c r="A7" s="287" t="s">
        <v>282</v>
      </c>
      <c r="B7" s="288"/>
      <c r="C7" s="288"/>
      <c r="D7" s="288"/>
      <c r="E7" s="288"/>
      <c r="F7" s="288"/>
      <c r="G7" s="288"/>
      <c r="H7" s="288"/>
      <c r="I7" s="44">
        <v>3</v>
      </c>
      <c r="J7" s="46"/>
      <c r="K7" s="46"/>
    </row>
    <row r="8" spans="1:12" x14ac:dyDescent="0.2">
      <c r="A8" s="287" t="s">
        <v>283</v>
      </c>
      <c r="B8" s="288"/>
      <c r="C8" s="288"/>
      <c r="D8" s="288"/>
      <c r="E8" s="288"/>
      <c r="F8" s="288"/>
      <c r="G8" s="288"/>
      <c r="H8" s="288"/>
      <c r="I8" s="44">
        <v>4</v>
      </c>
      <c r="J8" s="46">
        <v>-128310681</v>
      </c>
      <c r="K8" s="46">
        <v>-127569435</v>
      </c>
    </row>
    <row r="9" spans="1:12" x14ac:dyDescent="0.2">
      <c r="A9" s="287" t="s">
        <v>284</v>
      </c>
      <c r="B9" s="288"/>
      <c r="C9" s="288"/>
      <c r="D9" s="288"/>
      <c r="E9" s="288"/>
      <c r="F9" s="288"/>
      <c r="G9" s="288"/>
      <c r="H9" s="288"/>
      <c r="I9" s="44">
        <v>5</v>
      </c>
      <c r="J9" s="46">
        <v>-1306192</v>
      </c>
      <c r="K9" s="46">
        <v>150388</v>
      </c>
    </row>
    <row r="10" spans="1:12" x14ac:dyDescent="0.2">
      <c r="A10" s="287" t="s">
        <v>285</v>
      </c>
      <c r="B10" s="288"/>
      <c r="C10" s="288"/>
      <c r="D10" s="288"/>
      <c r="E10" s="288"/>
      <c r="F10" s="288"/>
      <c r="G10" s="288"/>
      <c r="H10" s="288"/>
      <c r="I10" s="44">
        <v>6</v>
      </c>
      <c r="J10" s="7">
        <v>145601867</v>
      </c>
      <c r="K10" s="7">
        <v>147984464</v>
      </c>
    </row>
    <row r="11" spans="1:12" x14ac:dyDescent="0.2">
      <c r="A11" s="287" t="s">
        <v>286</v>
      </c>
      <c r="B11" s="288"/>
      <c r="C11" s="288"/>
      <c r="D11" s="288"/>
      <c r="E11" s="288"/>
      <c r="F11" s="288"/>
      <c r="G11" s="288"/>
      <c r="H11" s="288"/>
      <c r="I11" s="44">
        <v>7</v>
      </c>
      <c r="J11" s="46"/>
      <c r="K11" s="46"/>
    </row>
    <row r="12" spans="1:12" x14ac:dyDescent="0.2">
      <c r="A12" s="287" t="s">
        <v>287</v>
      </c>
      <c r="B12" s="288"/>
      <c r="C12" s="288"/>
      <c r="D12" s="288"/>
      <c r="E12" s="288"/>
      <c r="F12" s="288"/>
      <c r="G12" s="288"/>
      <c r="H12" s="288"/>
      <c r="I12" s="44">
        <v>8</v>
      </c>
      <c r="J12" s="46"/>
      <c r="K12" s="46"/>
    </row>
    <row r="13" spans="1:12" x14ac:dyDescent="0.2">
      <c r="A13" s="287" t="s">
        <v>288</v>
      </c>
      <c r="B13" s="288"/>
      <c r="C13" s="288"/>
      <c r="D13" s="288"/>
      <c r="E13" s="288"/>
      <c r="F13" s="288"/>
      <c r="G13" s="288"/>
      <c r="H13" s="288"/>
      <c r="I13" s="44">
        <v>9</v>
      </c>
      <c r="J13" s="46"/>
      <c r="K13" s="46"/>
    </row>
    <row r="14" spans="1:12" x14ac:dyDescent="0.2">
      <c r="A14" s="289" t="s">
        <v>289</v>
      </c>
      <c r="B14" s="290"/>
      <c r="C14" s="290"/>
      <c r="D14" s="290"/>
      <c r="E14" s="290"/>
      <c r="F14" s="290"/>
      <c r="G14" s="290"/>
      <c r="H14" s="290"/>
      <c r="I14" s="44">
        <v>10</v>
      </c>
      <c r="J14" s="78">
        <f>SUM(J5:J13)</f>
        <v>173728369</v>
      </c>
      <c r="K14" s="78">
        <f>SUM(K5:K13)</f>
        <v>178308792</v>
      </c>
    </row>
    <row r="15" spans="1:12" x14ac:dyDescent="0.2">
      <c r="A15" s="287" t="s">
        <v>290</v>
      </c>
      <c r="B15" s="288"/>
      <c r="C15" s="288"/>
      <c r="D15" s="288"/>
      <c r="E15" s="288"/>
      <c r="F15" s="288"/>
      <c r="G15" s="288"/>
      <c r="H15" s="288"/>
      <c r="I15" s="44">
        <v>11</v>
      </c>
      <c r="J15" s="46"/>
      <c r="K15" s="46"/>
    </row>
    <row r="16" spans="1:12" x14ac:dyDescent="0.2">
      <c r="A16" s="287" t="s">
        <v>291</v>
      </c>
      <c r="B16" s="288"/>
      <c r="C16" s="288"/>
      <c r="D16" s="288"/>
      <c r="E16" s="288"/>
      <c r="F16" s="288"/>
      <c r="G16" s="288"/>
      <c r="H16" s="288"/>
      <c r="I16" s="44">
        <v>12</v>
      </c>
      <c r="J16" s="46"/>
      <c r="K16" s="46"/>
    </row>
    <row r="17" spans="1:11" x14ac:dyDescent="0.2">
      <c r="A17" s="287" t="s">
        <v>292</v>
      </c>
      <c r="B17" s="288"/>
      <c r="C17" s="288"/>
      <c r="D17" s="288"/>
      <c r="E17" s="288"/>
      <c r="F17" s="288"/>
      <c r="G17" s="288"/>
      <c r="H17" s="288"/>
      <c r="I17" s="44">
        <v>13</v>
      </c>
      <c r="J17" s="46"/>
      <c r="K17" s="46"/>
    </row>
    <row r="18" spans="1:11" x14ac:dyDescent="0.2">
      <c r="A18" s="287" t="s">
        <v>293</v>
      </c>
      <c r="B18" s="288"/>
      <c r="C18" s="288"/>
      <c r="D18" s="288"/>
      <c r="E18" s="288"/>
      <c r="F18" s="288"/>
      <c r="G18" s="288"/>
      <c r="H18" s="288"/>
      <c r="I18" s="44">
        <v>14</v>
      </c>
      <c r="J18" s="46"/>
      <c r="K18" s="46"/>
    </row>
    <row r="19" spans="1:11" x14ac:dyDescent="0.2">
      <c r="A19" s="287" t="s">
        <v>294</v>
      </c>
      <c r="B19" s="288"/>
      <c r="C19" s="288"/>
      <c r="D19" s="288"/>
      <c r="E19" s="288"/>
      <c r="F19" s="288"/>
      <c r="G19" s="288"/>
      <c r="H19" s="288"/>
      <c r="I19" s="44">
        <v>15</v>
      </c>
      <c r="J19" s="46"/>
      <c r="K19" s="46"/>
    </row>
    <row r="20" spans="1:11" x14ac:dyDescent="0.2">
      <c r="A20" s="287" t="s">
        <v>295</v>
      </c>
      <c r="B20" s="288"/>
      <c r="C20" s="288"/>
      <c r="D20" s="288"/>
      <c r="E20" s="288"/>
      <c r="F20" s="288"/>
      <c r="G20" s="288"/>
      <c r="H20" s="288"/>
      <c r="I20" s="44">
        <v>16</v>
      </c>
      <c r="J20" s="46"/>
      <c r="K20" s="46"/>
    </row>
    <row r="21" spans="1:11" x14ac:dyDescent="0.2">
      <c r="A21" s="289" t="s">
        <v>296</v>
      </c>
      <c r="B21" s="290"/>
      <c r="C21" s="290"/>
      <c r="D21" s="290"/>
      <c r="E21" s="290"/>
      <c r="F21" s="290"/>
      <c r="G21" s="290"/>
      <c r="H21" s="290"/>
      <c r="I21" s="44">
        <v>17</v>
      </c>
      <c r="J21" s="79">
        <f>SUM(J15:J20)</f>
        <v>0</v>
      </c>
      <c r="K21" s="79">
        <f>SUM(K15:K20)</f>
        <v>0</v>
      </c>
    </row>
    <row r="22" spans="1:11" x14ac:dyDescent="0.2">
      <c r="A22" s="291"/>
      <c r="B22" s="292"/>
      <c r="C22" s="292"/>
      <c r="D22" s="292"/>
      <c r="E22" s="292"/>
      <c r="F22" s="292"/>
      <c r="G22" s="292"/>
      <c r="H22" s="292"/>
      <c r="I22" s="293"/>
      <c r="J22" s="293"/>
      <c r="K22" s="294"/>
    </row>
    <row r="23" spans="1:11" x14ac:dyDescent="0.2">
      <c r="A23" s="279" t="s">
        <v>297</v>
      </c>
      <c r="B23" s="280"/>
      <c r="C23" s="280"/>
      <c r="D23" s="280"/>
      <c r="E23" s="280"/>
      <c r="F23" s="280"/>
      <c r="G23" s="280"/>
      <c r="H23" s="280"/>
      <c r="I23" s="47">
        <v>18</v>
      </c>
      <c r="J23" s="45"/>
      <c r="K23" s="45"/>
    </row>
    <row r="24" spans="1:11" ht="17.25" customHeight="1" x14ac:dyDescent="0.2">
      <c r="A24" s="281" t="s">
        <v>298</v>
      </c>
      <c r="B24" s="282"/>
      <c r="C24" s="282"/>
      <c r="D24" s="282"/>
      <c r="E24" s="282"/>
      <c r="F24" s="282"/>
      <c r="G24" s="282"/>
      <c r="H24" s="282"/>
      <c r="I24" s="48">
        <v>19</v>
      </c>
      <c r="J24" s="79"/>
      <c r="K24" s="79"/>
    </row>
    <row r="25" spans="1:11" ht="30" customHeight="1" x14ac:dyDescent="0.2">
      <c r="A25" s="283" t="s">
        <v>299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</row>
  </sheetData>
  <protectedRanges>
    <protectedRange sqref="E2" name="Range1_1"/>
    <protectedRange sqref="G2:H2" name="Range1"/>
  </protectedRanges>
  <mergeCells count="26"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1">
    <dataValidation allowBlank="1" sqref="A1:XFD1048576"/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workbookViewId="0"/>
  </sheetViews>
  <sheetFormatPr defaultRowHeight="12.75" x14ac:dyDescent="0.2"/>
  <sheetData>
    <row r="1" spans="1:10" x14ac:dyDescent="0.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 x14ac:dyDescent="0.25">
      <c r="A2" s="300" t="s">
        <v>275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x14ac:dyDescent="0.2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 x14ac:dyDescent="0.2">
      <c r="A4" s="301" t="s">
        <v>311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 x14ac:dyDescent="0.2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 x14ac:dyDescent="0.2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 x14ac:dyDescent="0.2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 x14ac:dyDescent="0.2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 x14ac:dyDescent="0.2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 x14ac:dyDescent="0.2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x14ac:dyDescent="0.2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x14ac:dyDescent="0.2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x14ac:dyDescent="0.2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x14ac:dyDescent="0.2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x14ac:dyDescent="0.2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 x14ac:dyDescent="0.2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x14ac:dyDescent="0.2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Hewlett-Packard Company</cp:lastModifiedBy>
  <cp:lastPrinted>2018-02-27T13:09:56Z</cp:lastPrinted>
  <dcterms:created xsi:type="dcterms:W3CDTF">2008-10-17T11:51:54Z</dcterms:created>
  <dcterms:modified xsi:type="dcterms:W3CDTF">2018-02-28T11:05:37Z</dcterms:modified>
</cp:coreProperties>
</file>