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<sst xmlns="http://schemas.openxmlformats.org/spreadsheetml/2006/main" count="398" uniqueCount="344">
  <si>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</si>
  <si>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</si>
  <si>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</si>
  <si>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</si>
  <si>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</si>
  <si>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</si>
  <si>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</si>
  <si>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</si>
  <si>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</si>
  <si>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</si>
  <si>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</si>
  <si>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</si>
  <si>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</si>
  <si>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</si>
  <si>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</si>
  <si>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</si>
  <si>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</si>
  <si>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</si>
  <si>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</si>
  <si>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</si>
  <si>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</si>
  <si>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</si>
  <si>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</si>
  <si>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</si>
  <si>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</si>
  <si>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</si>
  <si>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</si>
  <si>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</si>
  <si>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</si>
  <si>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</si>
  <si>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</si>
  <si>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</si>
  <si>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</si>
  <si>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</si>
  <si>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</si>
  <si>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</si>
  <si>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</si>
  <si>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</si>
  <si>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</si>
  <si>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</si>
  <si>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</si>
  <si>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</si>
  <si>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</si>
  <si>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</si>
  <si>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</si>
  <si>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</si>
  <si>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</si>
  <si>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</si>
  <si>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</si>
  <si>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</si>
  <si>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</si>
  <si>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</si>
  <si>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</si>
  <si>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</si>
  <si>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</si>
  <si>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</si>
  <si>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</si>
  <si>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</si>
  <si>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</si>
  <si>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</si>
  <si>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</si>
  <si>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</si>
  <si>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</si>
  <si>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</si>
  <si>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</si>
  <si>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</si>
  <si>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</si>
  <si>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</si>
  <si>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</si>
  <si>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</si>
  <si>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</si>
  <si>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</si>
  <si>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</si>
  <si>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</si>
  <si>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</si>
  <si>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</si>
  <si>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</si>
  <si>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</si>
  <si>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</si>
  <si>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</si>
  <si>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</si>
  <si>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</si>
  <si>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</si>
  <si>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</si>
  <si>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</si>
  <si>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</si>
  <si>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</si>
  <si>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</si>
  <si>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</si>
  <si>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</si>
  <si>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</si>
  <si>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</si>
  <si>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</si>
  <si>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</si>
  <si>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</si>
  <si>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</si>
  <si>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</si>
  <si>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</si>
  <si>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</si>
  <si>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</si>
  <si>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</si>
  <si>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</si>
  <si>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</si>
  <si>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</si>
  <si>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</si>
  <si>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</si>
  <si>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</si>
  <si>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</si>
  <si>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</si>
  <si>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</si>
  <si>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</si>
  <si>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</si>
  <si>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</si>
  <si>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</si>
  <si>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</si>
  <si>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</si>
  <si>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</si>
  <si>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</si>
  <si>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</si>
  <si>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</si>
  <si>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</si>
  <si>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</si>
  <si>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</si>
  <si>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</si>
  <si>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</si>
  <si>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</si>
  <si>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</si>
  <si>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</si>
  <si>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</si>
  <si>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</si>
  <si>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</si>
  <si>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</si>
  <si>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</si>
  <si>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</si>
  <si>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</si>
  <si>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</si>
  <si>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</si>
  <si>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</si>
  <si>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</si>
  <si>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</si>
  <si>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</si>
  <si>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</si>
  <si>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</si>
  <si>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</si>
  <si>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</si>
  <si>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</si>
  <si>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</si>
  <si>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</si>
  <si>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</si>
  <si>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</si>
  <si>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</si>
  <si>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</si>
  <si>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</si>
  <si>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</si>
  <si>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</si>
  <si>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</si>
  <si>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</si>
  <si>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</si>
  <si>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</si>
  <si>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</si>
  <si>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</si>
  <si>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</si>
  <si>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</si>
  <si>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</si>
  <si>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</si>
  <si>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</si>
  <si>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</si>
  <si>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</si>
  <si>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</si>
  <si>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</si>
  <si>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</si>
  <si>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</si>
  <si>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</si>
  <si>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</si>
  <si>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</si>
  <si>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</si>
  <si>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</si>
  <si>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</si>
  <si>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</si>
  <si>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</si>
  <si>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</si>
  <si>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</si>
  <si>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</si>
  <si>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</si>
  <si>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</si>
  <si>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</si>
  <si>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</si>
  <si>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</si>
  <si>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</si>
  <si>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</si>
  <si>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</si>
  <si>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</si>
  <si>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</si>
  <si>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</si>
  <si>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</si>
  <si>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</si>
  <si>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</si>
  <si>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</si>
  <si>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</si>
  <si>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</si>
  <si>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</si>
  <si>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</si>
  <si>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</si>
  <si>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</si>
  <si>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</si>
  <si>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</si>
  <si>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</si>
  <si>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</si>
  <si>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</si>
  <si>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</si>
  <si>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</si>
  <si>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</si>
  <si>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</si>
  <si>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</si>
  <si>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</si>
  <si>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</si>
  <si>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</si>
  <si>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</si>
  <si>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</si>
  <si>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</si>
  <si>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</si>
  <si>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</si>
  <si>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</si>
  <si>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</si>
  <si>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</si>
  <si>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</si>
  <si>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</si>
  <si>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</si>
  <si>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</si>
  <si>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</si>
  <si>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</si>
  <si>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</si>
  <si>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</si>
  <si>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</si>
  <si>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</si>
  <si>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</si>
  <si>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</si>
  <si>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</si>
  <si>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</si>
  <si>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</si>
  <si>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</si>
  <si>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</si>
  <si>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</si>
  <si>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</si>
  <si>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</si>
  <si>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</si>
  <si>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</si>
  <si>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</si>
  <si>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</si>
  <si>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</si>
  <si>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</si>
  <si>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</si>
  <si>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</si>
  <si>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</si>
  <si>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</si>
  <si>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</si>
  <si>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</si>
  <si>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</si>
  <si>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</si>
  <si>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</si>
  <si>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</si>
  <si>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</si>
  <si>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</si>
  <si>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</si>
  <si>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</si>
  <si>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</si>
  <si>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</si>
  <si>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</si>
  <si>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</si>
  <si>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</si>
  <si>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</si>
  <si>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</si>
  <si>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</si>
  <si>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</si>
  <si>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</si>
  <si>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</si>
  <si>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</si>
  <si>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</si>
  <si>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</si>
  <si>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</si>
  <si>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</si>
  <si>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</si>
  <si>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</si>
  <si>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</si>
  <si>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</si>
  <si>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</si>
  <si>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</si>
  <si>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</si>
  <si>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</si>
  <si>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</si>
  <si>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</si>
  <si>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</si>
  <si>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</si>
  <si>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</si>
  <si>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</si>
  <si>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</si>
  <si>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</si>
  <si>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</si>
  <si>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</si>
  <si>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</si>
  <si>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</si>
  <si>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</si>
  <si>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</si>
  <si>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</si>
  <si>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</si>
  <si>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</si>
  <si>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</si>
  <si>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</si>
  <si>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</si>
  <si>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</si>
  <si>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</si>
  <si>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</si>
  <si>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</si>
  <si>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</si>
  <si>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</si>
  <si>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</si>
  <si>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</si>
  <si>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</si>
  <si>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</si>
  <si>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</si>
  <si>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</si>
  <si>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</si>
  <si>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</si>
  <si>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30.06.2014.</t>
  </si>
  <si>
    <t>02077507</t>
  </si>
  <si>
    <t>100006793</t>
  </si>
  <si>
    <t>94858559872</t>
  </si>
  <si>
    <t>HOTELI VODICE d.d.</t>
  </si>
  <si>
    <t>VODICE</t>
  </si>
  <si>
    <t>GRGURA NINSKOG 1</t>
  </si>
  <si>
    <t>financije@hotelivodice.hr</t>
  </si>
  <si>
    <t>www.hotelivodice.hr</t>
  </si>
  <si>
    <t>Vodice</t>
  </si>
  <si>
    <t>Šibensko-kninska županija</t>
  </si>
  <si>
    <t>NE</t>
  </si>
  <si>
    <t>5510</t>
  </si>
  <si>
    <t>KENDEŠ RUPIĆ ANTINA</t>
  </si>
  <si>
    <t>022/451-465</t>
  </si>
  <si>
    <t>022/451-433</t>
  </si>
  <si>
    <t>antina.kendes@hotelivodice.hr</t>
  </si>
  <si>
    <t>u razdoblju 01.01.2014. do 30.06.2014.</t>
  </si>
  <si>
    <t>Obveznik: HOTELI VODICE d.d.</t>
  </si>
  <si>
    <t>stanje na dan 30.06.2014.</t>
  </si>
  <si>
    <t>01.01.2014.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</si>
</sst>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49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2" fillId="33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Border="1" applyAlignment="1">
      <alignment horizontal="left"/>
      <protection/>
    </xf>
    <xf numFmtId="0" fontId="3" fillId="0" borderId="29" xfId="51" applyFont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hotelivodice.hr" TargetMode="External" /><Relationship Id="rId2" Type="http://schemas.openxmlformats.org/officeDocument/2006/relationships/hyperlink" Target="http://www.hotelivodice.hr/" TargetMode="External" /><Relationship Id="rId3" Type="http://schemas.openxmlformats.org/officeDocument/2006/relationships/hyperlink" Target="mailto:antina.kendes@hotelivodice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7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248</v>
      </c>
      <c r="B1" s="183"/>
      <c r="C1" s="183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4" t="s">
        <v>249</v>
      </c>
      <c r="B2" s="135"/>
      <c r="C2" s="135"/>
      <c r="D2" s="136"/>
      <c r="E2" s="120">
        <v>41640</v>
      </c>
      <c r="F2" s="12"/>
      <c r="G2" s="13" t="s">
        <v>250</v>
      </c>
      <c r="H2" s="120" t="s">
        <v>323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7" t="s">
        <v>317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0" t="s">
        <v>251</v>
      </c>
      <c r="B6" s="141"/>
      <c r="C6" s="132" t="s">
        <v>324</v>
      </c>
      <c r="D6" s="13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2" t="s">
        <v>252</v>
      </c>
      <c r="B8" s="143"/>
      <c r="C8" s="144" t="s">
        <v>325</v>
      </c>
      <c r="D8" s="14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9" t="s">
        <v>253</v>
      </c>
      <c r="B10" s="130"/>
      <c r="C10" s="132" t="s">
        <v>326</v>
      </c>
      <c r="D10" s="13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0" t="s">
        <v>254</v>
      </c>
      <c r="B12" s="141"/>
      <c r="C12" s="146" t="s">
        <v>327</v>
      </c>
      <c r="D12" s="147"/>
      <c r="E12" s="147"/>
      <c r="F12" s="147"/>
      <c r="G12" s="147"/>
      <c r="H12" s="147"/>
      <c r="I12" s="14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0" t="s">
        <v>255</v>
      </c>
      <c r="B14" s="141"/>
      <c r="C14" s="149">
        <v>22211</v>
      </c>
      <c r="D14" s="150"/>
      <c r="E14" s="16"/>
      <c r="F14" s="146" t="s">
        <v>328</v>
      </c>
      <c r="G14" s="147"/>
      <c r="H14" s="147"/>
      <c r="I14" s="14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0" t="s">
        <v>256</v>
      </c>
      <c r="B16" s="141"/>
      <c r="C16" s="146" t="s">
        <v>329</v>
      </c>
      <c r="D16" s="147"/>
      <c r="E16" s="147"/>
      <c r="F16" s="147"/>
      <c r="G16" s="147"/>
      <c r="H16" s="147"/>
      <c r="I16" s="14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0" t="s">
        <v>257</v>
      </c>
      <c r="B18" s="141"/>
      <c r="C18" s="151" t="s">
        <v>330</v>
      </c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0" t="s">
        <v>258</v>
      </c>
      <c r="B20" s="141"/>
      <c r="C20" s="151" t="s">
        <v>331</v>
      </c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0" t="s">
        <v>259</v>
      </c>
      <c r="B22" s="141"/>
      <c r="C22" s="128">
        <v>500</v>
      </c>
      <c r="D22" s="146" t="s">
        <v>332</v>
      </c>
      <c r="E22" s="154"/>
      <c r="F22" s="155"/>
      <c r="G22" s="140"/>
      <c r="H22" s="15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0" t="s">
        <v>260</v>
      </c>
      <c r="B24" s="141"/>
      <c r="C24" s="121">
        <v>15</v>
      </c>
      <c r="D24" s="157" t="s">
        <v>333</v>
      </c>
      <c r="E24" s="158"/>
      <c r="F24" s="158"/>
      <c r="G24" s="159"/>
      <c r="H24" s="51" t="s">
        <v>261</v>
      </c>
      <c r="I24" s="122">
        <v>81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0" t="s">
        <v>262</v>
      </c>
      <c r="B26" s="141"/>
      <c r="C26" s="123" t="s">
        <v>334</v>
      </c>
      <c r="D26" s="25"/>
      <c r="E26" s="33"/>
      <c r="F26" s="24"/>
      <c r="G26" s="160" t="s">
        <v>263</v>
      </c>
      <c r="H26" s="141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1" t="s">
        <v>264</v>
      </c>
      <c r="B28" s="162"/>
      <c r="C28" s="163"/>
      <c r="D28" s="163"/>
      <c r="E28" s="164" t="s">
        <v>265</v>
      </c>
      <c r="F28" s="165"/>
      <c r="G28" s="165"/>
      <c r="H28" s="166" t="s">
        <v>266</v>
      </c>
      <c r="I28" s="167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8"/>
      <c r="B30" s="169"/>
      <c r="C30" s="169"/>
      <c r="D30" s="170"/>
      <c r="E30" s="168"/>
      <c r="F30" s="169"/>
      <c r="G30" s="169"/>
      <c r="H30" s="132"/>
      <c r="I30" s="133"/>
      <c r="J30" s="10"/>
      <c r="K30" s="10"/>
      <c r="L30" s="10"/>
    </row>
    <row r="31" spans="1:12" ht="12.75">
      <c r="A31" s="94"/>
      <c r="B31" s="22"/>
      <c r="C31" s="21"/>
      <c r="D31" s="171"/>
      <c r="E31" s="171"/>
      <c r="F31" s="171"/>
      <c r="G31" s="172"/>
      <c r="H31" s="16"/>
      <c r="I31" s="101"/>
      <c r="J31" s="10"/>
      <c r="K31" s="10"/>
      <c r="L31" s="10"/>
    </row>
    <row r="32" spans="1:12" ht="12.75">
      <c r="A32" s="168"/>
      <c r="B32" s="169"/>
      <c r="C32" s="169"/>
      <c r="D32" s="170"/>
      <c r="E32" s="168"/>
      <c r="F32" s="169"/>
      <c r="G32" s="169"/>
      <c r="H32" s="132"/>
      <c r="I32" s="13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8"/>
      <c r="B34" s="169"/>
      <c r="C34" s="169"/>
      <c r="D34" s="170"/>
      <c r="E34" s="168"/>
      <c r="F34" s="169"/>
      <c r="G34" s="169"/>
      <c r="H34" s="132"/>
      <c r="I34" s="13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8"/>
      <c r="B36" s="169"/>
      <c r="C36" s="169"/>
      <c r="D36" s="170"/>
      <c r="E36" s="168"/>
      <c r="F36" s="169"/>
      <c r="G36" s="169"/>
      <c r="H36" s="132"/>
      <c r="I36" s="133"/>
      <c r="J36" s="10"/>
      <c r="K36" s="10"/>
      <c r="L36" s="10"/>
    </row>
    <row r="37" spans="1:12" ht="12.75">
      <c r="A37" s="103"/>
      <c r="B37" s="30"/>
      <c r="C37" s="173"/>
      <c r="D37" s="174"/>
      <c r="E37" s="16"/>
      <c r="F37" s="173"/>
      <c r="G37" s="174"/>
      <c r="H37" s="16"/>
      <c r="I37" s="95"/>
      <c r="J37" s="10"/>
      <c r="K37" s="10"/>
      <c r="L37" s="10"/>
    </row>
    <row r="38" spans="1:12" ht="12.75">
      <c r="A38" s="168"/>
      <c r="B38" s="169"/>
      <c r="C38" s="169"/>
      <c r="D38" s="170"/>
      <c r="E38" s="168"/>
      <c r="F38" s="169"/>
      <c r="G38" s="169"/>
      <c r="H38" s="132"/>
      <c r="I38" s="13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8"/>
      <c r="B40" s="169"/>
      <c r="C40" s="169"/>
      <c r="D40" s="170"/>
      <c r="E40" s="168"/>
      <c r="F40" s="169"/>
      <c r="G40" s="169"/>
      <c r="H40" s="132"/>
      <c r="I40" s="13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9" t="s">
        <v>267</v>
      </c>
      <c r="B44" s="178"/>
      <c r="C44" s="132"/>
      <c r="D44" s="133"/>
      <c r="E44" s="26"/>
      <c r="F44" s="146"/>
      <c r="G44" s="169"/>
      <c r="H44" s="169"/>
      <c r="I44" s="170"/>
      <c r="J44" s="10"/>
      <c r="K44" s="10"/>
      <c r="L44" s="10"/>
    </row>
    <row r="45" spans="1:12" ht="12.75">
      <c r="A45" s="103"/>
      <c r="B45" s="30"/>
      <c r="C45" s="173"/>
      <c r="D45" s="174"/>
      <c r="E45" s="16"/>
      <c r="F45" s="173"/>
      <c r="G45" s="175"/>
      <c r="H45" s="35"/>
      <c r="I45" s="107"/>
      <c r="J45" s="10"/>
      <c r="K45" s="10"/>
      <c r="L45" s="10"/>
    </row>
    <row r="46" spans="1:12" ht="12.75">
      <c r="A46" s="129" t="s">
        <v>268</v>
      </c>
      <c r="B46" s="178"/>
      <c r="C46" s="146" t="s">
        <v>336</v>
      </c>
      <c r="D46" s="176"/>
      <c r="E46" s="176"/>
      <c r="F46" s="176"/>
      <c r="G46" s="176"/>
      <c r="H46" s="176"/>
      <c r="I46" s="17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9" t="s">
        <v>270</v>
      </c>
      <c r="B48" s="178"/>
      <c r="C48" s="179" t="s">
        <v>337</v>
      </c>
      <c r="D48" s="180"/>
      <c r="E48" s="181"/>
      <c r="F48" s="16"/>
      <c r="G48" s="51" t="s">
        <v>271</v>
      </c>
      <c r="H48" s="179" t="s">
        <v>338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9" t="s">
        <v>257</v>
      </c>
      <c r="B50" s="178"/>
      <c r="C50" s="190" t="s">
        <v>339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0" t="s">
        <v>272</v>
      </c>
      <c r="B52" s="141"/>
      <c r="C52" s="146" t="s">
        <v>336</v>
      </c>
      <c r="D52" s="176"/>
      <c r="E52" s="176"/>
      <c r="F52" s="176"/>
      <c r="G52" s="176"/>
      <c r="H52" s="176"/>
      <c r="I52" s="177"/>
      <c r="J52" s="10"/>
      <c r="K52" s="10"/>
      <c r="L52" s="10"/>
    </row>
    <row r="53" spans="1:12" ht="12.75">
      <c r="A53" s="108"/>
      <c r="B53" s="20"/>
      <c r="C53" s="184" t="s">
        <v>273</v>
      </c>
      <c r="D53" s="184"/>
      <c r="E53" s="184"/>
      <c r="F53" s="184"/>
      <c r="G53" s="184"/>
      <c r="H53" s="18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91" t="s">
        <v>274</v>
      </c>
      <c r="C55" s="192"/>
      <c r="D55" s="192"/>
      <c r="E55" s="19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3" t="s">
        <v>306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8"/>
      <c r="B57" s="193" t="s">
        <v>307</v>
      </c>
      <c r="C57" s="194"/>
      <c r="D57" s="194"/>
      <c r="E57" s="194"/>
      <c r="F57" s="194"/>
      <c r="G57" s="194"/>
      <c r="H57" s="194"/>
      <c r="I57" s="110"/>
      <c r="J57" s="10"/>
      <c r="K57" s="10"/>
      <c r="L57" s="10"/>
    </row>
    <row r="58" spans="1:12" ht="12.75">
      <c r="A58" s="108"/>
      <c r="B58" s="193" t="s">
        <v>308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8"/>
      <c r="B59" s="193" t="s">
        <v>309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5" t="s">
        <v>277</v>
      </c>
      <c r="H62" s="186"/>
      <c r="I62" s="18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8"/>
      <c r="H63" s="189"/>
      <c r="I63" s="119"/>
      <c r="J63" s="10"/>
      <c r="K63" s="10"/>
      <c r="L63" s="10"/>
    </row>
  </sheetData>
  <sheetProtection/>
  <protectedRanges>
    <protectedRange sqref="E2 H2 C26 I26 I24 A30:I30 A32:I32 A34:D34" name="Range1"/>
    <protectedRange sqref="C6:D6" name="Range1_1"/>
    <protectedRange sqref="C8:D8" name="Range1_1_1"/>
    <protectedRange sqref="C10:D10" name="Range1_2"/>
    <protectedRange sqref="C12:I12" name="Range1_3"/>
    <protectedRange sqref="C14:D14" name="Range1_4"/>
    <protectedRange sqref="F14:I14" name="Range1_5"/>
    <protectedRange sqref="C16:I16" name="Range1_6"/>
    <protectedRange sqref="C18:I18" name="Range1_7"/>
    <protectedRange sqref="C20:I20" name="Range1_8"/>
    <protectedRange sqref="C22" name="Range1_6_1"/>
    <protectedRange sqref="D22:F22" name="Range1_9"/>
    <protectedRange sqref="C24" name="Range1_1_2"/>
    <protectedRange sqref="D24:G24" name="Range1_9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hotelivodice.hr"/>
    <hyperlink ref="C20" r:id="rId2" display="www.hotelivodice.hr"/>
    <hyperlink ref="C50" r:id="rId3" display="antina.kendes@hotelivodice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4">
      <selection activeCell="K80" sqref="K80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0.421875" style="52" bestFit="1" customWidth="1"/>
    <col min="12" max="16384" width="9.140625" style="52" customWidth="1"/>
  </cols>
  <sheetData>
    <row r="1" spans="1:11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341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59</v>
      </c>
      <c r="B4" s="239"/>
      <c r="C4" s="239"/>
      <c r="D4" s="239"/>
      <c r="E4" s="239"/>
      <c r="F4" s="239"/>
      <c r="G4" s="239"/>
      <c r="H4" s="240"/>
      <c r="I4" s="58" t="s">
        <v>278</v>
      </c>
      <c r="J4" s="59" t="s">
        <v>319</v>
      </c>
      <c r="K4" s="60" t="s">
        <v>320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7">
        <v>2</v>
      </c>
      <c r="J5" s="56">
        <v>3</v>
      </c>
      <c r="K5" s="56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23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f>J9+J16+J26+J35+J39</f>
        <v>268468914</v>
      </c>
      <c r="K8" s="53">
        <f>K9+K16+K26+K35+K39</f>
        <v>268057164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75000</v>
      </c>
      <c r="K9" s="53">
        <f>SUM(K10:K15)</f>
        <v>75000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75000</v>
      </c>
      <c r="K11" s="7">
        <v>75000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268393914</v>
      </c>
      <c r="K16" s="53">
        <f>SUM(K17:K25)</f>
        <v>267844556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40824743</v>
      </c>
      <c r="K17" s="7">
        <v>40824743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224219949</v>
      </c>
      <c r="K18" s="7">
        <v>223925442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2232075</v>
      </c>
      <c r="K19" s="7">
        <v>1978825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1117147</v>
      </c>
      <c r="K20" s="7">
        <v>1115546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/>
      <c r="K23" s="7"/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0</v>
      </c>
      <c r="K26" s="53">
        <f>SUM(K27:K34)</f>
        <v>137608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/>
      <c r="K27" s="7"/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>
        <v>137608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/>
      <c r="K37" s="7"/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f>J41+J49+J56+J64</f>
        <v>3530971</v>
      </c>
      <c r="K40" s="53">
        <f>K41+K49+K56+K64</f>
        <v>3072317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169786</v>
      </c>
      <c r="K41" s="53">
        <f>SUM(K42:K48)</f>
        <v>222528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169786</v>
      </c>
      <c r="K42" s="7">
        <v>222528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/>
      <c r="K44" s="7"/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/>
      <c r="K45" s="7"/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1347304</v>
      </c>
      <c r="K49" s="53">
        <f>SUM(K50:K55)</f>
        <v>2325922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/>
      <c r="K50" s="7"/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610463</v>
      </c>
      <c r="K51" s="7">
        <v>1401294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145034</v>
      </c>
      <c r="K53" s="7">
        <v>231771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249255</v>
      </c>
      <c r="K54" s="7">
        <v>297240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342552</v>
      </c>
      <c r="K55" s="7">
        <v>395617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/>
      <c r="K58" s="7"/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/>
      <c r="K62" s="7"/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/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2013881</v>
      </c>
      <c r="K64" s="7">
        <v>523867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/>
      <c r="K65" s="7"/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53">
        <f>J7+J8+J40+J65</f>
        <v>271999885</v>
      </c>
      <c r="K66" s="53">
        <f>K7+K8+K40+K65</f>
        <v>271129481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/>
      <c r="K67" s="8"/>
    </row>
    <row r="68" spans="1:11" ht="12.75">
      <c r="A68" s="201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23"/>
      <c r="I69" s="3">
        <v>62</v>
      </c>
      <c r="J69" s="54">
        <f>J70+J71+J72+J78+J79+J82+J85</f>
        <v>75064427</v>
      </c>
      <c r="K69" s="54">
        <f>K70+K71+K72+K78+K79+K82+K85</f>
        <v>71053316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56700028</v>
      </c>
      <c r="K70" s="7">
        <v>56700028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/>
      <c r="K73" s="7"/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146839937</v>
      </c>
      <c r="K78" s="7">
        <v>146839937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-75022085</v>
      </c>
      <c r="K79" s="53">
        <f>K80-K81</f>
        <v>-128475539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619035</v>
      </c>
      <c r="K80" s="7">
        <v>619035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75641120</v>
      </c>
      <c r="K81" s="7">
        <v>129094574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-53453453</v>
      </c>
      <c r="K82" s="53">
        <f>K83-K84</f>
        <v>-4011110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/>
      <c r="K83" s="7"/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53453453</v>
      </c>
      <c r="K84" s="7">
        <v>4011110</v>
      </c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/>
      <c r="K87" s="7"/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f>SUM(J91:J99)</f>
        <v>65365380</v>
      </c>
      <c r="K90" s="53">
        <f>SUM(K91:K99)</f>
        <v>37214999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28646543</v>
      </c>
      <c r="K93" s="7">
        <v>496162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>
        <v>36718837</v>
      </c>
      <c r="K99" s="7">
        <v>36718837</v>
      </c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f>SUM(J101:J112)</f>
        <v>131570078</v>
      </c>
      <c r="K100" s="53">
        <f>SUM(K101:K112)</f>
        <v>162861166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/>
      <c r="K101" s="7"/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31543741</v>
      </c>
      <c r="K102" s="7">
        <v>31543741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81364316</v>
      </c>
      <c r="K103" s="7">
        <v>109703592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299955</v>
      </c>
      <c r="K104" s="7">
        <v>1595846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13028842</v>
      </c>
      <c r="K105" s="7">
        <v>13943621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357424</v>
      </c>
      <c r="K108" s="7">
        <v>551234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3356993</v>
      </c>
      <c r="K109" s="7">
        <v>3904325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1618807</v>
      </c>
      <c r="K112" s="7">
        <v>1618807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/>
      <c r="K113" s="7"/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3">
        <f>J69+J86+J90+J100+J113</f>
        <v>271999885</v>
      </c>
      <c r="K114" s="53">
        <f>K69+K86+K90+K100+K113</f>
        <v>271129481</v>
      </c>
    </row>
    <row r="115" spans="1:11" ht="12.75">
      <c r="A115" s="198" t="s">
        <v>57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8"/>
      <c r="K115" s="8"/>
    </row>
    <row r="116" spans="1:11" ht="12.75">
      <c r="A116" s="201" t="s">
        <v>310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15" t="s">
        <v>9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8"/>
      <c r="K119" s="8"/>
    </row>
    <row r="120" spans="1:11" ht="12.75">
      <c r="A120" s="218" t="s">
        <v>311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8">
      <selection activeCell="A39" sqref="A39:H3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41" t="s">
        <v>340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55" t="s">
        <v>341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6" t="s">
        <v>59</v>
      </c>
      <c r="B4" s="256"/>
      <c r="C4" s="256"/>
      <c r="D4" s="256"/>
      <c r="E4" s="256"/>
      <c r="F4" s="256"/>
      <c r="G4" s="256"/>
      <c r="H4" s="256"/>
      <c r="I4" s="58" t="s">
        <v>279</v>
      </c>
      <c r="J4" s="257" t="s">
        <v>319</v>
      </c>
      <c r="K4" s="257"/>
      <c r="L4" s="257" t="s">
        <v>320</v>
      </c>
      <c r="M4" s="257"/>
    </row>
    <row r="5" spans="1:13" ht="22.5">
      <c r="A5" s="256"/>
      <c r="B5" s="256"/>
      <c r="C5" s="256"/>
      <c r="D5" s="256"/>
      <c r="E5" s="256"/>
      <c r="F5" s="256"/>
      <c r="G5" s="256"/>
      <c r="H5" s="25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23"/>
      <c r="I7" s="3">
        <v>111</v>
      </c>
      <c r="J7" s="54">
        <f>SUM(J8:J9)</f>
        <v>5364880</v>
      </c>
      <c r="K7" s="54">
        <f>SUM(K8:K9)</f>
        <v>4399358.67</v>
      </c>
      <c r="L7" s="54">
        <f>SUM(L8:L9)</f>
        <v>4533365</v>
      </c>
      <c r="M7" s="54">
        <f>SUM(M8:M9)</f>
        <v>4001096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5339416</v>
      </c>
      <c r="K8" s="7">
        <v>4384775</v>
      </c>
      <c r="L8" s="7">
        <v>4454450</v>
      </c>
      <c r="M8" s="7">
        <v>3989153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25464</v>
      </c>
      <c r="K9" s="7">
        <v>14583.67</v>
      </c>
      <c r="L9" s="7">
        <v>78915</v>
      </c>
      <c r="M9" s="7">
        <v>11943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3">
        <f>J11+J12+J16+J20+J21+J22+J25+J26</f>
        <v>40817691</v>
      </c>
      <c r="K10" s="53">
        <f>K11+K12+K16+K20+K21+K22+K25+K26</f>
        <v>5149355</v>
      </c>
      <c r="L10" s="53">
        <f>L11+L12+L16+L20+L21+L22+L25+L26</f>
        <v>8256653</v>
      </c>
      <c r="M10" s="53">
        <f>M11+M12+M16+M20+M21+M22+M25+M26</f>
        <v>5693159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/>
      <c r="K11" s="7"/>
      <c r="L11" s="7"/>
      <c r="M11" s="7"/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3">
        <f>SUM(J13:J15)</f>
        <v>2829644</v>
      </c>
      <c r="K12" s="53">
        <f>SUM(K13:K15)</f>
        <v>1953874</v>
      </c>
      <c r="L12" s="53">
        <f>SUM(L13:L15)</f>
        <v>2908497</v>
      </c>
      <c r="M12" s="53">
        <f>SUM(M13:M15)</f>
        <v>2109599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1823039</v>
      </c>
      <c r="K13" s="7">
        <v>1221540</v>
      </c>
      <c r="L13" s="7">
        <v>1547402</v>
      </c>
      <c r="M13" s="7">
        <v>1185262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/>
      <c r="K14" s="7"/>
      <c r="L14" s="7"/>
      <c r="M14" s="7"/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1006605</v>
      </c>
      <c r="K15" s="7">
        <v>732334</v>
      </c>
      <c r="L15" s="7">
        <v>1361095</v>
      </c>
      <c r="M15" s="7">
        <v>924337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3">
        <f>SUM(J17:J19)</f>
        <v>3638908</v>
      </c>
      <c r="K16" s="53">
        <f>SUM(K17:K19)</f>
        <v>2133176</v>
      </c>
      <c r="L16" s="53">
        <f>SUM(L17:L19)</f>
        <v>3499743</v>
      </c>
      <c r="M16" s="53">
        <f>SUM(M17:M19)</f>
        <v>2122253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2004260</v>
      </c>
      <c r="K17" s="7">
        <v>1162460</v>
      </c>
      <c r="L17" s="7">
        <v>1934758</v>
      </c>
      <c r="M17" s="7">
        <v>1186121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1149006</v>
      </c>
      <c r="K18" s="7">
        <v>687303</v>
      </c>
      <c r="L18" s="7">
        <v>1086971</v>
      </c>
      <c r="M18" s="7">
        <v>631849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485642</v>
      </c>
      <c r="K19" s="7">
        <v>283413</v>
      </c>
      <c r="L19" s="7">
        <v>478014</v>
      </c>
      <c r="M19" s="7">
        <v>304283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1025462</v>
      </c>
      <c r="K20" s="7">
        <v>512756</v>
      </c>
      <c r="L20" s="7">
        <v>1012067</v>
      </c>
      <c r="M20" s="7">
        <v>1012067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1321940</v>
      </c>
      <c r="K21" s="7">
        <v>522875</v>
      </c>
      <c r="L21" s="7">
        <v>627267</v>
      </c>
      <c r="M21" s="7">
        <v>343279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3">
        <f>SUM(J23:J24)</f>
        <v>6813587</v>
      </c>
      <c r="K22" s="53">
        <f>SUM(K23:K24)</f>
        <v>23488</v>
      </c>
      <c r="L22" s="53">
        <f>SUM(L23:L24)</f>
        <v>100134</v>
      </c>
      <c r="M22" s="53">
        <f>SUM(M23:M24)</f>
        <v>97386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6813587</v>
      </c>
      <c r="K24" s="7">
        <v>23488</v>
      </c>
      <c r="L24" s="7">
        <v>100134</v>
      </c>
      <c r="M24" s="7">
        <v>97386</v>
      </c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/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25188150</v>
      </c>
      <c r="K26" s="7">
        <v>3186</v>
      </c>
      <c r="L26" s="7">
        <v>108945</v>
      </c>
      <c r="M26" s="7">
        <v>8575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3">
        <f>SUM(J28:J32)</f>
        <v>1617713</v>
      </c>
      <c r="K27" s="53">
        <f>SUM(K28:K32)</f>
        <v>1614990</v>
      </c>
      <c r="L27" s="53">
        <f>SUM(L28:L32)</f>
        <v>9266</v>
      </c>
      <c r="M27" s="53">
        <f>SUM(M28:M32)</f>
        <v>8459</v>
      </c>
    </row>
    <row r="28" spans="1:13" ht="12.75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/>
      <c r="K28" s="7"/>
      <c r="L28" s="7"/>
      <c r="M28" s="7"/>
    </row>
    <row r="29" spans="1:13" ht="12.75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1617713</v>
      </c>
      <c r="K29" s="7">
        <v>1614990</v>
      </c>
      <c r="L29" s="7">
        <v>9266</v>
      </c>
      <c r="M29" s="7">
        <v>8459</v>
      </c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/>
      <c r="L30" s="7"/>
      <c r="M30" s="7"/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/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/>
      <c r="M32" s="7"/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3">
        <f>SUM(J34:J37)</f>
        <v>9630444</v>
      </c>
      <c r="K33" s="53">
        <f>SUM(K34:K37)</f>
        <v>3299265</v>
      </c>
      <c r="L33" s="53">
        <f>SUM(L34:L37)</f>
        <v>297088</v>
      </c>
      <c r="M33" s="53">
        <f>SUM(M34:M37)</f>
        <v>16506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/>
      <c r="K34" s="7"/>
      <c r="L34" s="7"/>
      <c r="M34" s="7"/>
    </row>
    <row r="35" spans="1:13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9630444</v>
      </c>
      <c r="K35" s="7">
        <v>3299265</v>
      </c>
      <c r="L35" s="7">
        <v>297088</v>
      </c>
      <c r="M35" s="7">
        <v>16506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/>
      <c r="M36" s="7"/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/>
      <c r="L37" s="7"/>
      <c r="M37" s="7"/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3">
        <f>J7+J27+J38+J40</f>
        <v>6982593</v>
      </c>
      <c r="K42" s="53">
        <f>K7+K27+K38+K40</f>
        <v>6014348.67</v>
      </c>
      <c r="L42" s="53">
        <f>L7+L27+L38+L40</f>
        <v>4542631</v>
      </c>
      <c r="M42" s="53">
        <f>M7+M27+M38+M40</f>
        <v>4009555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3">
        <f>J10+J33+J39+J41</f>
        <v>50448135</v>
      </c>
      <c r="K43" s="53">
        <f>K10+K33+K39+K41</f>
        <v>8448620</v>
      </c>
      <c r="L43" s="53">
        <f>L10+L33+L39+L41</f>
        <v>8553741</v>
      </c>
      <c r="M43" s="53">
        <f>M10+M33+M39+M41</f>
        <v>5709665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3">
        <f>J42-J43</f>
        <v>-43465542</v>
      </c>
      <c r="K44" s="53">
        <f>K42-K43</f>
        <v>-2434271.33</v>
      </c>
      <c r="L44" s="53">
        <f>L42-L43</f>
        <v>-4011110</v>
      </c>
      <c r="M44" s="53">
        <f>M42-M43</f>
        <v>-1700110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43465542</v>
      </c>
      <c r="K46" s="53">
        <f>IF(K43&gt;K42,K43-K42,0)</f>
        <v>2434271.33</v>
      </c>
      <c r="L46" s="53">
        <f>IF(L43&gt;L42,L43-L42,0)</f>
        <v>4011110</v>
      </c>
      <c r="M46" s="53">
        <f>IF(M43&gt;M42,M43-M42,0)</f>
        <v>1700110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/>
      <c r="M47" s="7"/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3">
        <f>J44-J47</f>
        <v>-43465542</v>
      </c>
      <c r="K48" s="53">
        <f>K44-K47</f>
        <v>-2434271.33</v>
      </c>
      <c r="L48" s="53">
        <f>L44-L47</f>
        <v>-4011110</v>
      </c>
      <c r="M48" s="53">
        <f>M44-M47</f>
        <v>-1700110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2" t="s">
        <v>220</v>
      </c>
      <c r="B50" s="253"/>
      <c r="C50" s="253"/>
      <c r="D50" s="253"/>
      <c r="E50" s="253"/>
      <c r="F50" s="253"/>
      <c r="G50" s="253"/>
      <c r="H50" s="254"/>
      <c r="I50" s="2">
        <v>154</v>
      </c>
      <c r="J50" s="61">
        <f>IF(J48&lt;0,-J48,0)</f>
        <v>43465542</v>
      </c>
      <c r="K50" s="61">
        <f>IF(K48&lt;0,-K48,0)</f>
        <v>2434271.33</v>
      </c>
      <c r="L50" s="61">
        <f>IF(L48&lt;0,-L48,0)</f>
        <v>4011110</v>
      </c>
      <c r="M50" s="61">
        <f>IF(M48&lt;0,-M48,0)</f>
        <v>1700110</v>
      </c>
    </row>
    <row r="51" spans="1:13" ht="12.75" customHeight="1">
      <c r="A51" s="201" t="s">
        <v>312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01" t="s">
        <v>189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23"/>
      <c r="I56" s="9">
        <v>157</v>
      </c>
      <c r="J56" s="6">
        <v>-43465542</v>
      </c>
      <c r="K56" s="6">
        <v>-2434271</v>
      </c>
      <c r="L56" s="6">
        <v>-4011110</v>
      </c>
      <c r="M56" s="6">
        <v>-1700110</v>
      </c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1">
        <f>J56+J66</f>
        <v>-43465542</v>
      </c>
      <c r="K67" s="61">
        <f>K56+K66</f>
        <v>-2434271</v>
      </c>
      <c r="L67" s="61">
        <f>L56+L66</f>
        <v>-4011110</v>
      </c>
      <c r="M67" s="61">
        <f>M56+M66</f>
        <v>-1700110</v>
      </c>
    </row>
    <row r="68" spans="1:13" ht="12.75" customHeight="1">
      <c r="A68" s="245" t="s">
        <v>313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188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K50" sqref="K50"/>
    </sheetView>
  </sheetViews>
  <sheetFormatPr defaultColWidth="9.140625" defaultRowHeight="12.75"/>
  <cols>
    <col min="1" max="9" width="9.140625" style="52" customWidth="1"/>
    <col min="10" max="10" width="9.421875" style="52" bestFit="1" customWidth="1"/>
    <col min="11" max="16384" width="9.14062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341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7">
        <v>-43465542</v>
      </c>
      <c r="K7" s="7">
        <v>-4011110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7">
        <v>1025462</v>
      </c>
      <c r="K8" s="7">
        <v>1012067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7">
        <v>5393725</v>
      </c>
      <c r="K9" s="7">
        <v>2951812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7">
        <v>28258513</v>
      </c>
      <c r="K10" s="7"/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/>
      <c r="K12" s="7"/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64">
        <f>SUM(J7:J12)</f>
        <v>-8787842</v>
      </c>
      <c r="K13" s="53">
        <f>SUM(K7:K12)</f>
        <v>-47231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>
        <v>978618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7">
        <v>24466</v>
      </c>
      <c r="K16" s="7">
        <v>52742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64">
        <f>SUM(J14:J17)</f>
        <v>24466</v>
      </c>
      <c r="K18" s="53">
        <f>SUM(K14:K17)</f>
        <v>1031360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64">
        <f>IF(J18&gt;J13,J18-J13,0)</f>
        <v>8812308</v>
      </c>
      <c r="K20" s="53">
        <f>IF(K18&gt;K13,K18-K13,0)</f>
        <v>1078591</v>
      </c>
    </row>
    <row r="21" spans="1:11" ht="12.75">
      <c r="A21" s="201" t="s">
        <v>159</v>
      </c>
      <c r="B21" s="202"/>
      <c r="C21" s="202"/>
      <c r="D21" s="202"/>
      <c r="E21" s="202"/>
      <c r="F21" s="202"/>
      <c r="G21" s="202"/>
      <c r="H21" s="202"/>
      <c r="I21" s="258"/>
      <c r="J21" s="258"/>
      <c r="K21" s="259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/>
      <c r="K22" s="7"/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7">
        <v>316901</v>
      </c>
      <c r="K26" s="7"/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64">
        <f>SUM(J22:J26)</f>
        <v>316901</v>
      </c>
      <c r="K27" s="53">
        <f>SUM(K22:K26)</f>
        <v>0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7">
        <v>9053</v>
      </c>
      <c r="K28" s="7">
        <v>462709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>
        <v>137608</v>
      </c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4">
        <f>SUM(J28:J30)</f>
        <v>9053</v>
      </c>
      <c r="K31" s="53">
        <f>SUM(K28:K30)</f>
        <v>600317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IF(J27&gt;J31,J27-J31,0)</f>
        <v>307848</v>
      </c>
      <c r="K32" s="53">
        <f>IF(K27&gt;K31,K27-K31,0)</f>
        <v>0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IF(J31&gt;J27,J31-J27,0)</f>
        <v>0</v>
      </c>
      <c r="K33" s="53">
        <f>IF(K31&gt;K27,K31-K27,0)</f>
        <v>600317</v>
      </c>
    </row>
    <row r="34" spans="1:11" ht="12.75">
      <c r="A34" s="201" t="s">
        <v>160</v>
      </c>
      <c r="B34" s="202"/>
      <c r="C34" s="202"/>
      <c r="D34" s="202"/>
      <c r="E34" s="202"/>
      <c r="F34" s="202"/>
      <c r="G34" s="202"/>
      <c r="H34" s="202"/>
      <c r="I34" s="258"/>
      <c r="J34" s="258"/>
      <c r="K34" s="259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7">
        <v>8515533</v>
      </c>
      <c r="K36" s="7">
        <v>188894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64">
        <f>SUM(J35:J37)</f>
        <v>8515533</v>
      </c>
      <c r="K38" s="53">
        <f>SUM(K35:K37)</f>
        <v>188894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/>
      <c r="K39" s="7"/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IF(J38&gt;J44,J38-J44,0)</f>
        <v>8515533</v>
      </c>
      <c r="K45" s="53">
        <f>IF(K38&gt;K44,K38-K44,0)</f>
        <v>188894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11073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1490014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108896</v>
      </c>
      <c r="K49" s="7">
        <v>2013881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11073</v>
      </c>
      <c r="K50" s="7"/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>
        <v>1490014</v>
      </c>
    </row>
    <row r="52" spans="1:11" ht="12.75">
      <c r="A52" s="215" t="s">
        <v>177</v>
      </c>
      <c r="B52" s="216"/>
      <c r="C52" s="216"/>
      <c r="D52" s="216"/>
      <c r="E52" s="216"/>
      <c r="F52" s="216"/>
      <c r="G52" s="216"/>
      <c r="H52" s="216"/>
      <c r="I52" s="4">
        <v>44</v>
      </c>
      <c r="J52" s="65">
        <f>J49+J50-J51</f>
        <v>119969</v>
      </c>
      <c r="K52" s="61">
        <f>K49+K50-K51</f>
        <v>523867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319</v>
      </c>
      <c r="K4" s="67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2">
        <v>2</v>
      </c>
      <c r="J5" s="73" t="s">
        <v>283</v>
      </c>
      <c r="K5" s="73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2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4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1" t="s">
        <v>159</v>
      </c>
      <c r="B22" s="202"/>
      <c r="C22" s="202"/>
      <c r="D22" s="202"/>
      <c r="E22" s="202"/>
      <c r="F22" s="202"/>
      <c r="G22" s="202"/>
      <c r="H22" s="202"/>
      <c r="I22" s="258"/>
      <c r="J22" s="258"/>
      <c r="K22" s="259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1" t="s">
        <v>160</v>
      </c>
      <c r="B35" s="202"/>
      <c r="C35" s="202"/>
      <c r="D35" s="202"/>
      <c r="E35" s="202"/>
      <c r="F35" s="202"/>
      <c r="G35" s="202"/>
      <c r="H35" s="202"/>
      <c r="I35" s="258">
        <v>0</v>
      </c>
      <c r="J35" s="258"/>
      <c r="K35" s="259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6" sqref="K16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0" width="9.140625" style="76" customWidth="1"/>
    <col min="11" max="11" width="10.140625" style="76" bestFit="1" customWidth="1"/>
    <col min="12" max="16384" width="9.140625" style="76" customWidth="1"/>
  </cols>
  <sheetData>
    <row r="1" spans="1:12" ht="12.75">
      <c r="A1" s="289" t="s">
        <v>281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5"/>
    </row>
    <row r="2" spans="1:12" ht="15.75">
      <c r="A2" s="42"/>
      <c r="B2" s="74"/>
      <c r="C2" s="274" t="s">
        <v>282</v>
      </c>
      <c r="D2" s="274"/>
      <c r="E2" s="77" t="s">
        <v>343</v>
      </c>
      <c r="F2" s="43" t="s">
        <v>250</v>
      </c>
      <c r="G2" s="275" t="s">
        <v>323</v>
      </c>
      <c r="H2" s="276"/>
      <c r="I2" s="74"/>
      <c r="J2" s="74"/>
      <c r="K2" s="74"/>
      <c r="L2" s="78"/>
    </row>
    <row r="3" spans="1:11" ht="23.25">
      <c r="A3" s="277" t="s">
        <v>59</v>
      </c>
      <c r="B3" s="277"/>
      <c r="C3" s="277"/>
      <c r="D3" s="277"/>
      <c r="E3" s="277"/>
      <c r="F3" s="277"/>
      <c r="G3" s="277"/>
      <c r="H3" s="277"/>
      <c r="I3" s="81" t="s">
        <v>305</v>
      </c>
      <c r="J3" s="82" t="s">
        <v>150</v>
      </c>
      <c r="K3" s="82" t="s">
        <v>151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84">
        <v>2</v>
      </c>
      <c r="J4" s="83" t="s">
        <v>283</v>
      </c>
      <c r="K4" s="83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56700028</v>
      </c>
      <c r="K5" s="45">
        <v>56700028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/>
      <c r="K6" s="46"/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/>
      <c r="K7" s="46"/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-75641119</v>
      </c>
      <c r="K8" s="53">
        <v>-128475539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-43465542</v>
      </c>
      <c r="K9" s="46">
        <v>-4011110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7">
        <v>147458972</v>
      </c>
      <c r="K10" s="7">
        <v>146839937</v>
      </c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/>
      <c r="K12" s="46"/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4">
        <v>10</v>
      </c>
      <c r="J14" s="79">
        <f>SUM(J5:J13)</f>
        <v>85052339</v>
      </c>
      <c r="K14" s="79">
        <f>SUM(K5:K13)</f>
        <v>71053316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83" t="s">
        <v>302</v>
      </c>
      <c r="B23" s="284"/>
      <c r="C23" s="284"/>
      <c r="D23" s="284"/>
      <c r="E23" s="284"/>
      <c r="F23" s="284"/>
      <c r="G23" s="284"/>
      <c r="H23" s="284"/>
      <c r="I23" s="47">
        <v>18</v>
      </c>
      <c r="J23" s="45"/>
      <c r="K23" s="45"/>
    </row>
    <row r="24" spans="1:11" ht="17.25" customHeight="1">
      <c r="A24" s="285" t="s">
        <v>303</v>
      </c>
      <c r="B24" s="286"/>
      <c r="C24" s="286"/>
      <c r="D24" s="286"/>
      <c r="E24" s="286"/>
      <c r="F24" s="286"/>
      <c r="G24" s="286"/>
      <c r="H24" s="286"/>
      <c r="I24" s="48">
        <v>19</v>
      </c>
      <c r="J24" s="80"/>
      <c r="K24" s="80"/>
    </row>
    <row r="25" spans="1:11" ht="30" customHeight="1">
      <c r="A25" s="287" t="s">
        <v>304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 Stancic</cp:lastModifiedBy>
  <cp:lastPrinted>2011-03-28T11:17:39Z</cp:lastPrinted>
  <dcterms:created xsi:type="dcterms:W3CDTF">2008-10-17T11:51:54Z</dcterms:created>
  <dcterms:modified xsi:type="dcterms:W3CDTF">2014-07-30T15:43:42Z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