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<sst xmlns="http://schemas.openxmlformats.org/spreadsheetml/2006/main" count="397" uniqueCount="343">
  <si>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</si>
  <si>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</si>
  <si>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</si>
  <si>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</si>
  <si>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</si>
  <si>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</si>
  <si>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</si>
  <si>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</si>
  <si>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</si>
  <si>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</si>
  <si>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</si>
  <si>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</si>
  <si>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</si>
  <si>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</si>
  <si>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</si>
  <si>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</si>
  <si>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</si>
  <si>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</si>
  <si>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</si>
  <si>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</si>
  <si>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</si>
  <si>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</si>
  <si>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</si>
  <si>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</si>
  <si>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</si>
  <si>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</si>
  <si>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</si>
  <si>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</si>
  <si>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</si>
  <si>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</si>
  <si>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</si>
  <si>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</si>
  <si>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</si>
  <si>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</si>
  <si>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</si>
  <si>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</si>
  <si>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</si>
  <si>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</si>
  <si>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</si>
  <si>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</si>
  <si>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</si>
  <si>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</si>
  <si>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</si>
  <si>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</si>
  <si>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</si>
  <si>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</si>
  <si>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</si>
  <si>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</si>
  <si>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</si>
  <si>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</si>
  <si>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</si>
  <si>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</si>
  <si>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</si>
  <si>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</si>
  <si>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</si>
  <si>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</si>
  <si>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</si>
  <si>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</si>
  <si>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</si>
  <si>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</si>
  <si>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</si>
  <si>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</si>
  <si>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</si>
  <si>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</si>
  <si>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</si>
  <si>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</si>
  <si>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</si>
  <si>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</si>
  <si>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</si>
  <si>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</si>
  <si>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</si>
  <si>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</si>
  <si>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</si>
  <si>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</si>
  <si>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</si>
  <si>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</si>
  <si>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</si>
  <si>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</si>
  <si>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</si>
  <si>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</si>
  <si>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</si>
  <si>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</si>
  <si>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</si>
  <si>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</si>
  <si>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</si>
  <si>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</si>
  <si>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</si>
  <si>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</si>
  <si>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</si>
  <si>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</si>
  <si>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</si>
  <si>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</si>
  <si>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</si>
  <si>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</si>
  <si>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</si>
  <si>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</si>
  <si>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</si>
  <si>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</si>
  <si>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</si>
  <si>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</si>
  <si>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</si>
  <si>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</si>
  <si>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</si>
  <si>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</si>
  <si>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</si>
  <si>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</si>
  <si>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</si>
  <si>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</si>
  <si>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</si>
  <si>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</si>
  <si>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</si>
  <si>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</si>
  <si>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</si>
  <si>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</si>
  <si>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</si>
  <si>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</si>
  <si>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</si>
  <si>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</si>
  <si>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</si>
  <si>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</si>
  <si>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</si>
  <si>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</si>
  <si>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</si>
  <si>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</si>
  <si>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</si>
  <si>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</si>
  <si>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</si>
  <si>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</si>
  <si>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</si>
  <si>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</si>
  <si>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</si>
  <si>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</si>
  <si>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</si>
  <si>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</si>
  <si>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</si>
  <si>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</si>
  <si>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</si>
  <si>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</si>
  <si>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</si>
  <si>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</si>
  <si>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</si>
  <si>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</si>
  <si>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</si>
  <si>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</si>
  <si>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</si>
  <si>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</si>
  <si>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</si>
  <si>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</si>
  <si>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</si>
  <si>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</si>
  <si>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</si>
  <si>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</si>
  <si>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</si>
  <si>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</si>
  <si>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</si>
  <si>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</si>
  <si>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</si>
  <si>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</si>
  <si>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</si>
  <si>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</si>
  <si>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</si>
  <si>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</si>
  <si>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</si>
  <si>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</si>
  <si>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</si>
  <si>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</si>
  <si>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</si>
  <si>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</si>
  <si>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</si>
  <si>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</si>
  <si>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</si>
  <si>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</si>
  <si>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</si>
  <si>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</si>
  <si>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</si>
  <si>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</si>
  <si>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</si>
  <si>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</si>
  <si>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</si>
  <si>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</si>
  <si>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</si>
  <si>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</si>
  <si>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</si>
  <si>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</si>
  <si>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</si>
  <si>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</si>
  <si>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</si>
  <si>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</si>
  <si>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</si>
  <si>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</si>
  <si>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</si>
  <si>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</si>
  <si>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</si>
  <si>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</si>
  <si>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</si>
  <si>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</si>
  <si>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</si>
  <si>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</si>
  <si>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</si>
  <si>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</si>
  <si>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</si>
  <si>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</si>
  <si>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</si>
  <si>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</si>
  <si>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</si>
  <si>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</si>
  <si>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</si>
  <si>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</si>
  <si>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</si>
  <si>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</si>
  <si>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</si>
  <si>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</si>
  <si>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</si>
  <si>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</si>
  <si>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</si>
  <si>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</si>
  <si>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</si>
  <si>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</si>
  <si>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</si>
  <si>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</si>
  <si>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</si>
  <si>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</si>
  <si>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</si>
  <si>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</si>
  <si>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</si>
  <si>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</si>
  <si>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</si>
  <si>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</si>
  <si>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</si>
  <si>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</si>
  <si>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</si>
  <si>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</si>
  <si>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</si>
  <si>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</si>
  <si>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</si>
  <si>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</si>
  <si>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</si>
  <si>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</si>
  <si>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</si>
  <si>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</si>
  <si>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</si>
  <si>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</si>
  <si>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</si>
  <si>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</si>
  <si>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</si>
  <si>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</si>
  <si>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</si>
  <si>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</si>
  <si>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</si>
  <si>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</si>
  <si>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</si>
  <si>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</si>
  <si>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</si>
  <si>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</si>
  <si>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</si>
  <si>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</si>
  <si>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</si>
  <si>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</si>
  <si>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</si>
  <si>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</si>
  <si>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</si>
  <si>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</si>
  <si>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</si>
  <si>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</si>
  <si>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</si>
  <si>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</si>
  <si>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</si>
  <si>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</si>
  <si>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</si>
  <si>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</si>
  <si>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</si>
  <si>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</si>
  <si>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</si>
  <si>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</si>
  <si>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</si>
  <si>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</si>
  <si>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</si>
  <si>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</si>
  <si>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</si>
  <si>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</si>
  <si>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</si>
  <si>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</si>
  <si>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</si>
  <si>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</si>
  <si>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</si>
  <si>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</si>
  <si>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</si>
  <si>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</si>
  <si>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</si>
  <si>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</si>
  <si>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</si>
  <si>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</si>
  <si>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</si>
  <si>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</si>
  <si>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</si>
  <si>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</si>
  <si>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</si>
  <si>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</si>
  <si>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</si>
  <si>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</si>
  <si>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</si>
  <si>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</si>
  <si>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</si>
  <si>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</si>
  <si>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</si>
  <si>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</si>
  <si>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</si>
  <si>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</si>
  <si>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</si>
  <si>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</si>
  <si>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</si>
  <si>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</si>
  <si>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</si>
  <si>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</si>
  <si>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</si>
  <si>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</si>
  <si>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</si>
  <si>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</si>
  <si>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</si>
  <si>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</si>
  <si>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</si>
  <si>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</si>
  <si>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</si>
  <si>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HOTELI VODICE D.D.</t>
  </si>
  <si>
    <t>stanje na dan 30.09.2012.</t>
  </si>
  <si>
    <t>Obveznik: HOTELI VODICE D.D.</t>
  </si>
  <si>
    <t>u razdoblju 01.01.2012. do 30.09.2012.</t>
  </si>
  <si>
    <t>02077507</t>
  </si>
  <si>
    <t>100006793</t>
  </si>
  <si>
    <t>94858559872</t>
  </si>
  <si>
    <t>VODICE</t>
  </si>
  <si>
    <t>GRGURA NINSKOG 1</t>
  </si>
  <si>
    <t>financije@hotelivodice.hr</t>
  </si>
  <si>
    <t>www.hotelivodice.hr</t>
  </si>
  <si>
    <t>Vodice</t>
  </si>
  <si>
    <t>Šibensko-kninska županija</t>
  </si>
  <si>
    <t>NE</t>
  </si>
  <si>
    <t>5510</t>
  </si>
  <si>
    <t>KENDEŠ ANTINA</t>
  </si>
  <si>
    <t>022/451-465</t>
  </si>
  <si>
    <t>022/451-433</t>
  </si>
  <si>
    <t>30.09.2012.</t>
  </si>
  <si>
    <t>01.01.2012.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</si>
</sst>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hotelivodice.hr" TargetMode="External" /><Relationship Id="rId2" Type="http://schemas.openxmlformats.org/officeDocument/2006/relationships/hyperlink" Target="http://www.hotelivodice.hr/" TargetMode="External" /><Relationship Id="rId3" Type="http://schemas.openxmlformats.org/officeDocument/2006/relationships/hyperlink" Target="mailto:financije@hotelivodi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3" t="s">
        <v>248</v>
      </c>
      <c r="B1" s="154"/>
      <c r="C1" s="15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40909</v>
      </c>
      <c r="F2" s="12"/>
      <c r="G2" s="13" t="s">
        <v>250</v>
      </c>
      <c r="H2" s="120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48" t="s">
        <v>327</v>
      </c>
      <c r="D6" s="149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48" t="s">
        <v>328</v>
      </c>
      <c r="D8" s="149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48" t="s">
        <v>329</v>
      </c>
      <c r="D10" s="14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0" t="s">
        <v>323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22211</v>
      </c>
      <c r="D14" s="179"/>
      <c r="E14" s="16"/>
      <c r="F14" s="150" t="s">
        <v>330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0" t="s">
        <v>331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332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333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500</v>
      </c>
      <c r="D22" s="150" t="s">
        <v>334</v>
      </c>
      <c r="E22" s="170"/>
      <c r="F22" s="171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15</v>
      </c>
      <c r="D24" s="150" t="s">
        <v>335</v>
      </c>
      <c r="E24" s="170"/>
      <c r="F24" s="170"/>
      <c r="G24" s="171"/>
      <c r="H24" s="51" t="s">
        <v>261</v>
      </c>
      <c r="I24" s="122">
        <v>103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336</v>
      </c>
      <c r="D26" s="25"/>
      <c r="E26" s="33"/>
      <c r="F26" s="24"/>
      <c r="G26" s="172" t="s">
        <v>263</v>
      </c>
      <c r="H26" s="136"/>
      <c r="I26" s="124" t="s">
        <v>337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1"/>
      <c r="C30" s="151"/>
      <c r="D30" s="152"/>
      <c r="E30" s="160"/>
      <c r="F30" s="151"/>
      <c r="G30" s="151"/>
      <c r="H30" s="148"/>
      <c r="I30" s="149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1"/>
      <c r="C32" s="151"/>
      <c r="D32" s="152"/>
      <c r="E32" s="160"/>
      <c r="F32" s="151"/>
      <c r="G32" s="151"/>
      <c r="H32" s="148"/>
      <c r="I32" s="149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1"/>
      <c r="C34" s="151"/>
      <c r="D34" s="152"/>
      <c r="E34" s="160"/>
      <c r="F34" s="151"/>
      <c r="G34" s="151"/>
      <c r="H34" s="148"/>
      <c r="I34" s="149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1"/>
      <c r="C36" s="151"/>
      <c r="D36" s="152"/>
      <c r="E36" s="160"/>
      <c r="F36" s="151"/>
      <c r="G36" s="151"/>
      <c r="H36" s="148"/>
      <c r="I36" s="149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1"/>
      <c r="C38" s="151"/>
      <c r="D38" s="152"/>
      <c r="E38" s="160"/>
      <c r="F38" s="151"/>
      <c r="G38" s="151"/>
      <c r="H38" s="148"/>
      <c r="I38" s="149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1"/>
      <c r="C40" s="151"/>
      <c r="D40" s="152"/>
      <c r="E40" s="160"/>
      <c r="F40" s="151"/>
      <c r="G40" s="151"/>
      <c r="H40" s="148"/>
      <c r="I40" s="149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48"/>
      <c r="D44" s="149"/>
      <c r="E44" s="26"/>
      <c r="F44" s="150"/>
      <c r="G44" s="151"/>
      <c r="H44" s="151"/>
      <c r="I44" s="152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0" t="s">
        <v>338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339</v>
      </c>
      <c r="D48" s="133"/>
      <c r="E48" s="134"/>
      <c r="F48" s="16"/>
      <c r="G48" s="51" t="s">
        <v>271</v>
      </c>
      <c r="H48" s="137" t="s">
        <v>340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332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338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4" t="s">
        <v>273</v>
      </c>
      <c r="D53" s="144"/>
      <c r="E53" s="144"/>
      <c r="F53" s="144"/>
      <c r="G53" s="144"/>
      <c r="H53" s="14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5" t="s">
        <v>277</v>
      </c>
      <c r="H62" s="146"/>
      <c r="I62" s="14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hotelivodice.hr"/>
    <hyperlink ref="C20" r:id="rId2" display="www.hotelivodice.hr"/>
    <hyperlink ref="C50" r:id="rId3" display="financije@hotelivodice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K78" sqref="K7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324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325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>
      <c r="A4" s="195" t="s">
        <v>59</v>
      </c>
      <c r="B4" s="196"/>
      <c r="C4" s="196"/>
      <c r="D4" s="196"/>
      <c r="E4" s="196"/>
      <c r="F4" s="196"/>
      <c r="G4" s="196"/>
      <c r="H4" s="197"/>
      <c r="I4" s="58" t="s">
        <v>278</v>
      </c>
      <c r="J4" s="59" t="s">
        <v>319</v>
      </c>
      <c r="K4" s="60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272485851</v>
      </c>
      <c r="K8" s="53">
        <f>K9+K16+K26+K35+K39</f>
        <v>272881432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272443607</v>
      </c>
      <c r="K16" s="53">
        <f>SUM(K17:K25)</f>
        <v>272817788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40824743</v>
      </c>
      <c r="K17" s="7">
        <v>40824743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226588721</v>
      </c>
      <c r="K18" s="7">
        <v>226588721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3873780</v>
      </c>
      <c r="K19" s="7">
        <v>3978163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1156363</v>
      </c>
      <c r="K20" s="7">
        <v>1426161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/>
      <c r="K23" s="7"/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42244</v>
      </c>
      <c r="K26" s="53">
        <f>SUM(K27:K34)</f>
        <v>63644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41000</v>
      </c>
      <c r="K27" s="7">
        <v>62400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>
        <v>1244</v>
      </c>
      <c r="K31" s="7">
        <v>1244</v>
      </c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33551087</v>
      </c>
      <c r="K40" s="53">
        <f>K41+K49+K56+K64</f>
        <v>38434558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248081</v>
      </c>
      <c r="K41" s="53">
        <f>SUM(K42:K48)</f>
        <v>289227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248081</v>
      </c>
      <c r="K42" s="7">
        <v>289227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32319217</v>
      </c>
      <c r="K49" s="53">
        <f>SUM(K50:K55)</f>
        <v>37589634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/>
      <c r="K50" s="7"/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5540123</v>
      </c>
      <c r="K51" s="7">
        <v>9809702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142083</v>
      </c>
      <c r="K53" s="7">
        <v>202765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240558</v>
      </c>
      <c r="K54" s="7">
        <v>299802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26396453</v>
      </c>
      <c r="K55" s="7">
        <v>27277365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893194</v>
      </c>
      <c r="K56" s="53">
        <f>SUM(K57:K63)</f>
        <v>347501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>
        <v>777803</v>
      </c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115391</v>
      </c>
      <c r="K62" s="7">
        <v>347501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90595</v>
      </c>
      <c r="K64" s="7">
        <v>208196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/>
      <c r="K65" s="7"/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306036938</v>
      </c>
      <c r="K66" s="53">
        <f>K7+K8+K40+K65</f>
        <v>311315990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155612764</v>
      </c>
      <c r="K69" s="54">
        <f>K70+K71+K72+K78+K79+K82+K85</f>
        <v>155466438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56700028</v>
      </c>
      <c r="K70" s="7">
        <v>56700028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/>
      <c r="K73" s="7"/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/>
      <c r="K74" s="7"/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/>
      <c r="K75" s="7"/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/>
      <c r="K77" s="7"/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148078007</v>
      </c>
      <c r="K78" s="7">
        <v>148078007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-41548688</v>
      </c>
      <c r="K79" s="53">
        <f>K80-K81</f>
        <v>-49634130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605222</v>
      </c>
      <c r="K80" s="7"/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42153910</v>
      </c>
      <c r="K81" s="7">
        <v>49634130</v>
      </c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-7616583</v>
      </c>
      <c r="K82" s="53">
        <f>K83-K84</f>
        <v>322533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/>
      <c r="K83" s="7">
        <v>322533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7616583</v>
      </c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128148290</v>
      </c>
      <c r="K90" s="53">
        <f>SUM(K91:K99)</f>
        <v>132800187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91119935</v>
      </c>
      <c r="K93" s="7">
        <v>95771832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>
        <v>37028355</v>
      </c>
      <c r="K99" s="7">
        <v>37028355</v>
      </c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22275884</v>
      </c>
      <c r="K100" s="53">
        <f>SUM(K101:K112)</f>
        <v>23049365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/>
      <c r="K101" s="7"/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>
        <v>2139240</v>
      </c>
      <c r="K102" s="7">
        <v>2096029</v>
      </c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9079052</v>
      </c>
      <c r="K103" s="7">
        <v>4833459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410651</v>
      </c>
      <c r="K104" s="7">
        <v>2153457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8603174</v>
      </c>
      <c r="K105" s="7">
        <v>10487875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375734</v>
      </c>
      <c r="K108" s="7">
        <v>601555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1540860</v>
      </c>
      <c r="K109" s="7">
        <v>2591258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127173</v>
      </c>
      <c r="K112" s="7">
        <v>285732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/>
      <c r="K113" s="7"/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306036938</v>
      </c>
      <c r="K114" s="53">
        <f>K69+K86+K90+K100+K113</f>
        <v>311315990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/>
      <c r="K115" s="8"/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57" sqref="M5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326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325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22341063</v>
      </c>
      <c r="K7" s="54">
        <f>SUM(K8:K9)</f>
        <v>15643271</v>
      </c>
      <c r="L7" s="54">
        <f>SUM(L8:L9)</f>
        <v>19261040</v>
      </c>
      <c r="M7" s="54">
        <f>SUM(M8:M9)</f>
        <v>14361844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22117205</v>
      </c>
      <c r="K8" s="7">
        <v>15551021</v>
      </c>
      <c r="L8" s="7">
        <v>18995316</v>
      </c>
      <c r="M8" s="7">
        <v>14232298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223858</v>
      </c>
      <c r="K9" s="7">
        <v>92250</v>
      </c>
      <c r="L9" s="7">
        <v>265724</v>
      </c>
      <c r="M9" s="7">
        <v>129546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15810649</v>
      </c>
      <c r="K10" s="53">
        <f>K11+K12+K16+K20+K21+K22+K25+K26</f>
        <v>7902408</v>
      </c>
      <c r="L10" s="53">
        <f>L11+L12+L16+L20+L21+L22+L25+L26</f>
        <v>15453862</v>
      </c>
      <c r="M10" s="53">
        <f>M11+M12+M16+M20+M21+M22+M25+M26</f>
        <v>7140073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f>SUM(J13:J15)</f>
        <v>8192164</v>
      </c>
      <c r="K12" s="53">
        <f>SUM(K13:K15)</f>
        <v>4537264</v>
      </c>
      <c r="L12" s="53">
        <f>SUM(L13:L15)</f>
        <v>7062423</v>
      </c>
      <c r="M12" s="53">
        <f>SUM(M13:M15)</f>
        <v>3789758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4663838</v>
      </c>
      <c r="K13" s="7">
        <v>2541545</v>
      </c>
      <c r="L13" s="7">
        <v>4843423</v>
      </c>
      <c r="M13" s="7">
        <v>2806682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/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3528326</v>
      </c>
      <c r="K15" s="7">
        <v>1995719</v>
      </c>
      <c r="L15" s="7">
        <v>2219000</v>
      </c>
      <c r="M15" s="7">
        <v>983076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5955363</v>
      </c>
      <c r="K16" s="53">
        <f>SUM(K17:K19)</f>
        <v>2649555</v>
      </c>
      <c r="L16" s="53">
        <f>SUM(L17:L19)</f>
        <v>6159971</v>
      </c>
      <c r="M16" s="53">
        <f>SUM(M17:M19)</f>
        <v>2681418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3529574</v>
      </c>
      <c r="K17" s="7">
        <v>1584629</v>
      </c>
      <c r="L17" s="7">
        <v>3576124</v>
      </c>
      <c r="M17" s="7">
        <v>1612193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1568674</v>
      </c>
      <c r="K18" s="7">
        <v>682902</v>
      </c>
      <c r="L18" s="7">
        <v>1752974</v>
      </c>
      <c r="M18" s="7">
        <v>725384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857115</v>
      </c>
      <c r="K19" s="7">
        <v>382024</v>
      </c>
      <c r="L19" s="7">
        <v>830873</v>
      </c>
      <c r="M19" s="7">
        <v>343841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/>
      <c r="K20" s="7"/>
      <c r="L20" s="7">
        <v>33650</v>
      </c>
      <c r="M20" s="7"/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1393827</v>
      </c>
      <c r="K21" s="7">
        <v>547766</v>
      </c>
      <c r="L21" s="7">
        <v>1554637</v>
      </c>
      <c r="M21" s="7">
        <v>576770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125999</v>
      </c>
      <c r="K22" s="53">
        <f>SUM(K23:K24)</f>
        <v>40358</v>
      </c>
      <c r="L22" s="53">
        <f>SUM(L23:L24)</f>
        <v>126391</v>
      </c>
      <c r="M22" s="53">
        <f>SUM(M23:M24)</f>
        <v>90418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125999</v>
      </c>
      <c r="K24" s="7">
        <v>40358</v>
      </c>
      <c r="L24" s="7">
        <v>126391</v>
      </c>
      <c r="M24" s="7">
        <v>90418</v>
      </c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143296</v>
      </c>
      <c r="K26" s="7">
        <v>127465</v>
      </c>
      <c r="L26" s="7">
        <v>516790</v>
      </c>
      <c r="M26" s="7">
        <v>1709</v>
      </c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820459</v>
      </c>
      <c r="K27" s="53">
        <f>SUM(K28:K32)</f>
        <v>156924</v>
      </c>
      <c r="L27" s="53">
        <f>SUM(L28:L32)</f>
        <v>851522</v>
      </c>
      <c r="M27" s="53">
        <f>SUM(M28:M32)</f>
        <v>327425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820459</v>
      </c>
      <c r="K29" s="7">
        <v>156924</v>
      </c>
      <c r="L29" s="7">
        <v>851522</v>
      </c>
      <c r="M29" s="7">
        <v>327425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6000633</v>
      </c>
      <c r="K33" s="53">
        <f>SUM(K34:K37)</f>
        <v>2190804</v>
      </c>
      <c r="L33" s="53">
        <f>SUM(L34:L37)</f>
        <v>4336167</v>
      </c>
      <c r="M33" s="53">
        <f>SUM(M34:M37)</f>
        <v>700111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6000633</v>
      </c>
      <c r="K35" s="7">
        <v>2190804</v>
      </c>
      <c r="L35" s="7">
        <v>4336167</v>
      </c>
      <c r="M35" s="7">
        <v>700111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23161522</v>
      </c>
      <c r="K42" s="53">
        <f>K7+K27+K38+K40</f>
        <v>15800195</v>
      </c>
      <c r="L42" s="53">
        <f>L7+L27+L38+L40</f>
        <v>20112562</v>
      </c>
      <c r="M42" s="53">
        <f>M7+M27+M38+M40</f>
        <v>14689269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21811282</v>
      </c>
      <c r="K43" s="53">
        <f>K10+K33+K39+K41</f>
        <v>10093212</v>
      </c>
      <c r="L43" s="53">
        <f>L10+L33+L39+L41</f>
        <v>19790029</v>
      </c>
      <c r="M43" s="53">
        <f>M10+M33+M39+M41</f>
        <v>7840184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1350240</v>
      </c>
      <c r="K44" s="53">
        <f>K42-K43</f>
        <v>5706983</v>
      </c>
      <c r="L44" s="53">
        <f>L42-L43</f>
        <v>322533</v>
      </c>
      <c r="M44" s="53">
        <f>M42-M43</f>
        <v>6849085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1350240</v>
      </c>
      <c r="K45" s="53">
        <f>IF(K42&gt;K43,K42-K43,0)</f>
        <v>5706983</v>
      </c>
      <c r="L45" s="53">
        <f>IF(L42&gt;L43,L42-L43,0)</f>
        <v>322533</v>
      </c>
      <c r="M45" s="53">
        <f>IF(M42&gt;M43,M42-M43,0)</f>
        <v>6849085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1350240</v>
      </c>
      <c r="K48" s="53">
        <f>K44-K47</f>
        <v>5706983</v>
      </c>
      <c r="L48" s="53">
        <f>L44-L47</f>
        <v>322533</v>
      </c>
      <c r="M48" s="53">
        <f>M44-M47</f>
        <v>6849085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1350240</v>
      </c>
      <c r="K49" s="53">
        <f>IF(K48&gt;0,K48,0)</f>
        <v>5706983</v>
      </c>
      <c r="L49" s="53">
        <f>IF(L48&gt;0,L48,0)</f>
        <v>322533</v>
      </c>
      <c r="M49" s="53">
        <f>IF(M48&gt;0,M48,0)</f>
        <v>6849085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1350240</v>
      </c>
      <c r="K56" s="6">
        <v>5706983</v>
      </c>
      <c r="L56" s="6">
        <v>322533</v>
      </c>
      <c r="M56" s="6">
        <v>6849085</v>
      </c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1350240</v>
      </c>
      <c r="K67" s="61">
        <f>K56+K66</f>
        <v>5706983</v>
      </c>
      <c r="L67" s="61">
        <f>L56+L66</f>
        <v>322533</v>
      </c>
      <c r="M67" s="61">
        <f>M56+M66</f>
        <v>6849085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L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52" sqref="J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326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325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-7759035</v>
      </c>
      <c r="K7" s="7">
        <v>322533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2330509</v>
      </c>
      <c r="K8" s="7">
        <v>33650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2789236</v>
      </c>
      <c r="K9" s="7">
        <v>4903726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f>SUM(J7:J12)</f>
        <v>-2639290</v>
      </c>
      <c r="K13" s="53">
        <f>SUM(K7:K12)</f>
        <v>5259909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4595936</v>
      </c>
      <c r="K15" s="7">
        <v>5270417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32711</v>
      </c>
      <c r="K16" s="7">
        <v>41146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f>SUM(J14:J17)</f>
        <v>4628647</v>
      </c>
      <c r="K18" s="53">
        <f>SUM(K14:K17)</f>
        <v>5311563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7267937</v>
      </c>
      <c r="K20" s="53">
        <f>IF(K18&gt;K13,K18-K13,0)</f>
        <v>51654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94903</v>
      </c>
      <c r="K22" s="7">
        <v>32930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>
        <v>524293</v>
      </c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94903</v>
      </c>
      <c r="K27" s="53">
        <f>SUM(K22:K26)</f>
        <v>557223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1686641</v>
      </c>
      <c r="K28" s="7">
        <v>909620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>
        <v>819474</v>
      </c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2506115</v>
      </c>
      <c r="K31" s="53">
        <f>SUM(K28:K30)</f>
        <v>909620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2411212</v>
      </c>
      <c r="K33" s="53">
        <f>IF(K31&gt;K27,K31-K27,0)</f>
        <v>352397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6795025</v>
      </c>
      <c r="K36" s="7">
        <v>363093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2118518</v>
      </c>
      <c r="K37" s="7">
        <v>158559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8913543</v>
      </c>
      <c r="K38" s="53">
        <f>SUM(K35:K37)</f>
        <v>521652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8913543</v>
      </c>
      <c r="K45" s="53">
        <f>IF(K38&gt;K44,K38-K44,0)</f>
        <v>521652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117601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765606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856201</v>
      </c>
      <c r="K49" s="7">
        <v>90595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>
        <v>117601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765606</v>
      </c>
      <c r="K51" s="7"/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90595</v>
      </c>
      <c r="K52" s="61">
        <f>K49+K50-K51</f>
        <v>208196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E2" sqref="E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342</v>
      </c>
      <c r="F2" s="43" t="s">
        <v>250</v>
      </c>
      <c r="G2" s="285" t="s">
        <v>341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56700028</v>
      </c>
      <c r="K5" s="45">
        <v>56700028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/>
      <c r="K7" s="46"/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-41548688</v>
      </c>
      <c r="K8" s="46">
        <v>-49634130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-7616583</v>
      </c>
      <c r="K9" s="46">
        <v>322533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>
        <v>148078007</v>
      </c>
      <c r="K10" s="46">
        <v>148078007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155612764</v>
      </c>
      <c r="K14" s="79">
        <f>SUM(K5:K13)</f>
        <v>155466438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 Stancic</cp:lastModifiedBy>
  <cp:lastPrinted>2012-11-02T14:19:52Z</cp:lastPrinted>
  <dcterms:created xsi:type="dcterms:W3CDTF">2008-10-17T11:51:54Z</dcterms:created>
  <dcterms:modified xsi:type="dcterms:W3CDTF">2012-11-07T07:37:02Z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