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<sst xmlns="http://schemas.openxmlformats.org/spreadsheetml/2006/main" count="395" uniqueCount="341">
  <si>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</si>
  <si>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</si>
  <si>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</si>
  <si>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</si>
  <si>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</si>
  <si>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</si>
  <si>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</si>
  <si>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</si>
  <si>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</si>
  <si>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</si>
  <si>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</si>
  <si>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</si>
  <si>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</si>
  <si>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</si>
  <si>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</si>
  <si>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</si>
  <si>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</si>
  <si>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</si>
  <si>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</si>
  <si>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</si>
  <si>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</si>
  <si>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</si>
  <si>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</si>
  <si>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</si>
  <si>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</si>
  <si>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</si>
  <si>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</si>
  <si>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</si>
  <si>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</si>
  <si>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</si>
  <si>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</si>
  <si>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</si>
  <si>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</si>
  <si>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</si>
  <si>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</si>
  <si>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</si>
  <si>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</si>
  <si>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</si>
  <si>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</si>
  <si>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</si>
  <si>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</si>
  <si>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</si>
  <si>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</si>
  <si>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</si>
  <si>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</si>
  <si>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</si>
  <si>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</si>
  <si>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</si>
  <si>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</si>
  <si>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</si>
  <si>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</si>
  <si>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</si>
  <si>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</si>
  <si>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</si>
  <si>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</si>
  <si>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</si>
  <si>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</si>
  <si>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</si>
  <si>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</si>
  <si>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</si>
  <si>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</si>
  <si>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</si>
  <si>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</si>
  <si>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</si>
  <si>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</si>
  <si>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</si>
  <si>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</si>
  <si>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</si>
  <si>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</si>
  <si>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</si>
  <si>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</si>
  <si>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</si>
  <si>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</si>
  <si>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</si>
  <si>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</si>
  <si>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</si>
  <si>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</si>
  <si>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</si>
  <si>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</si>
  <si>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</si>
  <si>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</si>
  <si>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</si>
  <si>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</si>
  <si>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</si>
  <si>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</si>
  <si>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</si>
  <si>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</si>
  <si>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</si>
  <si>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</si>
  <si>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</si>
  <si>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</si>
  <si>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</si>
  <si>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</si>
  <si>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</si>
  <si>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</si>
  <si>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</si>
  <si>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</si>
  <si>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</si>
  <si>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</si>
  <si>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</si>
  <si>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</si>
  <si>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</si>
  <si>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</si>
  <si>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</si>
  <si>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</si>
  <si>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</si>
  <si>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</si>
  <si>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</si>
  <si>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</si>
  <si>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</si>
  <si>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</si>
  <si>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</si>
  <si>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</si>
  <si>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</si>
  <si>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</si>
  <si>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</si>
  <si>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</si>
  <si>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</si>
  <si>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</si>
  <si>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</si>
  <si>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</si>
  <si>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</si>
  <si>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</si>
  <si>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</si>
  <si>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</si>
  <si>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</si>
  <si>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</si>
  <si>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</si>
  <si>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</si>
  <si>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</si>
  <si>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</si>
  <si>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</si>
  <si>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</si>
  <si>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</si>
  <si>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</si>
  <si>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</si>
  <si>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</si>
  <si>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</si>
  <si>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</si>
  <si>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</si>
  <si>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</si>
  <si>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</si>
  <si>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</si>
  <si>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</si>
  <si>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</si>
  <si>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</si>
  <si>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</si>
  <si>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</si>
  <si>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</si>
  <si>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</si>
  <si>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</si>
  <si>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</si>
  <si>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</si>
  <si>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</si>
  <si>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</si>
  <si>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</si>
  <si>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</si>
  <si>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</si>
  <si>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</si>
  <si>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</si>
  <si>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</si>
  <si>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</si>
  <si>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</si>
  <si>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</si>
  <si>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</si>
  <si>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</si>
  <si>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</si>
  <si>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</si>
  <si>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</si>
  <si>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</si>
  <si>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</si>
  <si>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</si>
  <si>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</si>
  <si>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</si>
  <si>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</si>
  <si>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</si>
  <si>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</si>
  <si>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</si>
  <si>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</si>
  <si>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</si>
  <si>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</si>
  <si>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</si>
  <si>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</si>
  <si>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</si>
  <si>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</si>
  <si>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</si>
  <si>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</si>
  <si>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</si>
  <si>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</si>
  <si>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</si>
  <si>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</si>
  <si>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</si>
  <si>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</si>
  <si>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</si>
  <si>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</si>
  <si>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</si>
  <si>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</si>
  <si>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</si>
  <si>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</si>
  <si>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</si>
  <si>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</si>
  <si>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</si>
  <si>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</si>
  <si>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</si>
  <si>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</si>
  <si>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</si>
  <si>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</si>
  <si>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</si>
  <si>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</si>
  <si>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</si>
  <si>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</si>
  <si>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</si>
  <si>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</si>
  <si>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</si>
  <si>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</si>
  <si>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</si>
  <si>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</si>
  <si>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</si>
  <si>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</si>
  <si>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</si>
  <si>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</si>
  <si>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</si>
  <si>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</si>
  <si>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</si>
  <si>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</si>
  <si>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</si>
  <si>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</si>
  <si>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</si>
  <si>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</si>
  <si>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</si>
  <si>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</si>
  <si>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</si>
  <si>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</si>
  <si>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</si>
  <si>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</si>
  <si>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</si>
  <si>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</si>
  <si>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</si>
  <si>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</si>
  <si>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</si>
  <si>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</si>
  <si>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</si>
  <si>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</si>
  <si>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</si>
  <si>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</si>
  <si>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</si>
  <si>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</si>
  <si>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</si>
  <si>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</si>
  <si>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</si>
  <si>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</si>
  <si>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</si>
  <si>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</si>
  <si>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</si>
  <si>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</si>
  <si>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</si>
  <si>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</si>
  <si>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</si>
  <si>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</si>
  <si>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</si>
  <si>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</si>
  <si>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</si>
  <si>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</si>
  <si>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</si>
  <si>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</si>
  <si>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</si>
  <si>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</si>
  <si>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</si>
  <si>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</si>
  <si>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</si>
  <si>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</si>
  <si>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</si>
  <si>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</si>
  <si>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</si>
  <si>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</si>
  <si>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</si>
  <si>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</si>
  <si>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</si>
  <si>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</si>
  <si>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</si>
  <si>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</si>
  <si>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</si>
  <si>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</si>
  <si>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</si>
  <si>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</si>
  <si>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</si>
  <si>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</si>
  <si>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</si>
  <si>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</si>
  <si>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</si>
  <si>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</si>
  <si>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</si>
  <si>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</si>
  <si>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</si>
  <si>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</si>
  <si>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</si>
  <si>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</si>
  <si>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</si>
  <si>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</si>
  <si>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</si>
  <si>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</si>
  <si>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</si>
  <si>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</si>
  <si>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</si>
  <si>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</si>
  <si>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</si>
  <si>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</si>
  <si>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</si>
  <si>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</si>
  <si>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</si>
  <si>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</si>
  <si>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</si>
  <si>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</si>
  <si>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</si>
  <si>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</si>
  <si>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</si>
  <si>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</si>
  <si>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</si>
  <si>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</si>
  <si>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</si>
  <si>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</si>
  <si>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</si>
  <si>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</si>
  <si>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</si>
  <si>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</si>
  <si>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</si>
  <si>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</si>
  <si>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</si>
  <si>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</si>
  <si>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</si>
  <si>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</si>
  <si>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 xml:space="preserve">ŠIBENSKO-KNINSKA </t>
  </si>
  <si>
    <t>5510</t>
  </si>
  <si>
    <t>NE</t>
  </si>
  <si>
    <t>KENDEŠ ANTINA</t>
  </si>
  <si>
    <t>022451465</t>
  </si>
  <si>
    <t>022451433</t>
  </si>
  <si>
    <t>ZUBAK VLADAN</t>
  </si>
  <si>
    <t>stanje na dan 31.03.2011.</t>
  </si>
  <si>
    <t>Obveznik: HOTELI VODICE D.D._____________________________________________________________</t>
  </si>
  <si>
    <t>u razdoblju 01.01.2011. do 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</si>
</sst>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financije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2" sqref="I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23">
        <v>40544</v>
      </c>
      <c r="F2" s="12"/>
      <c r="G2" s="13" t="s">
        <v>250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70" t="s">
        <v>251</v>
      </c>
      <c r="B6" s="171"/>
      <c r="C6" s="179" t="s">
        <v>323</v>
      </c>
      <c r="D6" s="180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91" t="s">
        <v>252</v>
      </c>
      <c r="B8" s="192"/>
      <c r="C8" s="179" t="s">
        <v>324</v>
      </c>
      <c r="D8" s="180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65" t="s">
        <v>253</v>
      </c>
      <c r="B10" s="183"/>
      <c r="C10" s="179" t="s">
        <v>325</v>
      </c>
      <c r="D10" s="180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70" t="s">
        <v>254</v>
      </c>
      <c r="B12" s="171"/>
      <c r="C12" s="176" t="s">
        <v>326</v>
      </c>
      <c r="D12" s="135"/>
      <c r="E12" s="135"/>
      <c r="F12" s="135"/>
      <c r="G12" s="135"/>
      <c r="H12" s="135"/>
      <c r="I12" s="17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70" t="s">
        <v>255</v>
      </c>
      <c r="B14" s="171"/>
      <c r="C14" s="136">
        <v>22211</v>
      </c>
      <c r="D14" s="182"/>
      <c r="E14" s="16"/>
      <c r="F14" s="176" t="s">
        <v>327</v>
      </c>
      <c r="G14" s="135"/>
      <c r="H14" s="135"/>
      <c r="I14" s="17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70" t="s">
        <v>256</v>
      </c>
      <c r="B16" s="171"/>
      <c r="C16" s="176" t="s">
        <v>328</v>
      </c>
      <c r="D16" s="135"/>
      <c r="E16" s="135"/>
      <c r="F16" s="135"/>
      <c r="G16" s="135"/>
      <c r="H16" s="135"/>
      <c r="I16" s="17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70" t="s">
        <v>257</v>
      </c>
      <c r="B18" s="171"/>
      <c r="C18" s="131" t="s">
        <v>329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70" t="s">
        <v>258</v>
      </c>
      <c r="B20" s="171"/>
      <c r="C20" s="131" t="s">
        <v>330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70" t="s">
        <v>259</v>
      </c>
      <c r="B22" s="171"/>
      <c r="C22" s="124">
        <v>500</v>
      </c>
      <c r="D22" s="176" t="s">
        <v>327</v>
      </c>
      <c r="E22" s="139"/>
      <c r="F22" s="140"/>
      <c r="G22" s="170"/>
      <c r="H22" s="134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70" t="s">
        <v>260</v>
      </c>
      <c r="B24" s="171"/>
      <c r="C24" s="124">
        <v>15</v>
      </c>
      <c r="D24" s="176" t="s">
        <v>331</v>
      </c>
      <c r="E24" s="139"/>
      <c r="F24" s="139"/>
      <c r="G24" s="140"/>
      <c r="H24" s="52" t="s">
        <v>261</v>
      </c>
      <c r="I24" s="125">
        <v>61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70" t="s">
        <v>262</v>
      </c>
      <c r="B26" s="171"/>
      <c r="C26" s="126" t="s">
        <v>333</v>
      </c>
      <c r="D26" s="26"/>
      <c r="E26" s="100"/>
      <c r="F26" s="101"/>
      <c r="G26" s="141" t="s">
        <v>263</v>
      </c>
      <c r="H26" s="171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2" t="s">
        <v>265</v>
      </c>
      <c r="F28" s="143"/>
      <c r="G28" s="143"/>
      <c r="H28" s="137" t="s">
        <v>266</v>
      </c>
      <c r="I28" s="138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81"/>
      <c r="C30" s="181"/>
      <c r="D30" s="148"/>
      <c r="E30" s="152"/>
      <c r="F30" s="181"/>
      <c r="G30" s="181"/>
      <c r="H30" s="179"/>
      <c r="I30" s="180"/>
      <c r="J30" s="10"/>
      <c r="K30" s="10"/>
      <c r="L30" s="10"/>
    </row>
    <row r="31" spans="1:12" ht="12.75">
      <c r="A31" s="95"/>
      <c r="B31" s="23"/>
      <c r="C31" s="22"/>
      <c r="D31" s="153"/>
      <c r="E31" s="153"/>
      <c r="F31" s="153"/>
      <c r="G31" s="144"/>
      <c r="H31" s="16"/>
      <c r="I31" s="104"/>
      <c r="J31" s="10"/>
      <c r="K31" s="10"/>
      <c r="L31" s="10"/>
    </row>
    <row r="32" spans="1:12" ht="12.75">
      <c r="A32" s="152"/>
      <c r="B32" s="181"/>
      <c r="C32" s="181"/>
      <c r="D32" s="148"/>
      <c r="E32" s="152"/>
      <c r="F32" s="181"/>
      <c r="G32" s="181"/>
      <c r="H32" s="179"/>
      <c r="I32" s="180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81"/>
      <c r="C34" s="181"/>
      <c r="D34" s="148"/>
      <c r="E34" s="152"/>
      <c r="F34" s="181"/>
      <c r="G34" s="181"/>
      <c r="H34" s="179"/>
      <c r="I34" s="180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81"/>
      <c r="C36" s="181"/>
      <c r="D36" s="148"/>
      <c r="E36" s="152"/>
      <c r="F36" s="181"/>
      <c r="G36" s="181"/>
      <c r="H36" s="179"/>
      <c r="I36" s="180"/>
      <c r="J36" s="10"/>
      <c r="K36" s="10"/>
      <c r="L36" s="10"/>
    </row>
    <row r="37" spans="1:12" ht="12.75">
      <c r="A37" s="106"/>
      <c r="B37" s="31"/>
      <c r="C37" s="149"/>
      <c r="D37" s="150"/>
      <c r="E37" s="16"/>
      <c r="F37" s="149"/>
      <c r="G37" s="150"/>
      <c r="H37" s="16"/>
      <c r="I37" s="96"/>
      <c r="J37" s="10"/>
      <c r="K37" s="10"/>
      <c r="L37" s="10"/>
    </row>
    <row r="38" spans="1:12" ht="12.75">
      <c r="A38" s="152"/>
      <c r="B38" s="181"/>
      <c r="C38" s="181"/>
      <c r="D38" s="148"/>
      <c r="E38" s="152"/>
      <c r="F38" s="181"/>
      <c r="G38" s="181"/>
      <c r="H38" s="179"/>
      <c r="I38" s="180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81"/>
      <c r="C40" s="181"/>
      <c r="D40" s="148"/>
      <c r="E40" s="152"/>
      <c r="F40" s="181"/>
      <c r="G40" s="181"/>
      <c r="H40" s="179"/>
      <c r="I40" s="180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65" t="s">
        <v>267</v>
      </c>
      <c r="B44" s="166"/>
      <c r="C44" s="179"/>
      <c r="D44" s="180"/>
      <c r="E44" s="27"/>
      <c r="F44" s="176"/>
      <c r="G44" s="181"/>
      <c r="H44" s="181"/>
      <c r="I44" s="148"/>
      <c r="J44" s="10"/>
      <c r="K44" s="10"/>
      <c r="L44" s="10"/>
    </row>
    <row r="45" spans="1:12" ht="12.75">
      <c r="A45" s="106"/>
      <c r="B45" s="31"/>
      <c r="C45" s="149"/>
      <c r="D45" s="150"/>
      <c r="E45" s="16"/>
      <c r="F45" s="149"/>
      <c r="G45" s="151"/>
      <c r="H45" s="36"/>
      <c r="I45" s="110"/>
      <c r="J45" s="10"/>
      <c r="K45" s="10"/>
      <c r="L45" s="10"/>
    </row>
    <row r="46" spans="1:12" ht="12.75">
      <c r="A46" s="165" t="s">
        <v>268</v>
      </c>
      <c r="B46" s="166"/>
      <c r="C46" s="176" t="s">
        <v>334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65" t="s">
        <v>270</v>
      </c>
      <c r="B48" s="166"/>
      <c r="C48" s="172" t="s">
        <v>335</v>
      </c>
      <c r="D48" s="168"/>
      <c r="E48" s="169"/>
      <c r="F48" s="16"/>
      <c r="G48" s="52" t="s">
        <v>271</v>
      </c>
      <c r="H48" s="172" t="s">
        <v>336</v>
      </c>
      <c r="I48" s="16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65" t="s">
        <v>257</v>
      </c>
      <c r="B50" s="166"/>
      <c r="C50" s="167" t="s">
        <v>329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70" t="s">
        <v>272</v>
      </c>
      <c r="B52" s="171"/>
      <c r="C52" s="172" t="s">
        <v>337</v>
      </c>
      <c r="D52" s="168"/>
      <c r="E52" s="168"/>
      <c r="F52" s="168"/>
      <c r="G52" s="168"/>
      <c r="H52" s="168"/>
      <c r="I52" s="173"/>
      <c r="J52" s="10"/>
      <c r="K52" s="10"/>
      <c r="L52" s="10"/>
    </row>
    <row r="53" spans="1:12" ht="12.75">
      <c r="A53" s="111"/>
      <c r="B53" s="21"/>
      <c r="C53" s="159" t="s">
        <v>273</v>
      </c>
      <c r="D53" s="159"/>
      <c r="E53" s="159"/>
      <c r="F53" s="159"/>
      <c r="G53" s="159"/>
      <c r="H53" s="15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74" t="s">
        <v>274</v>
      </c>
      <c r="C55" s="175"/>
      <c r="D55" s="175"/>
      <c r="E55" s="175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11"/>
      <c r="B57" s="154" t="s">
        <v>307</v>
      </c>
      <c r="C57" s="155"/>
      <c r="D57" s="155"/>
      <c r="E57" s="155"/>
      <c r="F57" s="155"/>
      <c r="G57" s="155"/>
      <c r="H57" s="155"/>
      <c r="I57" s="113"/>
      <c r="J57" s="10"/>
      <c r="K57" s="10"/>
      <c r="L57" s="10"/>
    </row>
    <row r="58" spans="1:12" ht="12.75">
      <c r="A58" s="111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11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60" t="s">
        <v>277</v>
      </c>
      <c r="H62" s="161"/>
      <c r="I62" s="162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63"/>
      <c r="H63" s="164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financije@hotelivodice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48 H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9" width="9.140625" style="53" customWidth="1"/>
    <col min="10" max="10" width="10.140625" style="53" customWidth="1"/>
    <col min="11" max="11" width="9.8515625" style="53" bestFit="1" customWidth="1"/>
    <col min="12" max="16384" width="9.140625" style="53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339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59</v>
      </c>
      <c r="B4" s="199"/>
      <c r="C4" s="199"/>
      <c r="D4" s="199"/>
      <c r="E4" s="199"/>
      <c r="F4" s="199"/>
      <c r="G4" s="199"/>
      <c r="H4" s="200"/>
      <c r="I4" s="59" t="s">
        <v>278</v>
      </c>
      <c r="J4" s="60" t="s">
        <v>319</v>
      </c>
      <c r="K4" s="61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8">
        <v>2</v>
      </c>
      <c r="J5" s="57">
        <v>3</v>
      </c>
      <c r="K5" s="57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4">
        <f>J9+J16+J26+J35+J39</f>
        <v>273182951</v>
      </c>
      <c r="K8" s="54">
        <f>K9+K16+K26+K35+K39</f>
        <v>273683814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/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4">
        <f>SUM(J17:J25)</f>
        <v>273181707</v>
      </c>
      <c r="K16" s="54">
        <f>SUM(K17:K25)</f>
        <v>273682570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40824743</v>
      </c>
      <c r="K17" s="7">
        <v>40824743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227224140</v>
      </c>
      <c r="K18" s="7">
        <v>227224140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4060490</v>
      </c>
      <c r="K19" s="7">
        <v>4561354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1072334</v>
      </c>
      <c r="K20" s="7">
        <v>1072333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/>
      <c r="K23" s="7"/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4">
        <f>SUM(J27:J34)</f>
        <v>1244</v>
      </c>
      <c r="K26" s="54">
        <f>SUM(K27:K34)</f>
        <v>1244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1244</v>
      </c>
      <c r="K32" s="7">
        <v>1244</v>
      </c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4">
        <f>J41+J49+J56+J64</f>
        <v>28910243</v>
      </c>
      <c r="K40" s="54">
        <f>K41+K49+K56+K64</f>
        <v>27735071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4">
        <v>215370</v>
      </c>
      <c r="K41" s="54">
        <f>SUM(K42:K48)</f>
        <v>183130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215370</v>
      </c>
      <c r="K42" s="7">
        <v>183130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/>
      <c r="K43" s="7"/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/>
      <c r="K44" s="7"/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/>
      <c r="K45" s="7"/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4">
        <f>SUM(J50:J55)</f>
        <v>27723281</v>
      </c>
      <c r="K49" s="54">
        <f>SUM(K50:K55)</f>
        <v>27163589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5591635</v>
      </c>
      <c r="K51" s="7">
        <v>4825802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262798</v>
      </c>
      <c r="K53" s="7">
        <v>267051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95631</v>
      </c>
      <c r="K54" s="7">
        <v>99879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21773217</v>
      </c>
      <c r="K55" s="7">
        <v>21970857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4">
        <f>SUM(J57:J63)</f>
        <v>115391</v>
      </c>
      <c r="K56" s="54">
        <f>SUM(K57:K63)</f>
        <v>115392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115391</v>
      </c>
      <c r="K62" s="7">
        <v>115392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/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856201</v>
      </c>
      <c r="K64" s="7">
        <v>272960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4">
        <f>J7+J8+J40+J65</f>
        <v>302093194</v>
      </c>
      <c r="K66" s="54">
        <f>K7+K8+K40+K65</f>
        <v>301418885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5">
        <f>J70+J71+J72+J78+J79+J82+J85</f>
        <v>163229345</v>
      </c>
      <c r="K69" s="55">
        <f>K70+K71+K72+K78+K79+K82+K85</f>
        <v>163096925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56700028</v>
      </c>
      <c r="K70" s="7">
        <v>56700028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4">
        <f>J73+J74-J75+J76+J77</f>
        <v>0</v>
      </c>
      <c r="K72" s="54">
        <f>K73+K74-K75+K76+K77</f>
        <v>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/>
      <c r="K73" s="7"/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148647816</v>
      </c>
      <c r="K78" s="7">
        <v>148647816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4">
        <f>J80-J81</f>
        <v>-42490115</v>
      </c>
      <c r="K79" s="54">
        <f>K80-K81</f>
        <v>-42118499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35412</v>
      </c>
      <c r="K80" s="7">
        <v>407028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42525527</v>
      </c>
      <c r="K81" s="7">
        <v>42525527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4">
        <f>J83-J84</f>
        <v>371616</v>
      </c>
      <c r="K82" s="54">
        <f>K83-K84</f>
        <v>-132420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371616</v>
      </c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>
        <v>132420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4">
        <f>SUM(J87:J89)</f>
        <v>0</v>
      </c>
      <c r="K86" s="54">
        <f>SUM(K87:K89)</f>
        <v>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4">
        <f>SUM(J91:J99)</f>
        <v>129205767</v>
      </c>
      <c r="K90" s="54">
        <f>SUM(K91:K99)</f>
        <v>126801064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92034960</v>
      </c>
      <c r="K93" s="7">
        <v>89630257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37170807</v>
      </c>
      <c r="K99" s="7">
        <v>37170807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4">
        <f>SUM(J101:J112)</f>
        <v>9658082</v>
      </c>
      <c r="K100" s="54">
        <f>SUM(K101:K112)</f>
        <v>11520896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20722</v>
      </c>
      <c r="K102" s="7">
        <v>930105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1369001</v>
      </c>
      <c r="K103" s="7">
        <v>1651212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167103</v>
      </c>
      <c r="K104" s="7">
        <v>1478504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5943602</v>
      </c>
      <c r="K105" s="7">
        <v>6276168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345622</v>
      </c>
      <c r="K108" s="7">
        <v>332728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1806570</v>
      </c>
      <c r="K109" s="7">
        <v>843986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5462</v>
      </c>
      <c r="K112" s="7">
        <v>8193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/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4">
        <f>J69+J86+J90+J100+J113</f>
        <v>302093194</v>
      </c>
      <c r="K114" s="54">
        <f>K69+K86+K90+K100+K113</f>
        <v>301418885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17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6"/>
      <c r="J117" s="236"/>
      <c r="K117" s="237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>
      <c r="A119" s="223" t="s">
        <v>9</v>
      </c>
      <c r="B119" s="224"/>
      <c r="C119" s="224"/>
      <c r="D119" s="224"/>
      <c r="E119" s="224"/>
      <c r="F119" s="224"/>
      <c r="G119" s="224"/>
      <c r="H119" s="225"/>
      <c r="I119" s="4">
        <v>110</v>
      </c>
      <c r="J119" s="8"/>
      <c r="K119" s="8"/>
    </row>
    <row r="120" spans="1:11" ht="12.75">
      <c r="A120" s="226" t="s">
        <v>311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31">
      <selection activeCell="M57" sqref="M57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7" t="s">
        <v>340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0" t="s">
        <v>339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9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5">
        <f>SUM(J8:J9)</f>
        <v>1024067</v>
      </c>
      <c r="K7" s="55">
        <f>SUM(K8:K9)</f>
        <v>1024067</v>
      </c>
      <c r="L7" s="55">
        <f>SUM(L8:L9)</f>
        <v>680659</v>
      </c>
      <c r="M7" s="55">
        <f>SUM(M8:M9)</f>
        <v>680659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1015399</v>
      </c>
      <c r="K8" s="7">
        <v>1015399</v>
      </c>
      <c r="L8" s="7">
        <v>658130</v>
      </c>
      <c r="M8" s="7">
        <v>658130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8668</v>
      </c>
      <c r="K9" s="7">
        <v>8668</v>
      </c>
      <c r="L9" s="7">
        <v>22529</v>
      </c>
      <c r="M9" s="7">
        <v>22529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4">
        <f>J11+J12+J16+J20+J21+J22+J25+J26</f>
        <v>2945874</v>
      </c>
      <c r="K10" s="54">
        <f>K11+K12+K16+K20+K21+K22+K25+K26</f>
        <v>2945874</v>
      </c>
      <c r="L10" s="54">
        <f>L11+L12+L16+L20+L21+L22+L25+L26</f>
        <v>2678712</v>
      </c>
      <c r="M10" s="54">
        <f>M11+M12+M16+M20+M21+M22+M25+M26</f>
        <v>2678712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4">
        <f>SUM(J13:J15)</f>
        <v>969670</v>
      </c>
      <c r="K12" s="54">
        <f>SUM(K13:K15)</f>
        <v>969670</v>
      </c>
      <c r="L12" s="54">
        <f>SUM(L13:L15)</f>
        <v>1001646</v>
      </c>
      <c r="M12" s="54">
        <f>SUM(M13:M15)</f>
        <v>1001646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510404</v>
      </c>
      <c r="K13" s="7">
        <v>510404</v>
      </c>
      <c r="L13" s="7">
        <v>550624</v>
      </c>
      <c r="M13" s="7">
        <v>550624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/>
      <c r="K14" s="7"/>
      <c r="L14" s="7"/>
      <c r="M14" s="7"/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459266</v>
      </c>
      <c r="K15" s="7">
        <v>459266</v>
      </c>
      <c r="L15" s="7">
        <v>451022</v>
      </c>
      <c r="M15" s="7">
        <v>451022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4">
        <f>SUM(J17:J19)</f>
        <v>1588662</v>
      </c>
      <c r="K16" s="54">
        <f>SUM(K17:K19)</f>
        <v>1588662</v>
      </c>
      <c r="L16" s="54">
        <f>SUM(L17:L19)</f>
        <v>1280478</v>
      </c>
      <c r="M16" s="54">
        <f>SUM(M17:M19)</f>
        <v>1280478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843172</v>
      </c>
      <c r="K17" s="7">
        <v>843172</v>
      </c>
      <c r="L17" s="7">
        <v>734600</v>
      </c>
      <c r="M17" s="7">
        <v>734600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530736</v>
      </c>
      <c r="K18" s="7">
        <v>530736</v>
      </c>
      <c r="L18" s="7">
        <v>363594</v>
      </c>
      <c r="M18" s="7">
        <v>363594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214754</v>
      </c>
      <c r="K19" s="7">
        <v>214754</v>
      </c>
      <c r="L19" s="7">
        <v>182284</v>
      </c>
      <c r="M19" s="7">
        <v>182284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/>
      <c r="K20" s="7"/>
      <c r="L20" s="7"/>
      <c r="M20" s="7"/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365341</v>
      </c>
      <c r="K21" s="7">
        <v>365341</v>
      </c>
      <c r="L21" s="7">
        <v>393919</v>
      </c>
      <c r="M21" s="7">
        <v>393919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4">
        <f>SUM(J23:J24)</f>
        <v>1727</v>
      </c>
      <c r="K22" s="54">
        <f>SUM(K23:K24)</f>
        <v>1727</v>
      </c>
      <c r="L22" s="54">
        <f>SUM(L23:L24)</f>
        <v>817</v>
      </c>
      <c r="M22" s="54">
        <f>SUM(M23:M24)</f>
        <v>817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>
        <v>1727</v>
      </c>
      <c r="K24" s="7">
        <v>1727</v>
      </c>
      <c r="L24" s="7">
        <v>817</v>
      </c>
      <c r="M24" s="7">
        <v>817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20474</v>
      </c>
      <c r="K26" s="7">
        <v>20474</v>
      </c>
      <c r="L26" s="7">
        <v>1852</v>
      </c>
      <c r="M26" s="7">
        <v>1852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4">
        <f>SUM(J28:J32)</f>
        <v>151789</v>
      </c>
      <c r="K27" s="54">
        <f>SUM(K28:K32)</f>
        <v>151789</v>
      </c>
      <c r="L27" s="54">
        <f>SUM(L28:L32)</f>
        <v>2472080</v>
      </c>
      <c r="M27" s="54">
        <f>SUM(M28:M32)</f>
        <v>2472080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151789</v>
      </c>
      <c r="K29" s="7">
        <v>151789</v>
      </c>
      <c r="L29" s="7">
        <v>2472080</v>
      </c>
      <c r="M29" s="7">
        <v>2472080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4">
        <f>SUM(J34:J37)</f>
        <v>3052203</v>
      </c>
      <c r="K33" s="54">
        <f>SUM(K34:K37)</f>
        <v>3052203</v>
      </c>
      <c r="L33" s="54">
        <f>SUM(L34:L37)</f>
        <v>606447</v>
      </c>
      <c r="M33" s="54">
        <f>SUM(M34:M37)</f>
        <v>606447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3052203</v>
      </c>
      <c r="K35" s="7">
        <v>3052203</v>
      </c>
      <c r="L35" s="7">
        <v>606447</v>
      </c>
      <c r="M35" s="7">
        <v>606447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4">
        <f>J7+J27+J38+J40</f>
        <v>1175856</v>
      </c>
      <c r="K42" s="54">
        <f>K7+K27+K38+K40</f>
        <v>1175856</v>
      </c>
      <c r="L42" s="54">
        <f>L7+L27+L38+L40</f>
        <v>3152739</v>
      </c>
      <c r="M42" s="54">
        <f>M7+M27+M38+M40</f>
        <v>3152739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4">
        <f>J10+J33+J39+J41</f>
        <v>5998077</v>
      </c>
      <c r="K43" s="54">
        <f>K10+K33+K39+K41</f>
        <v>5998077</v>
      </c>
      <c r="L43" s="54">
        <f>L10+L33+L39+L41</f>
        <v>3285159</v>
      </c>
      <c r="M43" s="54">
        <f>M10+M33+M39+M41</f>
        <v>3285159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4">
        <f>J42-J43</f>
        <v>-4822221</v>
      </c>
      <c r="K44" s="54">
        <f>K42-K43</f>
        <v>-4822221</v>
      </c>
      <c r="L44" s="54">
        <f>L42-L43</f>
        <v>-132420</v>
      </c>
      <c r="M44" s="54">
        <f>M42-M43</f>
        <v>-132420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4">
        <f>IF(J43&gt;J42,J43-J42,0)</f>
        <v>4822221</v>
      </c>
      <c r="K46" s="54">
        <f>IF(K43&gt;K42,K43-K42,0)</f>
        <v>4822221</v>
      </c>
      <c r="L46" s="54">
        <f>IF(L43&gt;L42,L43-L42,0)</f>
        <v>132420</v>
      </c>
      <c r="M46" s="54">
        <f>IF(M43&gt;M42,M43-M42,0)</f>
        <v>132420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4">
        <f>J44-J47</f>
        <v>-4822221</v>
      </c>
      <c r="K48" s="54">
        <f>K44-K47</f>
        <v>-4822221</v>
      </c>
      <c r="L48" s="54">
        <f>L44-L47</f>
        <v>-132420</v>
      </c>
      <c r="M48" s="54">
        <f>M44-M47</f>
        <v>-132420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2">
        <f>IF(J48&lt;0,-J48,0)</f>
        <v>4822221</v>
      </c>
      <c r="K50" s="62">
        <f>IF(K48&lt;0,-K48,0)</f>
        <v>4822221</v>
      </c>
      <c r="L50" s="62">
        <f>IF(L48&lt;0,-L48,0)</f>
        <v>132420</v>
      </c>
      <c r="M50" s="62">
        <f>IF(M48&lt;0,-M48,0)</f>
        <v>132420</v>
      </c>
    </row>
    <row r="51" spans="1:13" ht="12.75" customHeight="1">
      <c r="A51" s="217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6"/>
      <c r="J52" s="56"/>
      <c r="K52" s="56"/>
      <c r="L52" s="56"/>
      <c r="M52" s="63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-4822221</v>
      </c>
      <c r="K56" s="6">
        <v>-4822221</v>
      </c>
      <c r="L56" s="6">
        <v>-132420</v>
      </c>
      <c r="M56" s="6">
        <v>-132420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2">
        <f>J56+J66</f>
        <v>-4822221</v>
      </c>
      <c r="K67" s="62">
        <f>K56+K66</f>
        <v>-4822221</v>
      </c>
      <c r="L67" s="62">
        <f>L56+L66</f>
        <v>-132420</v>
      </c>
      <c r="M67" s="62">
        <f>M56+M66</f>
        <v>-132420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9">
        <v>2</v>
      </c>
      <c r="J5" s="70" t="s">
        <v>283</v>
      </c>
      <c r="K5" s="70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-4822221</v>
      </c>
      <c r="K7" s="7">
        <v>-132420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>
        <v>67637</v>
      </c>
      <c r="K9" s="7">
        <v>671219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>
        <v>4153681</v>
      </c>
      <c r="K10" s="7">
        <v>559692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29032</v>
      </c>
      <c r="K11" s="7">
        <v>32240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5">
        <f>SUM(J7:J12)</f>
        <v>-571871</v>
      </c>
      <c r="K13" s="54">
        <f>SUM(K7:K12)</f>
        <v>1130731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5">
        <f>SUM(J14:J17)</f>
        <v>0</v>
      </c>
      <c r="K18" s="54">
        <f>SUM(K14:K17)</f>
        <v>0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IF(J13&gt;J18,J13-J18,0)</f>
        <v>0</v>
      </c>
      <c r="K19" s="54">
        <f>IF(K13&gt;K18,K13-K18,0)</f>
        <v>1130731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5">
        <f>IF(J18&gt;J13,J18-J13,0)</f>
        <v>571871</v>
      </c>
      <c r="K20" s="54">
        <f>IF(K18&gt;K13,K18-K13,0)</f>
        <v>0</v>
      </c>
    </row>
    <row r="21" spans="1:11" ht="12.75">
      <c r="A21" s="217" t="s">
        <v>159</v>
      </c>
      <c r="B21" s="233"/>
      <c r="C21" s="233"/>
      <c r="D21" s="233"/>
      <c r="E21" s="233"/>
      <c r="F21" s="233"/>
      <c r="G21" s="233"/>
      <c r="H21" s="233"/>
      <c r="I21" s="262"/>
      <c r="J21" s="262"/>
      <c r="K21" s="263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/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108553</v>
      </c>
      <c r="K28" s="7">
        <v>500864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>
        <v>853642</v>
      </c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5">
        <f>SUM(J28:J30)</f>
        <v>962195</v>
      </c>
      <c r="K31" s="54">
        <f>SUM(K28:K30)</f>
        <v>500864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IF(J31&gt;J27,J31-J27,0)</f>
        <v>962195</v>
      </c>
      <c r="K33" s="54">
        <f>IF(K31&gt;K27,K31-K27,0)</f>
        <v>500864</v>
      </c>
    </row>
    <row r="34" spans="1:11" ht="12.75">
      <c r="A34" s="217" t="s">
        <v>160</v>
      </c>
      <c r="B34" s="233"/>
      <c r="C34" s="233"/>
      <c r="D34" s="233"/>
      <c r="E34" s="233"/>
      <c r="F34" s="233"/>
      <c r="G34" s="233"/>
      <c r="H34" s="233"/>
      <c r="I34" s="262"/>
      <c r="J34" s="262"/>
      <c r="K34" s="263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>
        <v>881554</v>
      </c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>
        <v>909383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5">
        <f>SUM(J35:J37)</f>
        <v>881554</v>
      </c>
      <c r="K38" s="54">
        <f>SUM(K35:K37)</f>
        <v>909383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>
        <v>2122491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>
        <v>1572966</v>
      </c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5">
        <f>SUM(J39:J43)</f>
        <v>1572966</v>
      </c>
      <c r="K44" s="54">
        <f>SUM(K39:K43)</f>
        <v>2122491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IF(J44&gt;J38,J44-J38,0)</f>
        <v>691412</v>
      </c>
      <c r="K46" s="54">
        <f>IF(K44&gt;K38,K44-K38,0)</f>
        <v>1213108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5">
        <f>IF(J20-J19+J33-J32+J46-J45&gt;0,J20-J19+J33-J32+J46-J45,0)</f>
        <v>2225478</v>
      </c>
      <c r="K48" s="54">
        <f>IF(K20-K19+K33-K32+K46-K45&gt;0,K20-K19+K33-K32+K46-K45,0)</f>
        <v>583241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2422833</v>
      </c>
      <c r="K49" s="7">
        <v>856201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2225478</v>
      </c>
      <c r="K51" s="7">
        <v>583241</v>
      </c>
    </row>
    <row r="52" spans="1:11" ht="12.75">
      <c r="A52" s="223" t="s">
        <v>177</v>
      </c>
      <c r="B52" s="224"/>
      <c r="C52" s="224"/>
      <c r="D52" s="224"/>
      <c r="E52" s="224"/>
      <c r="F52" s="224"/>
      <c r="G52" s="224"/>
      <c r="H52" s="224"/>
      <c r="I52" s="4">
        <v>44</v>
      </c>
      <c r="J52" s="66">
        <f>J49+J50-J51</f>
        <v>197355</v>
      </c>
      <c r="K52" s="62">
        <f>K49+K50-K51</f>
        <v>272960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7" t="s">
        <v>279</v>
      </c>
      <c r="J4" s="68" t="s">
        <v>319</v>
      </c>
      <c r="K4" s="68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3">
        <v>2</v>
      </c>
      <c r="J5" s="74" t="s">
        <v>283</v>
      </c>
      <c r="K5" s="74" t="s">
        <v>284</v>
      </c>
    </row>
    <row r="6" spans="1:11" ht="12.75">
      <c r="A6" s="217" t="s">
        <v>156</v>
      </c>
      <c r="B6" s="233"/>
      <c r="C6" s="233"/>
      <c r="D6" s="233"/>
      <c r="E6" s="233"/>
      <c r="F6" s="233"/>
      <c r="G6" s="233"/>
      <c r="H6" s="233"/>
      <c r="I6" s="262"/>
      <c r="J6" s="262"/>
      <c r="K6" s="263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8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14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7" t="s">
        <v>159</v>
      </c>
      <c r="B22" s="233"/>
      <c r="C22" s="233"/>
      <c r="D22" s="233"/>
      <c r="E22" s="233"/>
      <c r="F22" s="233"/>
      <c r="G22" s="233"/>
      <c r="H22" s="233"/>
      <c r="I22" s="262"/>
      <c r="J22" s="262"/>
      <c r="K22" s="263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7" t="s">
        <v>160</v>
      </c>
      <c r="B35" s="233"/>
      <c r="C35" s="233"/>
      <c r="D35" s="233"/>
      <c r="E35" s="233"/>
      <c r="F35" s="233"/>
      <c r="G35" s="233"/>
      <c r="H35" s="233"/>
      <c r="I35" s="262">
        <v>0</v>
      </c>
      <c r="J35" s="262"/>
      <c r="K35" s="263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3" sqref="A3:H3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76"/>
    </row>
    <row r="2" spans="1:12" ht="15.75">
      <c r="A2" s="43"/>
      <c r="B2" s="75"/>
      <c r="C2" s="288" t="s">
        <v>282</v>
      </c>
      <c r="D2" s="288"/>
      <c r="E2" s="78">
        <v>40544</v>
      </c>
      <c r="F2" s="44" t="s">
        <v>250</v>
      </c>
      <c r="G2" s="289">
        <v>40633</v>
      </c>
      <c r="H2" s="290"/>
      <c r="I2" s="75"/>
      <c r="J2" s="75"/>
      <c r="K2" s="75"/>
      <c r="L2" s="79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2" t="s">
        <v>305</v>
      </c>
      <c r="J3" s="83" t="s">
        <v>150</v>
      </c>
      <c r="K3" s="83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5">
        <v>2</v>
      </c>
      <c r="J4" s="84" t="s">
        <v>283</v>
      </c>
      <c r="K4" s="84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5">
        <v>1</v>
      </c>
      <c r="J5" s="46">
        <v>56700028</v>
      </c>
      <c r="K5" s="46">
        <v>56700028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5">
        <v>2</v>
      </c>
      <c r="J6" s="47"/>
      <c r="K6" s="47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5">
        <v>3</v>
      </c>
      <c r="J7" s="47"/>
      <c r="K7" s="47"/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5">
        <v>4</v>
      </c>
      <c r="J8" s="47">
        <v>-42490115</v>
      </c>
      <c r="K8" s="47">
        <v>-42118499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5">
        <v>5</v>
      </c>
      <c r="J9" s="47">
        <v>371616</v>
      </c>
      <c r="K9" s="47">
        <v>-132420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5">
        <v>6</v>
      </c>
      <c r="J10" s="47">
        <v>148647816</v>
      </c>
      <c r="K10" s="47">
        <v>148647816</v>
      </c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5">
        <v>7</v>
      </c>
      <c r="J11" s="47"/>
      <c r="K11" s="47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5">
        <v>8</v>
      </c>
      <c r="J12" s="47"/>
      <c r="K12" s="47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5">
        <v>9</v>
      </c>
      <c r="J13" s="47"/>
      <c r="K13" s="47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5">
        <v>10</v>
      </c>
      <c r="J14" s="80">
        <f>SUM(J5:J13)</f>
        <v>163229345</v>
      </c>
      <c r="K14" s="80">
        <f>SUM(K5:K13)</f>
        <v>163096925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5">
        <v>11</v>
      </c>
      <c r="J15" s="47"/>
      <c r="K15" s="47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5">
        <v>12</v>
      </c>
      <c r="J16" s="47"/>
      <c r="K16" s="47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5">
        <v>13</v>
      </c>
      <c r="J17" s="47"/>
      <c r="K17" s="47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5">
        <v>14</v>
      </c>
      <c r="J18" s="47"/>
      <c r="K18" s="47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5">
        <v>15</v>
      </c>
      <c r="J19" s="47"/>
      <c r="K19" s="47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5">
        <v>16</v>
      </c>
      <c r="J20" s="47"/>
      <c r="K20" s="47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8">
        <v>18</v>
      </c>
      <c r="J23" s="46"/>
      <c r="K23" s="46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9">
        <v>19</v>
      </c>
      <c r="J24" s="81"/>
      <c r="K24" s="81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Stančić</cp:lastModifiedBy>
  <cp:lastPrinted>2011-03-28T11:17:39Z</cp:lastPrinted>
  <dcterms:created xsi:type="dcterms:W3CDTF">2008-10-17T11:51:54Z</dcterms:created>
  <dcterms:modified xsi:type="dcterms:W3CDTF">2011-05-12T14:32:57Z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