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<sst xmlns="http://schemas.openxmlformats.org/spreadsheetml/2006/main" count="394" uniqueCount="342">
  <si>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</si>
  <si>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</si>
  <si>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</si>
  <si>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</si>
  <si>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</si>
  <si>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</si>
  <si>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</si>
  <si>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</si>
  <si>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</si>
  <si>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</si>
  <si>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</si>
  <si>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</si>
  <si>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</si>
  <si>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</si>
  <si>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</si>
  <si>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</si>
  <si>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</si>
  <si>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</si>
  <si>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</si>
  <si>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</si>
  <si>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</si>
  <si>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</si>
  <si>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</si>
  <si>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</si>
  <si>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</si>
  <si>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</si>
  <si>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</si>
  <si>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</si>
  <si>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</si>
  <si>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</si>
  <si>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</si>
  <si>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</si>
  <si>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</si>
  <si>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</si>
  <si>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</si>
  <si>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</si>
  <si>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</si>
  <si>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</si>
  <si>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</si>
  <si>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</si>
  <si>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</si>
  <si>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</si>
  <si>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</si>
  <si>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</si>
  <si>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</si>
  <si>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</si>
  <si>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</si>
  <si>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</si>
  <si>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</si>
  <si>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</si>
  <si>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</si>
  <si>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</si>
  <si>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</si>
  <si>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</si>
  <si>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</si>
  <si>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</si>
  <si>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</si>
  <si>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</si>
  <si>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</si>
  <si>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</si>
  <si>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</si>
  <si>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</si>
  <si>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</si>
  <si>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</si>
  <si>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</si>
  <si>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</si>
  <si>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</si>
  <si>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</si>
  <si>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</si>
  <si>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</si>
  <si>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</si>
  <si>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</si>
  <si>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</si>
  <si>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</si>
  <si>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</si>
  <si>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</si>
  <si>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</si>
  <si>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</si>
  <si>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</si>
  <si>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</si>
  <si>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</si>
  <si>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</si>
  <si>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</si>
  <si>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</si>
  <si>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</si>
  <si>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</si>
  <si>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</si>
  <si>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</si>
  <si>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</si>
  <si>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</si>
  <si>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</si>
  <si>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</si>
  <si>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</si>
  <si>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</si>
  <si>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</si>
  <si>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</si>
  <si>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</si>
  <si>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</si>
  <si>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</si>
  <si>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</si>
  <si>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</si>
  <si>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</si>
  <si>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</si>
  <si>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</si>
  <si>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</si>
  <si>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</si>
  <si>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</si>
  <si>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</si>
  <si>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</si>
  <si>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</si>
  <si>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</si>
  <si>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</si>
  <si>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</si>
  <si>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</si>
  <si>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</si>
  <si>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</si>
  <si>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</si>
  <si>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</si>
  <si>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</si>
  <si>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</si>
  <si>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</si>
  <si>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</si>
  <si>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</si>
  <si>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</si>
  <si>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</si>
  <si>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</si>
  <si>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</si>
  <si>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</si>
  <si>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</si>
  <si>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</si>
  <si>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</si>
  <si>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</si>
  <si>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</si>
  <si>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</si>
  <si>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</si>
  <si>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</si>
  <si>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</si>
  <si>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</si>
  <si>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</si>
  <si>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</si>
  <si>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</si>
  <si>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</si>
  <si>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</si>
  <si>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</si>
  <si>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</si>
  <si>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</si>
  <si>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</si>
  <si>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</si>
  <si>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</si>
  <si>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</si>
  <si>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</si>
  <si>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</si>
  <si>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</si>
  <si>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</si>
  <si>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</si>
  <si>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</si>
  <si>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</si>
  <si>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</si>
  <si>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</si>
  <si>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</si>
  <si>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</si>
  <si>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</si>
  <si>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</si>
  <si>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</si>
  <si>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</si>
  <si>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</si>
  <si>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</si>
  <si>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</si>
  <si>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</si>
  <si>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</si>
  <si>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</si>
  <si>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</si>
  <si>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</si>
  <si>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</si>
  <si>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</si>
  <si>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</si>
  <si>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</si>
  <si>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</si>
  <si>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</si>
  <si>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</si>
  <si>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</si>
  <si>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</si>
  <si>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</si>
  <si>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</si>
  <si>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</si>
  <si>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</si>
  <si>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</si>
  <si>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</si>
  <si>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</si>
  <si>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</si>
  <si>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</si>
  <si>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</si>
  <si>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</si>
  <si>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</si>
  <si>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</si>
  <si>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</si>
  <si>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</si>
  <si>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</si>
  <si>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</si>
  <si>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</si>
  <si>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</si>
  <si>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</si>
  <si>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</si>
  <si>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</si>
  <si>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</si>
  <si>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</si>
  <si>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</si>
  <si>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</si>
  <si>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</si>
  <si>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</si>
  <si>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</si>
  <si>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</si>
  <si>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</si>
  <si>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</si>
  <si>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</si>
  <si>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</si>
  <si>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</si>
  <si>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</si>
  <si>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</si>
  <si>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</si>
  <si>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</si>
  <si>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</si>
  <si>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</si>
  <si>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</si>
  <si>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</si>
  <si>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</si>
  <si>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</si>
  <si>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</si>
  <si>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</si>
  <si>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</si>
  <si>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</si>
  <si>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</si>
  <si>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</si>
  <si>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</si>
  <si>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</si>
  <si>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</si>
  <si>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</si>
  <si>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</si>
  <si>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</si>
  <si>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</si>
  <si>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</si>
  <si>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</si>
  <si>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</si>
  <si>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</si>
  <si>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</si>
  <si>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</si>
  <si>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</si>
  <si>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</si>
  <si>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</si>
  <si>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</si>
  <si>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</si>
  <si>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</si>
  <si>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</si>
  <si>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</si>
  <si>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</si>
  <si>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</si>
  <si>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</si>
  <si>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</si>
  <si>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</si>
  <si>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</si>
  <si>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</si>
  <si>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</si>
  <si>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</si>
  <si>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</si>
  <si>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</si>
  <si>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</si>
  <si>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</si>
  <si>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</si>
  <si>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</si>
  <si>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</si>
  <si>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</si>
  <si>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</si>
  <si>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</si>
  <si>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</si>
  <si>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</si>
  <si>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</si>
  <si>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</si>
  <si>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</si>
  <si>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</si>
  <si>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</si>
  <si>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</si>
  <si>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</si>
  <si>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</si>
  <si>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</si>
  <si>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</si>
  <si>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</si>
  <si>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</si>
  <si>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</si>
  <si>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</si>
  <si>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</si>
  <si>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</si>
  <si>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</si>
  <si>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</si>
  <si>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</si>
  <si>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</si>
  <si>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</si>
  <si>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</si>
  <si>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</si>
  <si>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</si>
  <si>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</si>
  <si>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</si>
  <si>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</si>
  <si>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</si>
  <si>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</si>
  <si>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</si>
  <si>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</si>
  <si>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</si>
  <si>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</si>
  <si>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</si>
  <si>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</si>
  <si>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</si>
  <si>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</si>
  <si>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</si>
  <si>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</si>
  <si>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</si>
  <si>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</si>
  <si>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</si>
  <si>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</si>
  <si>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</si>
  <si>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</si>
  <si>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</si>
  <si>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</si>
  <si>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</si>
  <si>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03080757</t>
  </si>
  <si>
    <t>060015571</t>
  </si>
  <si>
    <t>98026846668</t>
  </si>
  <si>
    <t>HTP OREBIĆ d.d.</t>
  </si>
  <si>
    <t>Orebić</t>
  </si>
  <si>
    <t>Šetalište kralja Petra Krešimira IV  11</t>
  </si>
  <si>
    <t>racunovodstvo@orebic-hotels.hr</t>
  </si>
  <si>
    <t>www.orebic-hotels.hr</t>
  </si>
  <si>
    <t>Dubrovačko-Neretvanska</t>
  </si>
  <si>
    <t>ne</t>
  </si>
  <si>
    <t>5510</t>
  </si>
  <si>
    <t>Neda Ćendo</t>
  </si>
  <si>
    <t>020 747 690</t>
  </si>
  <si>
    <t>Dragutin Cvitanović</t>
  </si>
  <si>
    <t>stanje na dan 31.12.2018.</t>
  </si>
  <si>
    <t>u razdoblju 01.01.2018. do 31.12.2018.</t>
  </si>
  <si>
    <t>Obveznik:   HTP OREBIĆ d.d.</t>
  </si>
  <si>
    <t>Obveznik:    HTP OREBIĆ d.d.</t>
  </si>
  <si>
    <t>Obveznik:    HTP OREBIĆ 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</si>
</sst>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orebic-hotels.hr" TargetMode="External" /><Relationship Id="rId2" Type="http://schemas.openxmlformats.org/officeDocument/2006/relationships/hyperlink" Target="http://www.orebic-hotels.hr/" TargetMode="External" /><Relationship Id="rId3" Type="http://schemas.openxmlformats.org/officeDocument/2006/relationships/hyperlink" Target="mailto:racunovodstvo@orebic-hotel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3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20250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308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331</v>
      </c>
      <c r="E24" s="151"/>
      <c r="F24" s="151"/>
      <c r="G24" s="152"/>
      <c r="H24" s="51" t="s">
        <v>261</v>
      </c>
      <c r="I24" s="122">
        <v>44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/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orebic-hotels.hr"/>
    <hyperlink ref="C20" r:id="rId2" display="www.orebic-hotels.hr"/>
    <hyperlink ref="C50" r:id="rId3" display="racunovodstvo@orebic-hotel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K21" sqref="K2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33.7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76040475</v>
      </c>
      <c r="K8" s="53">
        <f>K9+K16+K26+K35+K39</f>
        <v>77172170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1142607</v>
      </c>
      <c r="K9" s="53">
        <f>SUM(K10:K15)</f>
        <v>1129871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1142607</v>
      </c>
      <c r="K11" s="7">
        <v>1053331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>
        <v>76540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74859256</v>
      </c>
      <c r="K16" s="53">
        <f>SUM(K17:K25)</f>
        <v>76003687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21791668</v>
      </c>
      <c r="K17" s="7">
        <v>21791668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38633205</v>
      </c>
      <c r="K18" s="7">
        <v>39269122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8084383</v>
      </c>
      <c r="K19" s="7">
        <v>8532017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>
        <v>60880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6350000</v>
      </c>
      <c r="K25" s="7">
        <v>6350000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38612</v>
      </c>
      <c r="K26" s="53">
        <f>SUM(K27:K34)</f>
        <v>38612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38612</v>
      </c>
      <c r="K29" s="7">
        <v>38612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7729806</v>
      </c>
      <c r="K40" s="53">
        <f>K41+K49+K56+K64</f>
        <v>7627270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257429</v>
      </c>
      <c r="K41" s="53">
        <f>SUM(K42:K48)</f>
        <v>226265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251732</v>
      </c>
      <c r="K42" s="7">
        <v>220568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5697</v>
      </c>
      <c r="K45" s="7">
        <v>5697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533675</v>
      </c>
      <c r="K49" s="53">
        <f>SUM(K50:K55)</f>
        <v>394156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533675</v>
      </c>
      <c r="K51" s="7">
        <v>358535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>
        <v>35621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3009123</v>
      </c>
      <c r="K56" s="53">
        <f>SUM(K57:K63)</f>
        <v>3708787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3009123</v>
      </c>
      <c r="K62" s="7">
        <v>3708787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3929579</v>
      </c>
      <c r="K64" s="7">
        <v>3298062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</v>
      </c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83770284</v>
      </c>
      <c r="K66" s="53">
        <f>K7+K8+K40+K65</f>
        <v>84799440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65825381</v>
      </c>
      <c r="K69" s="54">
        <f>K70+K71+K72+K78+K79+K82+K85</f>
        <v>67783364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47582000</v>
      </c>
      <c r="K70" s="7">
        <v>47582000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96934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>
        <v>96934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16304692</v>
      </c>
      <c r="K78" s="7">
        <v>16304692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-271249</v>
      </c>
      <c r="K79" s="53">
        <f>K80-K81</f>
        <v>1841755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1841755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271249</v>
      </c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2209938</v>
      </c>
      <c r="K82" s="53">
        <f>K83-K84</f>
        <v>1957983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2209938</v>
      </c>
      <c r="K83" s="7">
        <v>1957983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131513</v>
      </c>
      <c r="K86" s="53">
        <f>SUM(K87:K89)</f>
        <v>131513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131513</v>
      </c>
      <c r="K87" s="7">
        <v>131513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15120642</v>
      </c>
      <c r="K90" s="53">
        <f>SUM(K91:K99)</f>
        <v>14047908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11542818</v>
      </c>
      <c r="K93" s="7">
        <v>10470084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3577824</v>
      </c>
      <c r="K99" s="7">
        <v>3577824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2622550</v>
      </c>
      <c r="K100" s="53">
        <f>SUM(K101:K112)</f>
        <v>2700188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1311237</v>
      </c>
      <c r="K103" s="7">
        <v>990889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334849</v>
      </c>
      <c r="K104" s="7">
        <v>344022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500728</v>
      </c>
      <c r="K105" s="7">
        <v>504710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279442</v>
      </c>
      <c r="K108" s="7">
        <v>312090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171137</v>
      </c>
      <c r="K109" s="7">
        <v>531348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25157</v>
      </c>
      <c r="K112" s="7">
        <v>17129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70198</v>
      </c>
      <c r="K113" s="7">
        <v>136467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83770284</v>
      </c>
      <c r="K114" s="53">
        <f>K69+K86+K90+K100+K113</f>
        <v>84799440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L60" sqref="L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21686895</v>
      </c>
      <c r="K7" s="54">
        <f>SUM(K8:K9)</f>
        <v>1365557</v>
      </c>
      <c r="L7" s="54">
        <f>SUM(L8:L9)</f>
        <v>22680849</v>
      </c>
      <c r="M7" s="54">
        <f>SUM(M8:M9)</f>
        <v>1543924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20126922</v>
      </c>
      <c r="K8" s="7">
        <v>1241948</v>
      </c>
      <c r="L8" s="7">
        <v>21735402</v>
      </c>
      <c r="M8" s="7">
        <v>1318249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1559973</v>
      </c>
      <c r="K9" s="7">
        <v>123609</v>
      </c>
      <c r="L9" s="7">
        <v>945447</v>
      </c>
      <c r="M9" s="7">
        <v>225675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19166047</v>
      </c>
      <c r="K10" s="53">
        <f>K11+K12+K16+K20+K21+K22+K25+K26</f>
        <v>3734109</v>
      </c>
      <c r="L10" s="53">
        <f>L11+L12+L16+L20+L21+L22+L25+L26</f>
        <v>20018223</v>
      </c>
      <c r="M10" s="53">
        <f>M11+M12+M16+M20+M21+M22+M25+M26</f>
        <v>4667966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6659439</v>
      </c>
      <c r="K12" s="53">
        <f>SUM(K13:K15)</f>
        <v>762964</v>
      </c>
      <c r="L12" s="53">
        <f>SUM(L13:L15)</f>
        <v>6986134</v>
      </c>
      <c r="M12" s="53">
        <f>SUM(M13:M15)</f>
        <v>909559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4351576</v>
      </c>
      <c r="K13" s="7">
        <v>391194</v>
      </c>
      <c r="L13" s="7">
        <v>4482410</v>
      </c>
      <c r="M13" s="7">
        <v>459231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0</v>
      </c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2307863</v>
      </c>
      <c r="K15" s="7">
        <v>371770</v>
      </c>
      <c r="L15" s="7">
        <v>2503724</v>
      </c>
      <c r="M15" s="7">
        <v>450328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7111159</v>
      </c>
      <c r="K16" s="53">
        <f>SUM(K17:K19)</f>
        <v>1527788</v>
      </c>
      <c r="L16" s="53">
        <f>SUM(L17:L19)</f>
        <v>7488387</v>
      </c>
      <c r="M16" s="53">
        <f>SUM(M17:M19)</f>
        <v>1840932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4529288</v>
      </c>
      <c r="K17" s="7">
        <v>986423</v>
      </c>
      <c r="L17" s="7">
        <v>4775369</v>
      </c>
      <c r="M17" s="7">
        <v>1184457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1538659</v>
      </c>
      <c r="K18" s="7">
        <v>317240</v>
      </c>
      <c r="L18" s="7">
        <v>1614742</v>
      </c>
      <c r="M18" s="7">
        <v>386031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1043212</v>
      </c>
      <c r="K19" s="7">
        <v>224125</v>
      </c>
      <c r="L19" s="7">
        <v>1098276</v>
      </c>
      <c r="M19" s="7">
        <v>270444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2990139</v>
      </c>
      <c r="K20" s="7">
        <v>749714</v>
      </c>
      <c r="L20" s="7">
        <v>3087460</v>
      </c>
      <c r="M20" s="7">
        <v>790446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2405310</v>
      </c>
      <c r="K21" s="7">
        <v>693643</v>
      </c>
      <c r="L21" s="7">
        <v>2456242</v>
      </c>
      <c r="M21" s="7">
        <v>1127029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209546</v>
      </c>
      <c r="K27" s="53">
        <f>SUM(K28:K32)</f>
        <v>81680</v>
      </c>
      <c r="L27" s="53">
        <f>SUM(L28:L32)</f>
        <v>220362</v>
      </c>
      <c r="M27" s="53">
        <f>SUM(M28:M32)</f>
        <v>200728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209546</v>
      </c>
      <c r="K29" s="7">
        <v>81680</v>
      </c>
      <c r="L29" s="7">
        <v>220362</v>
      </c>
      <c r="M29" s="7">
        <v>200728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571881</v>
      </c>
      <c r="K33" s="53">
        <f>SUM(K34:K37)</f>
        <v>266895</v>
      </c>
      <c r="L33" s="53">
        <f>SUM(L34:L37)</f>
        <v>577846</v>
      </c>
      <c r="M33" s="53">
        <f>SUM(M34:M37)</f>
        <v>328167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571881</v>
      </c>
      <c r="K35" s="7">
        <v>266895</v>
      </c>
      <c r="L35" s="7">
        <v>577846</v>
      </c>
      <c r="M35" s="7">
        <v>328167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21896441</v>
      </c>
      <c r="K42" s="53">
        <f>K7+K27+K38+K40</f>
        <v>1447237</v>
      </c>
      <c r="L42" s="53">
        <f>L7+L27+L38+L40</f>
        <v>22901211</v>
      </c>
      <c r="M42" s="53">
        <f>M7+M27+M38+M40</f>
        <v>1744652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19737928</v>
      </c>
      <c r="K43" s="53">
        <f>K10+K33+K39+K41</f>
        <v>4001004</v>
      </c>
      <c r="L43" s="53">
        <f>L10+L33+L39+L41</f>
        <v>20596069</v>
      </c>
      <c r="M43" s="53">
        <f>M10+M33+M39+M41</f>
        <v>4996133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2158513</v>
      </c>
      <c r="K44" s="53">
        <f>K42-K43</f>
        <v>-2553767</v>
      </c>
      <c r="L44" s="53">
        <f>L42-L43</f>
        <v>2305142</v>
      </c>
      <c r="M44" s="53">
        <f>M42-M43</f>
        <v>-3251481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2158513</v>
      </c>
      <c r="K45" s="53">
        <f>IF(K42&gt;K43,K42-K43,0)</f>
        <v>0</v>
      </c>
      <c r="L45" s="53">
        <f>IF(L42&gt;L43,L42-L43,0)</f>
        <v>2305142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2553767</v>
      </c>
      <c r="L46" s="53">
        <f>IF(L43&gt;L42,L43-L42,0)</f>
        <v>0</v>
      </c>
      <c r="M46" s="53">
        <f>IF(M43&gt;M42,M43-M42,0)</f>
        <v>3251481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-51425</v>
      </c>
      <c r="K47" s="7">
        <v>1</v>
      </c>
      <c r="L47" s="7">
        <v>347159</v>
      </c>
      <c r="M47" s="7">
        <v>181999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2209938</v>
      </c>
      <c r="K48" s="53">
        <f>K44-K47</f>
        <v>-2553768</v>
      </c>
      <c r="L48" s="53">
        <f>L44-L47</f>
        <v>1957983</v>
      </c>
      <c r="M48" s="53">
        <f>M44-M47</f>
        <v>-3433480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2209938</v>
      </c>
      <c r="K49" s="53">
        <f>IF(K48&gt;0,K48,0)</f>
        <v>0</v>
      </c>
      <c r="L49" s="53">
        <f>IF(L48&gt;0,L48,0)</f>
        <v>1957983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2553768</v>
      </c>
      <c r="L50" s="61">
        <f>IF(L48&lt;0,-L48,0)</f>
        <v>0</v>
      </c>
      <c r="M50" s="61">
        <f>IF(M48&lt;0,-M48,0)</f>
        <v>3433480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2209938</v>
      </c>
      <c r="K56" s="6">
        <v>-2553768</v>
      </c>
      <c r="L56" s="6">
        <v>1957983</v>
      </c>
      <c r="M56" s="6">
        <v>-3433480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2209938</v>
      </c>
      <c r="K67" s="61">
        <f>K56+K66</f>
        <v>-2553768</v>
      </c>
      <c r="L67" s="61">
        <f>L56+L66</f>
        <v>1957983</v>
      </c>
      <c r="M67" s="61">
        <f>M56+M66</f>
        <v>-3433480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2167929</v>
      </c>
      <c r="K7" s="7">
        <v>2305142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2990139</v>
      </c>
      <c r="K8" s="7">
        <v>3087460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397986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175140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31164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5158068</v>
      </c>
      <c r="K13" s="53">
        <f>SUM(K7:K12)</f>
        <v>5996892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2272494</v>
      </c>
      <c r="K14" s="7">
        <v>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95255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18938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1130660</v>
      </c>
      <c r="K17" s="7">
        <v>242895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3517347</v>
      </c>
      <c r="K18" s="53">
        <f>SUM(K14:K17)</f>
        <v>242895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1640721</v>
      </c>
      <c r="K19" s="53">
        <f>IF(K13&gt;K18,K13-K18,0)</f>
        <v>5753997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1070000</v>
      </c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1070000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3382509</v>
      </c>
      <c r="K28" s="7">
        <v>3954498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3382509</v>
      </c>
      <c r="K31" s="53">
        <f>SUM(K28:K30)</f>
        <v>3954498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2312509</v>
      </c>
      <c r="K33" s="53">
        <f>IF(K31&gt;K27,K31-K27,0)</f>
        <v>3954498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3433762</v>
      </c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3433762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1124913</v>
      </c>
      <c r="K39" s="7">
        <v>1661833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>
        <v>769183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1124913</v>
      </c>
      <c r="K44" s="53">
        <f>SUM(K39:K43)</f>
        <v>2431016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2308849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2431016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1637061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631517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5301640</v>
      </c>
      <c r="K49" s="7">
        <v>3929579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1637061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631517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6938701</v>
      </c>
      <c r="K52" s="61">
        <f>K49+K50-K51</f>
        <v>3298062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9" sqref="K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43465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47582000</v>
      </c>
      <c r="K5" s="45">
        <v>47582000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>
        <v>96934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-271249</v>
      </c>
      <c r="K8" s="46">
        <v>1841755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2219354</v>
      </c>
      <c r="K9" s="46">
        <v>1957983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16304692</v>
      </c>
      <c r="K10" s="46">
        <v>16304692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65834797</v>
      </c>
      <c r="K14" s="79">
        <f>SUM(K5:K13)</f>
        <v>67783364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>
        <v>3577824</v>
      </c>
      <c r="K16" s="46">
        <v>3577824</v>
      </c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3577824</v>
      </c>
      <c r="K21" s="80">
        <f>SUM(K15:K20)</f>
        <v>3577824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neda</cp:lastModifiedBy>
  <cp:lastPrinted>2019-02-21T11:18:24Z</cp:lastPrinted>
  <dcterms:created xsi:type="dcterms:W3CDTF">2008-10-17T11:51:54Z</dcterms:created>
  <dcterms:modified xsi:type="dcterms:W3CDTF">2019-02-25T12:46:51Z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