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<sst xmlns="http://schemas.openxmlformats.org/spreadsheetml/2006/main" count="395" uniqueCount="343">
  <si>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</si>
  <si>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</si>
  <si>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</si>
  <si>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</si>
  <si>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</si>
  <si>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</si>
  <si>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</si>
  <si>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</si>
  <si>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</si>
  <si>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</si>
  <si>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</si>
  <si>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</si>
  <si>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</si>
  <si>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</si>
  <si>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</si>
  <si>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</si>
  <si>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</si>
  <si>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</si>
  <si>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</si>
  <si>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</si>
  <si>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</si>
  <si>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</si>
  <si>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</si>
  <si>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</si>
  <si>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</si>
  <si>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</si>
  <si>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</si>
  <si>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</si>
  <si>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</si>
  <si>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</si>
  <si>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</si>
  <si>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</si>
  <si>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</si>
  <si>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</si>
  <si>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</si>
  <si>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</si>
  <si>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</si>
  <si>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</si>
  <si>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</si>
  <si>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</si>
  <si>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</si>
  <si>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</si>
  <si>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</si>
  <si>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</si>
  <si>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</si>
  <si>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</si>
  <si>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</si>
  <si>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</si>
  <si>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</si>
  <si>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</si>
  <si>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</si>
  <si>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</si>
  <si>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</si>
  <si>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</si>
  <si>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</si>
  <si>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</si>
  <si>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</si>
  <si>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</si>
  <si>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</si>
  <si>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</si>
  <si>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</si>
  <si>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</si>
  <si>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</si>
  <si>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</si>
  <si>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</si>
  <si>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</si>
  <si>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</si>
  <si>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</si>
  <si>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</si>
  <si>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</si>
  <si>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</si>
  <si>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</si>
  <si>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</si>
  <si>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</si>
  <si>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</si>
  <si>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</si>
  <si>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</si>
  <si>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</si>
  <si>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</si>
  <si>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</si>
  <si>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</si>
  <si>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</si>
  <si>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</si>
  <si>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</si>
  <si>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</si>
  <si>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</si>
  <si>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</si>
  <si>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</si>
  <si>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</si>
  <si>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</si>
  <si>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</si>
  <si>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</si>
  <si>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</si>
  <si>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</si>
  <si>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</si>
  <si>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</si>
  <si>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</si>
  <si>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</si>
  <si>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</si>
  <si>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</si>
  <si>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</si>
  <si>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</si>
  <si>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</si>
  <si>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</si>
  <si>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</si>
  <si>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</si>
  <si>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</si>
  <si>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</si>
  <si>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</si>
  <si>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</si>
  <si>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</si>
  <si>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</si>
  <si>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</si>
  <si>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</si>
  <si>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</si>
  <si>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</si>
  <si>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</si>
  <si>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</si>
  <si>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</si>
  <si>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</si>
  <si>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</si>
  <si>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</si>
  <si>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</si>
  <si>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</si>
  <si>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</si>
  <si>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</si>
  <si>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</si>
  <si>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</si>
  <si>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</si>
  <si>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</si>
  <si>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</si>
  <si>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</si>
  <si>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</si>
  <si>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</si>
  <si>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</si>
  <si>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</si>
  <si>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</si>
  <si>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</si>
  <si>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</si>
  <si>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</si>
  <si>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</si>
  <si>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</si>
  <si>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</si>
  <si>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</si>
  <si>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</si>
  <si>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</si>
  <si>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</si>
  <si>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</si>
  <si>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</si>
  <si>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</si>
  <si>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</si>
  <si>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</si>
  <si>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</si>
  <si>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</si>
  <si>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</si>
  <si>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</si>
  <si>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</si>
  <si>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</si>
  <si>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</si>
  <si>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</si>
  <si>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</si>
  <si>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</si>
  <si>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</si>
  <si>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</si>
  <si>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</si>
  <si>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</si>
  <si>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</si>
  <si>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</si>
  <si>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</si>
  <si>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</si>
  <si>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</si>
  <si>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</si>
  <si>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</si>
  <si>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</si>
  <si>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</si>
  <si>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</si>
  <si>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</si>
  <si>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</si>
  <si>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</si>
  <si>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</si>
  <si>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</si>
  <si>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</si>
  <si>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</si>
  <si>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</si>
  <si>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</si>
  <si>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</si>
  <si>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</si>
  <si>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</si>
  <si>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</si>
  <si>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</si>
  <si>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</si>
  <si>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</si>
  <si>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</si>
  <si>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</si>
  <si>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</si>
  <si>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</si>
  <si>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</si>
  <si>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</si>
  <si>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</si>
  <si>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</si>
  <si>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</si>
  <si>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</si>
  <si>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</si>
  <si>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</si>
  <si>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</si>
  <si>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</si>
  <si>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</si>
  <si>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</si>
  <si>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</si>
  <si>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</si>
  <si>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</si>
  <si>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</si>
  <si>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</si>
  <si>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</si>
  <si>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</si>
  <si>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</si>
  <si>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</si>
  <si>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</si>
  <si>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</si>
  <si>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</si>
  <si>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</si>
  <si>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</si>
  <si>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</si>
  <si>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</si>
  <si>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</si>
  <si>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</si>
  <si>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</si>
  <si>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</si>
  <si>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</si>
  <si>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</si>
  <si>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</si>
  <si>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</si>
  <si>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</si>
  <si>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</si>
  <si>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</si>
  <si>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</si>
  <si>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</si>
  <si>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</si>
  <si>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</si>
  <si>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</si>
  <si>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</si>
  <si>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</si>
  <si>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</si>
  <si>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</si>
  <si>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</si>
  <si>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</si>
  <si>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</si>
  <si>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</si>
  <si>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</si>
  <si>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</si>
  <si>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</si>
  <si>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</si>
  <si>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</si>
  <si>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</si>
  <si>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</si>
  <si>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</si>
  <si>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</si>
  <si>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</si>
  <si>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</si>
  <si>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</si>
  <si>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</si>
  <si>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</si>
  <si>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</si>
  <si>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</si>
  <si>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</si>
  <si>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</si>
  <si>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</si>
  <si>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</si>
  <si>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</si>
  <si>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</si>
  <si>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</si>
  <si>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</si>
  <si>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</si>
  <si>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</si>
  <si>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</si>
  <si>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</si>
  <si>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</si>
  <si>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</si>
  <si>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</si>
  <si>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</si>
  <si>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</si>
  <si>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</si>
  <si>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</si>
  <si>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</si>
  <si>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</si>
  <si>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</si>
  <si>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</si>
  <si>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</si>
  <si>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</si>
  <si>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</si>
  <si>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</si>
  <si>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</si>
  <si>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</si>
  <si>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</si>
  <si>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</si>
  <si>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</si>
  <si>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</si>
  <si>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</si>
  <si>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</si>
  <si>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</si>
  <si>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</si>
  <si>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</si>
  <si>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</si>
  <si>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</si>
  <si>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</si>
  <si>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</si>
  <si>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</si>
  <si>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</si>
  <si>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</si>
  <si>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</si>
  <si>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</si>
  <si>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</si>
  <si>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</si>
  <si>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</si>
  <si>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</si>
  <si>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</si>
  <si>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</si>
  <si>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</si>
  <si>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</si>
  <si>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</si>
  <si>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</si>
  <si>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</si>
  <si>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</si>
  <si>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31.03.2013.</t>
  </si>
  <si>
    <t>u razdoblju 01.01.2013. do 31.03.2013.</t>
  </si>
  <si>
    <t>Obveznik: _____HTP OREBIĆ d.d.________________________________________________________</t>
  </si>
  <si>
    <t>HTP OREBIĆ d.d.</t>
  </si>
  <si>
    <t>03080757</t>
  </si>
  <si>
    <t>060015571</t>
  </si>
  <si>
    <t>98026846668</t>
  </si>
  <si>
    <t>Orebić</t>
  </si>
  <si>
    <t>Obala pomoraca 36</t>
  </si>
  <si>
    <t>orebic-htp@du.t-com.hr</t>
  </si>
  <si>
    <t>www.orebic-htp.hr</t>
  </si>
  <si>
    <t>Dubrovačko_Neretvanska</t>
  </si>
  <si>
    <t>ne</t>
  </si>
  <si>
    <t>5510</t>
  </si>
  <si>
    <t>Neda Ćendo</t>
  </si>
  <si>
    <t>020713016</t>
  </si>
  <si>
    <t>020714310</t>
  </si>
  <si>
    <t>racunovodstvo@orebic-htp.hr</t>
  </si>
  <si>
    <t>Mladen Đeldum,dipl.oec.</t>
  </si>
  <si>
    <t>Obveznik: __HTP Orebić d.d.___________________________________________________________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</si>
</sst>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@du.t-com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racunovodstvo@orebic-ht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327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328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329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326</v>
      </c>
      <c r="D12" s="131"/>
      <c r="E12" s="131"/>
      <c r="F12" s="131"/>
      <c r="G12" s="131"/>
      <c r="H12" s="131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2">
        <v>20250</v>
      </c>
      <c r="D14" s="133"/>
      <c r="E14" s="16"/>
      <c r="F14" s="173" t="s">
        <v>330</v>
      </c>
      <c r="G14" s="131"/>
      <c r="H14" s="131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331</v>
      </c>
      <c r="D16" s="131"/>
      <c r="E16" s="131"/>
      <c r="F16" s="131"/>
      <c r="G16" s="131"/>
      <c r="H16" s="131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8" t="s">
        <v>332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8" t="s">
        <v>333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308</v>
      </c>
      <c r="D22" s="173" t="s">
        <v>330</v>
      </c>
      <c r="E22" s="135"/>
      <c r="F22" s="136"/>
      <c r="G22" s="158"/>
      <c r="H22" s="13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19</v>
      </c>
      <c r="D24" s="173" t="s">
        <v>334</v>
      </c>
      <c r="E24" s="135"/>
      <c r="F24" s="135"/>
      <c r="G24" s="136"/>
      <c r="H24" s="51" t="s">
        <v>261</v>
      </c>
      <c r="I24" s="122">
        <v>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335</v>
      </c>
      <c r="D26" s="25"/>
      <c r="E26" s="33"/>
      <c r="F26" s="24"/>
      <c r="G26" s="137" t="s">
        <v>263</v>
      </c>
      <c r="H26" s="159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0" t="s">
        <v>264</v>
      </c>
      <c r="B28" s="141"/>
      <c r="C28" s="142"/>
      <c r="D28" s="142"/>
      <c r="E28" s="143" t="s">
        <v>265</v>
      </c>
      <c r="F28" s="139"/>
      <c r="G28" s="139"/>
      <c r="H28" s="140" t="s">
        <v>266</v>
      </c>
      <c r="I28" s="13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74"/>
      <c r="C30" s="174"/>
      <c r="D30" s="175"/>
      <c r="E30" s="147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8"/>
      <c r="E31" s="148"/>
      <c r="F31" s="148"/>
      <c r="G31" s="149"/>
      <c r="H31" s="16"/>
      <c r="I31" s="101"/>
      <c r="J31" s="10"/>
      <c r="K31" s="10"/>
      <c r="L31" s="10"/>
    </row>
    <row r="32" spans="1:12" ht="12.75">
      <c r="A32" s="147"/>
      <c r="B32" s="174"/>
      <c r="C32" s="174"/>
      <c r="D32" s="175"/>
      <c r="E32" s="147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74"/>
      <c r="C34" s="174"/>
      <c r="D34" s="175"/>
      <c r="E34" s="147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74"/>
      <c r="C36" s="174"/>
      <c r="D36" s="175"/>
      <c r="E36" s="147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79"/>
      <c r="E37" s="16"/>
      <c r="F37" s="178"/>
      <c r="G37" s="179"/>
      <c r="H37" s="16"/>
      <c r="I37" s="95"/>
      <c r="J37" s="10"/>
      <c r="K37" s="10"/>
      <c r="L37" s="10"/>
    </row>
    <row r="38" spans="1:12" ht="12.75">
      <c r="A38" s="147"/>
      <c r="B38" s="174"/>
      <c r="C38" s="174"/>
      <c r="D38" s="175"/>
      <c r="E38" s="147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74"/>
      <c r="C40" s="174"/>
      <c r="D40" s="175"/>
      <c r="E40" s="147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79"/>
      <c r="E45" s="16"/>
      <c r="F45" s="178"/>
      <c r="G45" s="144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337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338</v>
      </c>
      <c r="D48" s="156"/>
      <c r="E48" s="157"/>
      <c r="F48" s="16"/>
      <c r="G48" s="51" t="s">
        <v>271</v>
      </c>
      <c r="H48" s="160" t="s">
        <v>339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340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341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orebic-htp@du.t-com.hr"/>
    <hyperlink ref="C20" r:id="rId2" display="www.orebic-htp.hr"/>
    <hyperlink ref="C50" r:id="rId3" display="racunovodstvo@orebic-ht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47" sqref="K47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0.421875" style="52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323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326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55603553</v>
      </c>
      <c r="K8" s="53">
        <f>K9+K16+K26+K35+K39</f>
        <v>55093454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155968</v>
      </c>
      <c r="K9" s="53">
        <f>SUM(K10:K15)</f>
        <v>134473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155968</v>
      </c>
      <c r="K11" s="7">
        <v>134473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55408973</v>
      </c>
      <c r="K16" s="53">
        <f>SUM(K17:K25)</f>
        <v>54920369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21526147</v>
      </c>
      <c r="K17" s="7">
        <v>21526147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31121655</v>
      </c>
      <c r="K18" s="7">
        <v>30797248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2713171</v>
      </c>
      <c r="K19" s="7">
        <v>2548974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48000</v>
      </c>
      <c r="K23" s="7">
        <v>48000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38612</v>
      </c>
      <c r="K26" s="53">
        <v>38612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38612</v>
      </c>
      <c r="K29" s="7">
        <v>38612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1318186</v>
      </c>
      <c r="K40" s="53">
        <f>K41+K49+K56+K64</f>
        <v>1539255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238643</v>
      </c>
      <c r="K41" s="53">
        <f>SUM(K42:K48)</f>
        <v>245351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229930</v>
      </c>
      <c r="K42" s="7">
        <v>236354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8713</v>
      </c>
      <c r="K45" s="7">
        <v>8997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v>925161</v>
      </c>
      <c r="K49" s="53">
        <f>SUM(K50:K55)</f>
        <v>896058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738400</v>
      </c>
      <c r="K51" s="7">
        <v>679407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300</v>
      </c>
      <c r="K53" s="7">
        <v>300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164743</v>
      </c>
      <c r="K54" s="7">
        <v>194426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21718</v>
      </c>
      <c r="K55" s="7">
        <v>21925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154382</v>
      </c>
      <c r="K64" s="7">
        <v>397846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56921739</v>
      </c>
      <c r="K66" s="53">
        <f>K7+K8+K40+K65</f>
        <v>56632709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35143157</v>
      </c>
      <c r="K69" s="54">
        <f>K70+K71+K72+K78+K79+K82+K85</f>
        <v>32850311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35164000</v>
      </c>
      <c r="K70" s="7">
        <v>35164000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3566856</v>
      </c>
      <c r="K72" s="53">
        <v>3566856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511699</v>
      </c>
      <c r="K73" s="7">
        <v>511699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3055157</v>
      </c>
      <c r="K77" s="7">
        <v>3055157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13306029</v>
      </c>
      <c r="K78" s="7">
        <v>13306029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-12866478</v>
      </c>
      <c r="K79" s="53">
        <v>-16893728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12866478</v>
      </c>
      <c r="K81" s="7">
        <v>16893728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-4027250</v>
      </c>
      <c r="K82" s="53">
        <f>K83-K84</f>
        <v>-2292846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4027250</v>
      </c>
      <c r="K84" s="7">
        <v>2292846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11196806</v>
      </c>
      <c r="K90" s="53">
        <f>SUM(K91:K99)</f>
        <v>11196806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7568353</v>
      </c>
      <c r="K93" s="7">
        <v>7568353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301946</v>
      </c>
      <c r="K98" s="7">
        <v>301946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3326507</v>
      </c>
      <c r="K99" s="7">
        <v>3326507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v>10581776</v>
      </c>
      <c r="K100" s="53">
        <f>SUM(K101:K112)</f>
        <v>12585592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4051103</v>
      </c>
      <c r="K103" s="7">
        <v>3500529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914062</v>
      </c>
      <c r="K104" s="7">
        <v>4478047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4920288</v>
      </c>
      <c r="K105" s="7">
        <v>3739985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309552</v>
      </c>
      <c r="K108" s="7">
        <v>277841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349564</v>
      </c>
      <c r="K109" s="7">
        <v>561882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37207</v>
      </c>
      <c r="K112" s="7">
        <v>27308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56921739</v>
      </c>
      <c r="K114" s="53">
        <f>K69+K86+K90+K100+K113</f>
        <v>56632709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44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9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324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v>52369</v>
      </c>
      <c r="K7" s="54">
        <v>52369</v>
      </c>
      <c r="L7" s="54">
        <f>SUM(L8:L9)</f>
        <v>98579</v>
      </c>
      <c r="M7" s="54">
        <v>98579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31118</v>
      </c>
      <c r="K8" s="7">
        <v>31118</v>
      </c>
      <c r="L8" s="7">
        <v>36205</v>
      </c>
      <c r="M8" s="7">
        <v>36205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21251</v>
      </c>
      <c r="K9" s="7">
        <v>21251</v>
      </c>
      <c r="L9" s="7">
        <v>62374</v>
      </c>
      <c r="M9" s="7">
        <v>62374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v>2512877</v>
      </c>
      <c r="K10" s="53">
        <v>2512877</v>
      </c>
      <c r="L10" s="53">
        <f>L11+L12+L16+L20+L21+L22+L25+L26</f>
        <v>2178654</v>
      </c>
      <c r="M10" s="53">
        <v>2178654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v>248676</v>
      </c>
      <c r="K12" s="53">
        <v>248676</v>
      </c>
      <c r="L12" s="53">
        <f>SUM(L13:L15)</f>
        <v>210087</v>
      </c>
      <c r="M12" s="53">
        <v>210087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124510</v>
      </c>
      <c r="K13" s="7">
        <v>124510</v>
      </c>
      <c r="L13" s="7">
        <v>79853</v>
      </c>
      <c r="M13" s="7">
        <v>79853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124166</v>
      </c>
      <c r="K15" s="7">
        <v>124166</v>
      </c>
      <c r="L15" s="7">
        <v>130234</v>
      </c>
      <c r="M15" s="7">
        <v>130234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v>1585371</v>
      </c>
      <c r="K16" s="53">
        <v>1585371</v>
      </c>
      <c r="L16" s="53">
        <f>SUM(L17:L19)</f>
        <v>1283817</v>
      </c>
      <c r="M16" s="53">
        <v>1283817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991178</v>
      </c>
      <c r="K17" s="7">
        <v>991178</v>
      </c>
      <c r="L17" s="7">
        <v>838064</v>
      </c>
      <c r="M17" s="7">
        <v>838064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361528</v>
      </c>
      <c r="K18" s="7">
        <v>361528</v>
      </c>
      <c r="L18" s="7">
        <v>276360</v>
      </c>
      <c r="M18" s="7">
        <v>276360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232665</v>
      </c>
      <c r="K19" s="7">
        <v>232665</v>
      </c>
      <c r="L19" s="7">
        <v>169393</v>
      </c>
      <c r="M19" s="7">
        <v>169393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520402</v>
      </c>
      <c r="K20" s="7">
        <v>520402</v>
      </c>
      <c r="L20" s="7">
        <v>510099</v>
      </c>
      <c r="M20" s="7">
        <v>510099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158428</v>
      </c>
      <c r="K21" s="7">
        <v>158428</v>
      </c>
      <c r="L21" s="7">
        <v>174651</v>
      </c>
      <c r="M21" s="7">
        <v>174651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v>4495</v>
      </c>
      <c r="K27" s="53">
        <f>SUM(K28:K32)</f>
        <v>4495</v>
      </c>
      <c r="L27" s="53">
        <f>SUM(L28:L32)</f>
        <v>0</v>
      </c>
      <c r="M27" s="53">
        <f>SUM(M28:M32)</f>
        <v>0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4495</v>
      </c>
      <c r="K29" s="7">
        <v>4495</v>
      </c>
      <c r="L29" s="7"/>
      <c r="M29" s="7"/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165756</v>
      </c>
      <c r="K33" s="53">
        <f>SUM(K34:K37)</f>
        <v>165756</v>
      </c>
      <c r="L33" s="53">
        <f>SUM(L34:L37)</f>
        <v>206696</v>
      </c>
      <c r="M33" s="53">
        <v>206696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165756</v>
      </c>
      <c r="K35" s="7">
        <v>165756</v>
      </c>
      <c r="L35" s="7">
        <v>206696</v>
      </c>
      <c r="M35" s="7">
        <v>206696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1650</v>
      </c>
      <c r="K41" s="7">
        <v>1650</v>
      </c>
      <c r="L41" s="7">
        <v>6075</v>
      </c>
      <c r="M41" s="7">
        <v>6075</v>
      </c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56864</v>
      </c>
      <c r="K42" s="53">
        <f>K7+K27+K38+K40</f>
        <v>56864</v>
      </c>
      <c r="L42" s="53">
        <f>L7+L27+L38+L40</f>
        <v>98579</v>
      </c>
      <c r="M42" s="53">
        <f>M7+M27+M38+M40</f>
        <v>98579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2680283</v>
      </c>
      <c r="K43" s="53">
        <f>K10+K33+K39+K41</f>
        <v>2680283</v>
      </c>
      <c r="L43" s="53">
        <f>L10+L33+L39+L41</f>
        <v>2391425</v>
      </c>
      <c r="M43" s="53">
        <f>M10+M33+M39+M41</f>
        <v>2391425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-2623419</v>
      </c>
      <c r="K44" s="53">
        <f>K42-K43</f>
        <v>-2623419</v>
      </c>
      <c r="L44" s="53">
        <f>L42-L43</f>
        <v>-2292846</v>
      </c>
      <c r="M44" s="53">
        <f>M42-M43</f>
        <v>-2292846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2623419</v>
      </c>
      <c r="K46" s="53">
        <f>IF(K43&gt;K42,K43-K42,0)</f>
        <v>2623419</v>
      </c>
      <c r="L46" s="53">
        <f>IF(L43&gt;L42,L43-L42,0)</f>
        <v>2292846</v>
      </c>
      <c r="M46" s="53">
        <f>IF(M43&gt;M42,M43-M42,0)</f>
        <v>2292846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-2623419</v>
      </c>
      <c r="K48" s="53">
        <f>K44-K47</f>
        <v>-2623419</v>
      </c>
      <c r="L48" s="53">
        <f>L44-L47</f>
        <v>-2292846</v>
      </c>
      <c r="M48" s="53">
        <f>M44-M47</f>
        <v>-2292846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2623419</v>
      </c>
      <c r="K50" s="61">
        <f>IF(K48&lt;0,-K48,0)</f>
        <v>2623419</v>
      </c>
      <c r="L50" s="61">
        <f>IF(L48&lt;0,-L48,0)</f>
        <v>2292846</v>
      </c>
      <c r="M50" s="61">
        <f>IF(M48&lt;0,-M48,0)</f>
        <v>2292846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-2623419</v>
      </c>
      <c r="K56" s="6">
        <v>-2623419</v>
      </c>
      <c r="L56" s="6">
        <v>-2292846</v>
      </c>
      <c r="M56" s="6">
        <v>-2292846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-2623419</v>
      </c>
      <c r="K67" s="61">
        <f>K56+K66</f>
        <v>-2623419</v>
      </c>
      <c r="L67" s="61">
        <f>L56+L66</f>
        <v>-2292846</v>
      </c>
      <c r="M67" s="61">
        <f>M56+M66</f>
        <v>-2292846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324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-2623419</v>
      </c>
      <c r="K7" s="7">
        <v>-2292846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520402</v>
      </c>
      <c r="K8" s="7">
        <v>510099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2932761</v>
      </c>
      <c r="K9" s="7">
        <v>2350255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346104</v>
      </c>
      <c r="K10" s="7">
        <v>29103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1175848</v>
      </c>
      <c r="K13" s="53">
        <f>SUM(K7:K12)</f>
        <v>596611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3121</v>
      </c>
      <c r="K16" s="7">
        <v>6708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3121</v>
      </c>
      <c r="K18" s="53">
        <f>SUM(K14:K17)</f>
        <v>6708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1172727</v>
      </c>
      <c r="K19" s="53">
        <f>IF(K13&gt;K18,K13-K18,0)</f>
        <v>589903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49000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49000</v>
      </c>
      <c r="K31" s="53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49000</v>
      </c>
      <c r="K33" s="53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658050</v>
      </c>
      <c r="K39" s="7">
        <v>346439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658050</v>
      </c>
      <c r="K44" s="53">
        <f>SUM(K39:K43)</f>
        <v>346439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658050</v>
      </c>
      <c r="K46" s="53">
        <f>IF(K44&gt;K38,K44-K38,0)</f>
        <v>346439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465677</v>
      </c>
      <c r="K47" s="53">
        <f>IF(K19-K20+K32-K33+K45-K46&gt;0,K19-K20+K32-K33+K45-K46,0)</f>
        <v>243464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170084</v>
      </c>
      <c r="K49" s="7">
        <v>154382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465677</v>
      </c>
      <c r="K50" s="7">
        <v>243464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635761</v>
      </c>
      <c r="K52" s="61">
        <f>K49+K50-K51</f>
        <v>397846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64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41275</v>
      </c>
      <c r="F2" s="43" t="s">
        <v>250</v>
      </c>
      <c r="G2" s="285">
        <v>41364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35164000</v>
      </c>
      <c r="K5" s="45">
        <v>35164000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3566856</v>
      </c>
      <c r="K7" s="46">
        <v>3566856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-12866478</v>
      </c>
      <c r="K8" s="46">
        <v>-16893728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-4027250</v>
      </c>
      <c r="K9" s="46">
        <v>-2292846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13306029</v>
      </c>
      <c r="K10" s="46">
        <v>13306029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35143157</v>
      </c>
      <c r="K14" s="79">
        <f>SUM(K5:K13)</f>
        <v>32850311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3326507</v>
      </c>
      <c r="K16" s="46">
        <v>3326507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3326507</v>
      </c>
      <c r="K21" s="80">
        <f>SUM(K15:K20)</f>
        <v>3326507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HTP-Neda</cp:lastModifiedBy>
  <cp:lastPrinted>2013-04-17T12:10:14Z</cp:lastPrinted>
  <dcterms:created xsi:type="dcterms:W3CDTF">2008-10-17T11:51:54Z</dcterms:created>
  <dcterms:modified xsi:type="dcterms:W3CDTF">2013-04-17T12:12:07Z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