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<sst xmlns="http://schemas.openxmlformats.org/spreadsheetml/2006/main" count="394" uniqueCount="340">
  <si>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</si>
  <si>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</si>
  <si>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</si>
  <si>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</si>
  <si>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</si>
  <si>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</si>
  <si>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</si>
  <si>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</si>
  <si>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</si>
  <si>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</si>
  <si>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</si>
  <si>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</si>
  <si>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</si>
  <si>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</si>
  <si>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</si>
  <si>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</si>
  <si>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</si>
  <si>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</si>
  <si>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</si>
  <si>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</si>
  <si>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</si>
  <si>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</si>
  <si>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</si>
  <si>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</si>
  <si>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</si>
  <si>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</si>
  <si>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</si>
  <si>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</si>
  <si>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</si>
  <si>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</si>
  <si>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</si>
  <si>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</si>
  <si>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</si>
  <si>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</si>
  <si>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</si>
  <si>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</si>
  <si>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</si>
  <si>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</si>
  <si>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</si>
  <si>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</si>
  <si>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</si>
  <si>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</si>
  <si>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</si>
  <si>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</si>
  <si>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</si>
  <si>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</si>
  <si>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</si>
  <si>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</si>
  <si>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</si>
  <si>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</si>
  <si>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</si>
  <si>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</si>
  <si>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</si>
  <si>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</si>
  <si>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</si>
  <si>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</si>
  <si>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</si>
  <si>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</si>
  <si>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</si>
  <si>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</si>
  <si>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</si>
  <si>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</si>
  <si>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</si>
  <si>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</si>
  <si>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</si>
  <si>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</si>
  <si>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</si>
  <si>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</si>
  <si>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</si>
  <si>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</si>
  <si>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</si>
  <si>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</si>
  <si>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</si>
  <si>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</si>
  <si>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</si>
  <si>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</si>
  <si>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</si>
  <si>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</si>
  <si>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</si>
  <si>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</si>
  <si>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</si>
  <si>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</si>
  <si>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</si>
  <si>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</si>
  <si>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</si>
  <si>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</si>
  <si>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</si>
  <si>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</si>
  <si>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</si>
  <si>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</si>
  <si>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</si>
  <si>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</si>
  <si>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</si>
  <si>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</si>
  <si>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</si>
  <si>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</si>
  <si>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</si>
  <si>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</si>
  <si>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</si>
  <si>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</si>
  <si>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</si>
  <si>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</si>
  <si>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</si>
  <si>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</si>
  <si>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</si>
  <si>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</si>
  <si>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</si>
  <si>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</si>
  <si>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</si>
  <si>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</si>
  <si>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</si>
  <si>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</si>
  <si>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</si>
  <si>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</si>
  <si>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</si>
  <si>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</si>
  <si>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</si>
  <si>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</si>
  <si>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</si>
  <si>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</si>
  <si>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</si>
  <si>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</si>
  <si>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</si>
  <si>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</si>
  <si>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</si>
  <si>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</si>
  <si>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</si>
  <si>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</si>
  <si>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</si>
  <si>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</si>
  <si>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</si>
  <si>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</si>
  <si>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</si>
  <si>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</si>
  <si>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</si>
  <si>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</si>
  <si>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</si>
  <si>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</si>
  <si>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</si>
  <si>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</si>
  <si>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</si>
  <si>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</si>
  <si>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</si>
  <si>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</si>
  <si>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</si>
  <si>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</si>
  <si>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</si>
  <si>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</si>
  <si>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</si>
  <si>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</si>
  <si>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</si>
  <si>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</si>
  <si>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</si>
  <si>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</si>
  <si>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</si>
  <si>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</si>
  <si>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</si>
  <si>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</si>
  <si>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</si>
  <si>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</si>
  <si>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</si>
  <si>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</si>
  <si>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</si>
  <si>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</si>
  <si>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</si>
  <si>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</si>
  <si>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</si>
  <si>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</si>
  <si>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</si>
  <si>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</si>
  <si>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</si>
  <si>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</si>
  <si>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</si>
  <si>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</si>
  <si>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</si>
  <si>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</si>
  <si>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</si>
  <si>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</si>
  <si>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</si>
  <si>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</si>
  <si>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</si>
  <si>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</si>
  <si>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</si>
  <si>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</si>
  <si>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</si>
  <si>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</si>
  <si>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</si>
  <si>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</si>
  <si>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</si>
  <si>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</si>
  <si>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</si>
  <si>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</si>
  <si>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</si>
  <si>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</si>
  <si>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</si>
  <si>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</si>
  <si>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</si>
  <si>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</si>
  <si>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</si>
  <si>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</si>
  <si>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</si>
  <si>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</si>
  <si>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</si>
  <si>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</si>
  <si>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</si>
  <si>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</si>
  <si>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</si>
  <si>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</si>
  <si>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</si>
  <si>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</si>
  <si>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</si>
  <si>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</si>
  <si>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</si>
  <si>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</si>
  <si>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</si>
  <si>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</si>
  <si>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</si>
  <si>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</si>
  <si>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</si>
  <si>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</si>
  <si>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</si>
  <si>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</si>
  <si>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</si>
  <si>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</si>
  <si>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</si>
  <si>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</si>
  <si>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</si>
  <si>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</si>
  <si>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</si>
  <si>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</si>
  <si>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</si>
  <si>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</si>
  <si>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</si>
  <si>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</si>
  <si>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</si>
  <si>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</si>
  <si>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</si>
  <si>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</si>
  <si>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</si>
  <si>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</si>
  <si>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</si>
  <si>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</si>
  <si>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</si>
  <si>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</si>
  <si>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</si>
  <si>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</si>
  <si>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</si>
  <si>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</si>
  <si>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</si>
  <si>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</si>
  <si>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</si>
  <si>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</si>
  <si>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</si>
  <si>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</si>
  <si>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</si>
  <si>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</si>
  <si>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</si>
  <si>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</si>
  <si>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</si>
  <si>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</si>
  <si>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</si>
  <si>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</si>
  <si>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</si>
  <si>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</si>
  <si>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</si>
  <si>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</si>
  <si>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</si>
  <si>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</si>
  <si>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</si>
  <si>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</si>
  <si>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</si>
  <si>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</si>
  <si>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</si>
  <si>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</si>
  <si>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</si>
  <si>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</si>
  <si>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</si>
  <si>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</si>
  <si>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</si>
  <si>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</si>
  <si>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</si>
  <si>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</si>
  <si>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</si>
  <si>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</si>
  <si>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</si>
  <si>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</si>
  <si>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</si>
  <si>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</si>
  <si>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</si>
  <si>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</si>
  <si>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</si>
  <si>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</si>
  <si>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</si>
  <si>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</si>
  <si>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</si>
  <si>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</si>
  <si>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</si>
  <si>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</si>
  <si>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</si>
  <si>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</si>
  <si>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</si>
  <si>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</si>
  <si>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</si>
  <si>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</si>
  <si>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</si>
  <si>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</si>
  <si>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</si>
  <si>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</si>
  <si>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</si>
  <si>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</si>
  <si>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</si>
  <si>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</si>
  <si>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</si>
  <si>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</si>
  <si>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</si>
  <si>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</si>
  <si>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</si>
  <si>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</si>
  <si>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</si>
  <si>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</si>
  <si>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</si>
  <si>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</si>
  <si>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</si>
  <si>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</si>
  <si>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</si>
  <si>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</si>
  <si>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</si>
  <si>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</si>
  <si>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Obala pomoraca 36</t>
  </si>
  <si>
    <t>orebic-htp@du.t-com.hr</t>
  </si>
  <si>
    <t>www.orebic-htp.hr</t>
  </si>
  <si>
    <t>Dubrovačko-Neretvanska</t>
  </si>
  <si>
    <t>ne</t>
  </si>
  <si>
    <t>Neda Ćendo</t>
  </si>
  <si>
    <t>020713016</t>
  </si>
  <si>
    <t>020714310</t>
  </si>
  <si>
    <t>racunovodstvo@orebic-htp.hr</t>
  </si>
  <si>
    <t>Mladen Đeldum, dipl.oec.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</si>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</sst>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t-com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racunovodstvo@orebic-ht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2">
        <v>20250</v>
      </c>
      <c r="D14" s="133"/>
      <c r="E14" s="16"/>
      <c r="F14" s="173" t="s">
        <v>327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328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8" t="s">
        <v>329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 t="s">
        <v>330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308</v>
      </c>
      <c r="D22" s="173" t="s">
        <v>327</v>
      </c>
      <c r="E22" s="135"/>
      <c r="F22" s="136"/>
      <c r="G22" s="158"/>
      <c r="H22" s="13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19</v>
      </c>
      <c r="D24" s="173" t="s">
        <v>331</v>
      </c>
      <c r="E24" s="135"/>
      <c r="F24" s="135"/>
      <c r="G24" s="136"/>
      <c r="H24" s="51" t="s">
        <v>261</v>
      </c>
      <c r="I24" s="122"/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332</v>
      </c>
      <c r="D26" s="25"/>
      <c r="E26" s="33"/>
      <c r="F26" s="24"/>
      <c r="G26" s="137" t="s">
        <v>263</v>
      </c>
      <c r="H26" s="159"/>
      <c r="I26" s="124"/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0" t="s">
        <v>264</v>
      </c>
      <c r="B28" s="141"/>
      <c r="C28" s="142"/>
      <c r="D28" s="142"/>
      <c r="E28" s="143" t="s">
        <v>265</v>
      </c>
      <c r="F28" s="139"/>
      <c r="G28" s="139"/>
      <c r="H28" s="140" t="s">
        <v>266</v>
      </c>
      <c r="I28" s="13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74"/>
      <c r="C30" s="174"/>
      <c r="D30" s="175"/>
      <c r="E30" s="147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8"/>
      <c r="E31" s="148"/>
      <c r="F31" s="148"/>
      <c r="G31" s="149"/>
      <c r="H31" s="16"/>
      <c r="I31" s="101"/>
      <c r="J31" s="10"/>
      <c r="K31" s="10"/>
      <c r="L31" s="10"/>
    </row>
    <row r="32" spans="1:12" ht="12.75">
      <c r="A32" s="147"/>
      <c r="B32" s="174"/>
      <c r="C32" s="174"/>
      <c r="D32" s="175"/>
      <c r="E32" s="147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74"/>
      <c r="C34" s="174"/>
      <c r="D34" s="175"/>
      <c r="E34" s="147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74"/>
      <c r="C36" s="174"/>
      <c r="D36" s="175"/>
      <c r="E36" s="147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79"/>
      <c r="E37" s="16"/>
      <c r="F37" s="178"/>
      <c r="G37" s="179"/>
      <c r="H37" s="16"/>
      <c r="I37" s="95"/>
      <c r="J37" s="10"/>
      <c r="K37" s="10"/>
      <c r="L37" s="10"/>
    </row>
    <row r="38" spans="1:12" ht="12.75">
      <c r="A38" s="147"/>
      <c r="B38" s="174"/>
      <c r="C38" s="174"/>
      <c r="D38" s="175"/>
      <c r="E38" s="147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74"/>
      <c r="C40" s="174"/>
      <c r="D40" s="175"/>
      <c r="E40" s="147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79"/>
      <c r="E45" s="16"/>
      <c r="F45" s="178"/>
      <c r="G45" s="144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333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334</v>
      </c>
      <c r="D48" s="156"/>
      <c r="E48" s="157"/>
      <c r="F48" s="16"/>
      <c r="G48" s="51" t="s">
        <v>271</v>
      </c>
      <c r="H48" s="160" t="s">
        <v>335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336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337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@du.t-com.hr"/>
    <hyperlink ref="C20" r:id="rId2" display="www.orebic-htp.hr"/>
    <hyperlink ref="C50" r:id="rId3" display="racunovodstvo@orebic-ht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106" sqref="K106"/>
    </sheetView>
  </sheetViews>
  <sheetFormatPr defaultColWidth="9.140625" defaultRowHeight="12.75"/>
  <cols>
    <col min="1" max="10" width="9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33.7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56726873</v>
      </c>
      <c r="K8" s="53">
        <f>K9+K16+K26+K35+K39</f>
        <v>56255470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245259</v>
      </c>
      <c r="K9" s="53">
        <f>SUM(K10:K15)</f>
        <v>213719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245259</v>
      </c>
      <c r="K11" s="7">
        <v>213719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56443001</v>
      </c>
      <c r="K16" s="53">
        <f>SUM(K17:K25)</f>
        <v>56003138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21526147</v>
      </c>
      <c r="K17" s="7">
        <v>21526147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32209466</v>
      </c>
      <c r="K18" s="7">
        <v>31885649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2615048</v>
      </c>
      <c r="K19" s="7">
        <v>2499002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92340</v>
      </c>
      <c r="K23" s="7">
        <v>92340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38613</v>
      </c>
      <c r="K26" s="53">
        <v>38613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38613</v>
      </c>
      <c r="K29" s="7">
        <v>38613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2158719</v>
      </c>
      <c r="K40" s="53">
        <f>K41+K49+K56+K64</f>
        <v>2281414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321006</v>
      </c>
      <c r="K41" s="53">
        <f>SUM(K42:K48)</f>
        <v>324127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318275</v>
      </c>
      <c r="K42" s="7">
        <v>321396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2731</v>
      </c>
      <c r="K45" s="7">
        <v>2731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1667629</v>
      </c>
      <c r="K49" s="53">
        <f>SUM(K50:K55)</f>
        <v>1321526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1446303</v>
      </c>
      <c r="K51" s="7">
        <v>1041180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1845</v>
      </c>
      <c r="K53" s="7">
        <v>1845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213975</v>
      </c>
      <c r="K54" s="7">
        <v>263143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5506</v>
      </c>
      <c r="K55" s="7">
        <v>15358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170084</v>
      </c>
      <c r="K64" s="7">
        <v>635761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58885592</v>
      </c>
      <c r="K66" s="53">
        <f>K7+K8+K40+K65</f>
        <v>58536884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39902823</v>
      </c>
      <c r="K69" s="54">
        <f>K70+K71+K72+K78+K79+K82+K85</f>
        <v>37279404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35164000</v>
      </c>
      <c r="K70" s="7">
        <v>35164000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3566856</v>
      </c>
      <c r="K72" s="53">
        <v>3566856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511699</v>
      </c>
      <c r="K73" s="7">
        <v>511699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3055157</v>
      </c>
      <c r="K77" s="7">
        <v>3055157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13306029</v>
      </c>
      <c r="K78" s="7">
        <v>13306029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-9215685</v>
      </c>
      <c r="K79" s="53">
        <f>K80-K81</f>
        <v>-12134062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9215685</v>
      </c>
      <c r="K81" s="7">
        <v>12134062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-2918377</v>
      </c>
      <c r="K82" s="53">
        <f>K83-K84</f>
        <v>-2623419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2918377</v>
      </c>
      <c r="K84" s="7">
        <v>2623419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9773630</v>
      </c>
      <c r="K90" s="53">
        <f>SUM(K91:K99)</f>
        <v>9115580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6447123</v>
      </c>
      <c r="K93" s="7">
        <v>5789073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3326507</v>
      </c>
      <c r="K99" s="7">
        <v>3326507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9209139</v>
      </c>
      <c r="K100" s="53">
        <f>SUM(K101:K112)</f>
        <v>12141900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3066128</v>
      </c>
      <c r="K103" s="7">
        <v>3061246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919823</v>
      </c>
      <c r="K104" s="7">
        <v>5197407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4002904</v>
      </c>
      <c r="K105" s="7">
        <v>2989283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402912</v>
      </c>
      <c r="K108" s="7">
        <v>389326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780874</v>
      </c>
      <c r="K109" s="7">
        <v>449909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36498</v>
      </c>
      <c r="K112" s="7">
        <v>54729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58885592</v>
      </c>
      <c r="K114" s="53">
        <f>K69+K86+K90+K100+K113</f>
        <v>58536884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v>41503</v>
      </c>
      <c r="K7" s="54">
        <f>SUM(K8:K9)</f>
        <v>41503</v>
      </c>
      <c r="L7" s="54">
        <f>SUM(L8:L9)</f>
        <v>52369</v>
      </c>
      <c r="M7" s="54">
        <f>SUM(M8:M9)</f>
        <v>52369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32328</v>
      </c>
      <c r="K8" s="7">
        <v>32328</v>
      </c>
      <c r="L8" s="7">
        <v>31118</v>
      </c>
      <c r="M8" s="7">
        <v>31118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9175</v>
      </c>
      <c r="K9" s="7">
        <v>9175</v>
      </c>
      <c r="L9" s="7">
        <v>21251</v>
      </c>
      <c r="M9" s="7">
        <v>21251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v>2656637</v>
      </c>
      <c r="K10" s="53">
        <f>K11+K12+K16+K20+K21+K22+K25+K26</f>
        <v>2656637</v>
      </c>
      <c r="L10" s="53">
        <f>L11+L12+L16+L20+L21+L22+L25+L26</f>
        <v>2512877</v>
      </c>
      <c r="M10" s="53">
        <f>M11+M12+M16+M20+M21+M22+M25+M26</f>
        <v>2512877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v>332405</v>
      </c>
      <c r="K12" s="53">
        <f>SUM(K13:K15)</f>
        <v>332405</v>
      </c>
      <c r="L12" s="53">
        <f>SUM(L13:L15)</f>
        <v>248676</v>
      </c>
      <c r="M12" s="53">
        <f>SUM(M13:M15)</f>
        <v>248676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115344</v>
      </c>
      <c r="K13" s="7">
        <v>115344</v>
      </c>
      <c r="L13" s="7">
        <v>124510</v>
      </c>
      <c r="M13" s="7">
        <v>124510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217061</v>
      </c>
      <c r="K15" s="7">
        <v>217061</v>
      </c>
      <c r="L15" s="7">
        <v>124166</v>
      </c>
      <c r="M15" s="7">
        <v>124166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1599608</v>
      </c>
      <c r="K16" s="53">
        <f>SUM(K17:K19)</f>
        <v>1599608</v>
      </c>
      <c r="L16" s="53">
        <f>SUM(L17:L19)</f>
        <v>1585371</v>
      </c>
      <c r="M16" s="53">
        <f>SUM(M17:M19)</f>
        <v>1585371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1000314</v>
      </c>
      <c r="K17" s="7">
        <v>1000314</v>
      </c>
      <c r="L17" s="7">
        <v>991178</v>
      </c>
      <c r="M17" s="7">
        <v>991178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364539</v>
      </c>
      <c r="K18" s="7">
        <v>364539</v>
      </c>
      <c r="L18" s="7">
        <v>361528</v>
      </c>
      <c r="M18" s="7">
        <v>361528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234755</v>
      </c>
      <c r="K19" s="7">
        <v>234755</v>
      </c>
      <c r="L19" s="7">
        <v>232665</v>
      </c>
      <c r="M19" s="7">
        <v>232665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525795</v>
      </c>
      <c r="K20" s="7">
        <v>525795</v>
      </c>
      <c r="L20" s="7">
        <v>520402</v>
      </c>
      <c r="M20" s="7">
        <v>520402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198829</v>
      </c>
      <c r="K21" s="7">
        <v>198829</v>
      </c>
      <c r="L21" s="7">
        <v>158428</v>
      </c>
      <c r="M21" s="7">
        <v>158428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7131</v>
      </c>
      <c r="K27" s="53">
        <f>SUM(K28:K32)</f>
        <v>7131</v>
      </c>
      <c r="L27" s="53">
        <f>SUM(L28:L32)</f>
        <v>4495</v>
      </c>
      <c r="M27" s="53">
        <f>SUM(M28:M32)</f>
        <v>4495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7131</v>
      </c>
      <c r="K29" s="7">
        <v>7131</v>
      </c>
      <c r="L29" s="7">
        <v>4495</v>
      </c>
      <c r="M29" s="7">
        <v>4495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185943</v>
      </c>
      <c r="K33" s="53">
        <f>SUM(K34:K37)</f>
        <v>185943</v>
      </c>
      <c r="L33" s="53">
        <f>SUM(L34:L37)</f>
        <v>165756</v>
      </c>
      <c r="M33" s="53">
        <f>SUM(M34:M37)</f>
        <v>165756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185943</v>
      </c>
      <c r="K35" s="7">
        <v>185943</v>
      </c>
      <c r="L35" s="7">
        <v>165756</v>
      </c>
      <c r="M35" s="7">
        <v>165756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2110</v>
      </c>
      <c r="K40" s="7">
        <v>2110</v>
      </c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5460</v>
      </c>
      <c r="K41" s="7">
        <v>5460</v>
      </c>
      <c r="L41" s="7">
        <v>1650</v>
      </c>
      <c r="M41" s="7">
        <v>1650</v>
      </c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50744</v>
      </c>
      <c r="K42" s="53">
        <f>K7+K27+K38+K40</f>
        <v>50744</v>
      </c>
      <c r="L42" s="53">
        <f>L7+L27+L38+L40</f>
        <v>56864</v>
      </c>
      <c r="M42" s="53">
        <f>M7+M27+M38+M40</f>
        <v>56864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2848040</v>
      </c>
      <c r="K43" s="53">
        <f>K10+K33+K39+K41</f>
        <v>2848040</v>
      </c>
      <c r="L43" s="53">
        <f>L10+L33+L39+L41</f>
        <v>2680283</v>
      </c>
      <c r="M43" s="53">
        <f>M10+M33+M39+M41</f>
        <v>2680283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-2797296</v>
      </c>
      <c r="K44" s="53">
        <f>K42-K43</f>
        <v>-2797296</v>
      </c>
      <c r="L44" s="53">
        <f>L42-L43</f>
        <v>-2623419</v>
      </c>
      <c r="M44" s="53">
        <f>M42-M43</f>
        <v>-2623419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2797296</v>
      </c>
      <c r="K46" s="53">
        <f>IF(K43&gt;K42,K43-K42,0)</f>
        <v>2797296</v>
      </c>
      <c r="L46" s="53">
        <f>IF(L43&gt;L42,L43-L42,0)</f>
        <v>2623419</v>
      </c>
      <c r="M46" s="53">
        <f>IF(M43&gt;M42,M43-M42,0)</f>
        <v>2623419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-2797296</v>
      </c>
      <c r="K48" s="53">
        <f>K44-K47</f>
        <v>-2797296</v>
      </c>
      <c r="L48" s="53">
        <f>L44-L47</f>
        <v>-2623419</v>
      </c>
      <c r="M48" s="53">
        <f>M44-M47</f>
        <v>-2623419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2797296</v>
      </c>
      <c r="K50" s="61">
        <f>IF(K48&lt;0,-K48,0)</f>
        <v>2797296</v>
      </c>
      <c r="L50" s="61">
        <f>IF(L48&lt;0,-L48,0)</f>
        <v>2623419</v>
      </c>
      <c r="M50" s="61">
        <f>IF(M48&lt;0,-M48,0)</f>
        <v>2623419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-2797296</v>
      </c>
      <c r="K56" s="6">
        <v>-2797296</v>
      </c>
      <c r="L56" s="6">
        <v>-2623419</v>
      </c>
      <c r="M56" s="6">
        <v>-2623419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-2797296</v>
      </c>
      <c r="K67" s="61">
        <f>K56+K66</f>
        <v>-2797296</v>
      </c>
      <c r="L67" s="61">
        <f>L56+L66</f>
        <v>-2623419</v>
      </c>
      <c r="M67" s="61">
        <f>M56+M66</f>
        <v>-2623419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M6" sqref="M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-2797296</v>
      </c>
      <c r="K7" s="7">
        <v>-2623419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525795</v>
      </c>
      <c r="K8" s="7">
        <v>520402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2316774</v>
      </c>
      <c r="K9" s="7">
        <v>2932761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758834</v>
      </c>
      <c r="K10" s="7">
        <v>346104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2164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806271</v>
      </c>
      <c r="K13" s="53">
        <f>SUM(K7:K12)</f>
        <v>1175848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24047</v>
      </c>
      <c r="K16" s="7">
        <v>3121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24047</v>
      </c>
      <c r="K18" s="53">
        <f>SUM(K14:K17)</f>
        <v>3121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782224</v>
      </c>
      <c r="K19" s="53">
        <f>IF(K13&gt;K18,K13-K18,0)</f>
        <v>1172727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>
        <v>49000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0</v>
      </c>
      <c r="K31" s="53">
        <f>SUM(K28:K30)</f>
        <v>49000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0</v>
      </c>
      <c r="K33" s="53">
        <f>IF(K31&gt;K27,K31-K27,0)</f>
        <v>49000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642198</v>
      </c>
      <c r="K39" s="7">
        <v>658050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642198</v>
      </c>
      <c r="K44" s="53">
        <f>SUM(K39:K43)</f>
        <v>658050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642198</v>
      </c>
      <c r="K46" s="53">
        <f>IF(K44&gt;K38,K44-K38,0)</f>
        <v>658050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140026</v>
      </c>
      <c r="K47" s="53">
        <f>IF(K19-K20+K32-K33+K45-K46&gt;0,K19-K20+K32-K33+K45-K46,0)</f>
        <v>465677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757658</v>
      </c>
      <c r="K49" s="7">
        <v>170084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140026</v>
      </c>
      <c r="K50" s="7">
        <v>465677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897684</v>
      </c>
      <c r="K52" s="61">
        <f>K49+K50-K51</f>
        <v>635761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52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35164000</v>
      </c>
      <c r="K5" s="45">
        <v>35164000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3566856</v>
      </c>
      <c r="K7" s="46">
        <v>3566856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-9215685</v>
      </c>
      <c r="K8" s="46">
        <v>-12134062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-2918377</v>
      </c>
      <c r="K9" s="46">
        <v>-2623419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13306029</v>
      </c>
      <c r="K10" s="46">
        <v>13306029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39902823</v>
      </c>
      <c r="K14" s="79">
        <f>SUM(K5:K13)</f>
        <v>37279404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3326507</v>
      </c>
      <c r="K16" s="46">
        <v>3326507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3326507</v>
      </c>
      <c r="K21" s="80">
        <f>SUM(K15:K20)</f>
        <v>3326507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HTP-Neda</cp:lastModifiedBy>
  <cp:lastPrinted>2012-04-19T10:21:12Z</cp:lastPrinted>
  <dcterms:created xsi:type="dcterms:W3CDTF">2008-10-17T11:51:54Z</dcterms:created>
  <dcterms:modified xsi:type="dcterms:W3CDTF">2012-04-19T10:23:42Z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