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" windowWidth="12158" windowHeight="8178" firstSheet="1" activeTab="6"/>
  </bookViews>
  <sheets>
    <sheet name="Skriveni" sheetId="1" state="hidden" r:id="rId1"/>
    <sheet name="OPĆI PODACI" sheetId="2" r:id="rId2"/>
    <sheet name="Bilanca" sheetId="3" r:id="rId3"/>
    <sheet name="RDG" sheetId="4" r:id="rId4"/>
    <sheet name="NT_I" sheetId="5" r:id="rId5"/>
    <sheet name="NT_D" sheetId="6" r:id="rId6"/>
    <sheet name="PK" sheetId="7" r:id="rId7"/>
    <sheet name="Bilješke" sheetId="8" r:id="rId8"/>
  </sheets>
  <definedNames>
    <definedName name="_xlnm.Print_Area" localSheetId="7">'Bilješke'!$A$1:$J$53</definedName>
    <definedName name="_xlnm.Print_Area" localSheetId="1">'OPĆI PODACI'!$A$1:$I$64</definedName>
  </definedNames>
  <calcPr fullCalcOnLoad="1"/>
</workbook>
</file>

<file path=xl/sharedStrings.xml><?xml version="1.0" encoding="utf-8"?>
<sst xmlns="http://schemas.openxmlformats.org/spreadsheetml/2006/main" count="876" uniqueCount="438">
  <si>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</si>
  <si>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</si>
  <si>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</si>
  <si>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</si>
  <si>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</si>
  <si>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</si>
  <si>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</si>
  <si>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</si>
  <si>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</si>
  <si>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</si>
  <si>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</si>
  <si>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</si>
  <si>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</si>
  <si>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</si>
  <si>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</si>
  <si>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</si>
  <si>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</si>
  <si>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</si>
  <si>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</si>
  <si>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</si>
  <si>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</si>
  <si>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</si>
  <si>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</si>
  <si>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</si>
  <si>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</si>
  <si>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</si>
  <si>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</si>
  <si>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</si>
  <si>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</si>
  <si>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</si>
  <si>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</si>
  <si>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</si>
  <si>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</si>
  <si>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</si>
  <si>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</si>
  <si>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</si>
  <si>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</si>
  <si>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</si>
  <si>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</si>
  <si>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</si>
  <si>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</si>
  <si>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</si>
  <si>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</si>
  <si>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</si>
  <si>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>KNTRLISTE</t>
  </si>
  <si>
    <t>KTR_BROJ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</si>
  <si>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</si>
  <si>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</si>
  <si>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</si>
  <si>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</si>
  <si>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</si>
  <si>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</si>
  <si>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</si>
  <si>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</si>
  <si>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</si>
  <si>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</si>
  <si>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</si>
  <si>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</si>
  <si>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</si>
  <si>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</si>
  <si>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</si>
  <si>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</si>
  <si>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</si>
  <si>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</si>
  <si>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</si>
  <si>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</si>
  <si>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</si>
  <si>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</si>
  <si>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</si>
  <si>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</si>
  <si>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</si>
  <si>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</si>
  <si>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</si>
  <si>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</si>
  <si>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</si>
  <si>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</si>
  <si>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</si>
  <si>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</si>
  <si>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</si>
  <si>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</si>
  <si>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</si>
  <si>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</si>
  <si>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</si>
  <si>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</si>
  <si>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</si>
  <si>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</si>
  <si>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</si>
  <si>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</si>
  <si>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</si>
  <si>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</si>
  <si>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</si>
  <si>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</si>
  <si>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</si>
  <si>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</si>
  <si>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</si>
  <si>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</si>
  <si>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</si>
  <si>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</si>
  <si>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</si>
  <si>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</si>
  <si>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</si>
  <si>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</si>
  <si>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</si>
  <si>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</si>
  <si>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</si>
  <si>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</si>
  <si>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</si>
  <si>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</si>
  <si>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</si>
  <si>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</si>
  <si>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</si>
  <si>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</si>
  <si>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</si>
  <si>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</si>
  <si>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</si>
  <si>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</si>
  <si>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</si>
  <si>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</si>
  <si>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</si>
  <si>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</si>
  <si>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</si>
  <si>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</si>
  <si>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</si>
  <si>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</si>
  <si>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</si>
  <si>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</si>
  <si>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</si>
  <si>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</si>
  <si>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</si>
  <si>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</si>
  <si>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</si>
  <si>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</si>
  <si>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</si>
  <si>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</si>
  <si>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</si>
  <si>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</si>
  <si>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</si>
  <si>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</si>
  <si>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</si>
  <si>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</si>
  <si>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</si>
  <si>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</si>
  <si>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</si>
  <si>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</si>
  <si>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</si>
  <si>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</si>
  <si>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</si>
  <si>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</si>
  <si>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</si>
  <si>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</si>
  <si>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</si>
  <si>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</si>
  <si>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</si>
  <si>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</si>
  <si>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</si>
  <si>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</si>
  <si>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</si>
  <si>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</si>
  <si>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</si>
  <si>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</si>
  <si>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</si>
  <si>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</si>
  <si>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</si>
  <si>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DODATAK RDG-u (popunjava poduzetnik koji sastavlja konsolidirani godišnji financijski izvještaj)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</si>
  <si>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</si>
  <si>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</si>
  <si>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</si>
  <si>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</si>
  <si>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</si>
  <si>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</si>
  <si>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</si>
  <si>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</si>
  <si>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</si>
  <si>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</si>
  <si>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</si>
  <si>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</si>
  <si>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</si>
  <si>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</si>
  <si>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</si>
  <si>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</si>
  <si>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</si>
  <si>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</si>
  <si>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</si>
  <si>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</si>
  <si>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</si>
  <si>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</si>
  <si>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</si>
  <si>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</si>
  <si>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</si>
  <si>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</si>
  <si>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</si>
  <si>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</si>
  <si>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</si>
  <si>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</si>
  <si>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</si>
  <si>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</si>
  <si>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</si>
  <si>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</si>
  <si>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</si>
  <si>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</si>
  <si>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</si>
  <si>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</si>
  <si>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</si>
  <si>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</si>
  <si>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</si>
  <si>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</si>
  <si>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</si>
  <si>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</si>
  <si>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</si>
  <si>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</si>
  <si>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</si>
  <si>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</si>
  <si>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</si>
  <si>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</si>
  <si>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</si>
  <si>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</si>
  <si>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</si>
  <si>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</si>
  <si>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</si>
  <si>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</si>
  <si>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</si>
  <si>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</si>
  <si>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</si>
  <si>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</si>
  <si>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</si>
  <si>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</si>
  <si>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</si>
  <si>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</si>
  <si>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</si>
  <si>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</si>
  <si>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</si>
  <si>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</si>
  <si>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</si>
  <si>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</si>
  <si>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</si>
  <si>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</si>
  <si>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</si>
  <si>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</si>
  <si>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</si>
  <si>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</si>
  <si>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</si>
  <si>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</si>
  <si>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</si>
  <si>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</si>
  <si>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</si>
  <si>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</si>
  <si>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</si>
  <si>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</si>
  <si>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</si>
  <si>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</si>
  <si>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</si>
  <si>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</si>
  <si>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</si>
  <si>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</si>
  <si>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</si>
  <si>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</si>
  <si>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</si>
  <si>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</si>
  <si>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</si>
  <si>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</si>
  <si>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</si>
  <si>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</si>
  <si>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</si>
  <si>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</si>
  <si>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</si>
  <si>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</si>
  <si>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</si>
  <si>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</si>
  <si>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</si>
  <si>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</si>
  <si>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</si>
  <si>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</si>
  <si>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</si>
  <si>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</si>
  <si>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</si>
  <si>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</si>
  <si>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</si>
  <si>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</si>
  <si>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</si>
  <si>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</si>
  <si>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</si>
  <si>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</si>
  <si>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</si>
  <si>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</si>
  <si>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</si>
  <si>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</si>
  <si>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</si>
  <si>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</si>
  <si>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</si>
  <si>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</si>
  <si>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</si>
  <si>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</si>
  <si>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</si>
  <si>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</si>
  <si>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</si>
  <si>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</si>
  <si>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</si>
  <si>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</si>
  <si>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</si>
  <si>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</si>
  <si>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</si>
  <si>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</si>
  <si>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</si>
  <si>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</si>
  <si>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</si>
  <si>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</si>
  <si>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</si>
  <si>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</si>
  <si>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</si>
  <si>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</si>
  <si>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</si>
  <si>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</si>
  <si>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</si>
  <si>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</si>
  <si>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</si>
  <si>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</si>
  <si>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</si>
  <si>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</si>
  <si>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</si>
  <si>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</si>
  <si>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</si>
  <si>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</si>
  <si>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</si>
  <si>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</si>
  <si>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</si>
  <si>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</si>
  <si>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</si>
  <si>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</si>
  <si>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</si>
  <si>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</si>
  <si>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</si>
  <si>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</si>
  <si>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</si>
  <si>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</si>
  <si>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</si>
  <si>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</si>
  <si>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</si>
  <si>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</si>
  <si>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</si>
  <si>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</si>
  <si>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</si>
  <si>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</si>
  <si>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</si>
  <si>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</si>
  <si>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</si>
  <si>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</si>
  <si>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</si>
  <si>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</si>
  <si>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</si>
  <si>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</si>
  <si>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</si>
  <si>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</si>
  <si>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</si>
  <si>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</si>
  <si>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</si>
  <si>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</si>
  <si>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</si>
  <si>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</si>
  <si>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</si>
  <si>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</si>
  <si>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</si>
  <si>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</si>
  <si>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</si>
  <si>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</si>
  <si>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</si>
  <si>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</si>
  <si>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</si>
  <si>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</si>
  <si>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</si>
  <si>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</si>
  <si>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</si>
  <si>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</si>
  <si>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</si>
  <si>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</si>
  <si>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</si>
  <si>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</si>
  <si>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</si>
  <si>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</si>
  <si>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</si>
  <si>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</si>
  <si>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</si>
  <si>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</si>
  <si>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</si>
  <si>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</si>
  <si>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</si>
  <si>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</si>
  <si>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</si>
  <si>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</si>
  <si>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</si>
  <si>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</si>
  <si>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</si>
  <si>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</si>
  <si>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</si>
  <si>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</si>
  <si>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</si>
  <si>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</si>
  <si>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</si>
  <si>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</si>
  <si>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</si>
  <si>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</si>
  <si>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</si>
  <si>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</si>
  <si>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</si>
  <si>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</si>
  <si>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</si>
  <si>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</si>
  <si>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</si>
  <si>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</si>
  <si>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</si>
  <si>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</si>
  <si>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</si>
  <si>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</si>
  <si>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</si>
  <si>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</si>
  <si>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</si>
  <si>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</si>
  <si>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</si>
  <si>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</si>
  <si>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</si>
  <si>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03080757</t>
  </si>
  <si>
    <t>0600155171</t>
  </si>
  <si>
    <t>98026846668</t>
  </si>
  <si>
    <t>HTP Orebić d.d.</t>
  </si>
  <si>
    <t>Orebić</t>
  </si>
  <si>
    <t>orebic-htp@du.htnet.hr</t>
  </si>
  <si>
    <t>www.orebic-htp.hr</t>
  </si>
  <si>
    <t>Dubrovačko-Neretvanska</t>
  </si>
  <si>
    <t>ne</t>
  </si>
  <si>
    <t>stanje na dan 31.12.2010.</t>
  </si>
  <si>
    <t>u razdoblju 01.01.2010. do 31.12.2010.</t>
  </si>
  <si>
    <t>HTP OREBIĆ d.d.</t>
  </si>
  <si>
    <t>31.12.2010.</t>
  </si>
  <si>
    <t>5510</t>
  </si>
  <si>
    <t>Neda Ćendo</t>
  </si>
  <si>
    <t>020713016</t>
  </si>
  <si>
    <t>020714310</t>
  </si>
  <si>
    <t>Đeldum Mladen</t>
  </si>
  <si>
    <t>Obala pomoraca 36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</si>
</sst>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24" borderId="20" xfId="0" applyNumberFormat="1" applyFont="1" applyFill="1" applyBorder="1" applyAlignment="1" applyProtection="1">
      <alignment vertical="center"/>
      <protection hidden="1"/>
    </xf>
    <xf numFmtId="3" fontId="1" fillId="24" borderId="21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1" fontId="0" fillId="0" borderId="18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3" fontId="1" fillId="24" borderId="22" xfId="0" applyNumberFormat="1" applyFont="1" applyFill="1" applyBorder="1" applyAlignment="1" applyProtection="1">
      <alignment vertical="center"/>
      <protection hidden="1"/>
    </xf>
    <xf numFmtId="167" fontId="2" fillId="0" borderId="22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24" borderId="1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24" borderId="24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24" borderId="24" xfId="58" applyNumberFormat="1" applyFont="1" applyFill="1" applyBorder="1" applyAlignment="1" applyProtection="1">
      <alignment horizontal="right" vertical="center"/>
      <protection hidden="1" locked="0"/>
    </xf>
    <xf numFmtId="0" fontId="2" fillId="24" borderId="24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24" borderId="24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24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6" xfId="58" applyFont="1" applyBorder="1" applyAlignment="1" applyProtection="1">
      <alignment/>
      <protection hidden="1"/>
    </xf>
    <xf numFmtId="0" fontId="3" fillId="0" borderId="26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7" xfId="0" applyFont="1" applyFill="1" applyBorder="1" applyAlignment="1" applyProtection="1">
      <alignment horizontal="center" vertical="center" wrapText="1"/>
      <protection hidden="1"/>
    </xf>
    <xf numFmtId="0" fontId="6" fillId="21" borderId="28" xfId="0" applyFont="1" applyFill="1" applyBorder="1" applyAlignment="1" applyProtection="1">
      <alignment horizontal="center" vertical="center" wrapText="1"/>
      <protection hidden="1"/>
    </xf>
    <xf numFmtId="0" fontId="6" fillId="21" borderId="27" xfId="0" applyFont="1" applyFill="1" applyBorder="1" applyAlignment="1" applyProtection="1">
      <alignment horizontal="center" vertical="center" wrapText="1"/>
      <protection hidden="1"/>
    </xf>
    <xf numFmtId="0" fontId="6" fillId="21" borderId="29" xfId="0" applyFont="1" applyFill="1" applyBorder="1" applyAlignment="1" applyProtection="1">
      <alignment horizontal="center" vertical="center" wrapText="1"/>
      <protection hidden="1"/>
    </xf>
    <xf numFmtId="0" fontId="6" fillId="21" borderId="29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6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wrapText="1"/>
    </xf>
    <xf numFmtId="0" fontId="2" fillId="21" borderId="27" xfId="0" applyFont="1" applyFill="1" applyBorder="1" applyAlignment="1">
      <alignment horizontal="center" vertical="center" wrapText="1"/>
    </xf>
    <xf numFmtId="0" fontId="6" fillId="21" borderId="27" xfId="0" applyFont="1" applyFill="1" applyBorder="1" applyAlignment="1">
      <alignment horizontal="center" vertical="center" wrapText="1"/>
    </xf>
    <xf numFmtId="0" fontId="6" fillId="21" borderId="29" xfId="0" applyFont="1" applyFill="1" applyBorder="1" applyAlignment="1">
      <alignment horizontal="center" vertical="center"/>
    </xf>
    <xf numFmtId="49" fontId="6" fillId="21" borderId="2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21" borderId="30" xfId="0" applyFont="1" applyFill="1" applyBorder="1" applyAlignment="1">
      <alignment horizontal="center" vertical="center" wrapText="1"/>
    </xf>
    <xf numFmtId="0" fontId="6" fillId="21" borderId="30" xfId="0" applyFont="1" applyFill="1" applyBorder="1" applyAlignment="1">
      <alignment horizontal="center" vertical="center" wrapText="1"/>
    </xf>
    <xf numFmtId="49" fontId="6" fillId="21" borderId="29" xfId="0" applyNumberFormat="1" applyFont="1" applyFill="1" applyBorder="1" applyAlignment="1">
      <alignment horizontal="center" vertical="center" wrapText="1"/>
    </xf>
    <xf numFmtId="49" fontId="6" fillId="21" borderId="29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2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16" xfId="58" applyFont="1" applyBorder="1" applyAlignment="1">
      <alignment horizontal="left"/>
      <protection/>
    </xf>
    <xf numFmtId="0" fontId="3" fillId="0" borderId="17" xfId="58" applyFont="1" applyBorder="1" applyAlignment="1">
      <alignment horizontal="left"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2" fillId="24" borderId="15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16" xfId="58" applyFont="1" applyBorder="1" applyAlignment="1">
      <alignment/>
      <protection/>
    </xf>
    <xf numFmtId="0" fontId="3" fillId="0" borderId="17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5" xfId="58" applyFont="1" applyBorder="1" applyAlignment="1" applyProtection="1">
      <alignment horizontal="center"/>
      <protection hidden="1"/>
    </xf>
    <xf numFmtId="0" fontId="2" fillId="0" borderId="16" xfId="58" applyFont="1" applyBorder="1" applyAlignment="1" applyProtection="1">
      <alignment horizontal="left" vertical="center"/>
      <protection hidden="1" locked="0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14" xfId="58" applyFont="1" applyBorder="1" applyAlignment="1" applyProtection="1">
      <alignment horizontal="right" wrapText="1"/>
      <protection hidden="1"/>
    </xf>
    <xf numFmtId="49" fontId="4" fillId="24" borderId="15" xfId="53" applyNumberFormat="1" applyFill="1" applyBorder="1" applyAlignment="1" applyProtection="1">
      <alignment horizontal="left" vertical="center"/>
      <protection hidden="1" locked="0"/>
    </xf>
    <xf numFmtId="49" fontId="2" fillId="0" borderId="16" xfId="58" applyNumberFormat="1" applyFont="1" applyBorder="1" applyAlignment="1" applyProtection="1">
      <alignment horizontal="left" vertical="center"/>
      <protection hidden="1" locked="0"/>
    </xf>
    <xf numFmtId="49" fontId="2" fillId="0" borderId="17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14" xfId="58" applyFont="1" applyBorder="1" applyAlignment="1" applyProtection="1">
      <alignment horizontal="right"/>
      <protection hidden="1"/>
    </xf>
    <xf numFmtId="49" fontId="2" fillId="24" borderId="15" xfId="58" applyNumberFormat="1" applyFont="1" applyFill="1" applyBorder="1" applyAlignment="1" applyProtection="1">
      <alignment horizontal="left" vertical="center"/>
      <protection hidden="1" locked="0"/>
    </xf>
    <xf numFmtId="0" fontId="3" fillId="0" borderId="17" xfId="58" applyFont="1" applyBorder="1" applyAlignment="1">
      <alignment horizontal="left" vertical="center"/>
      <protection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1" xfId="58" applyFont="1" applyBorder="1" applyAlignment="1" applyProtection="1">
      <alignment horizontal="center" vertical="top"/>
      <protection hidden="1"/>
    </xf>
    <xf numFmtId="0" fontId="3" fillId="0" borderId="31" xfId="58" applyFont="1" applyBorder="1" applyAlignment="1">
      <alignment horizontal="center"/>
      <protection/>
    </xf>
    <xf numFmtId="0" fontId="3" fillId="0" borderId="31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3" fillId="0" borderId="0" xfId="58" applyFont="1" applyAlignment="1">
      <alignment/>
      <protection/>
    </xf>
    <xf numFmtId="49" fontId="2" fillId="24" borderId="15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58" applyNumberFormat="1" applyFont="1" applyBorder="1" applyAlignment="1" applyProtection="1">
      <alignment horizontal="center" vertical="center"/>
      <protection hidden="1" locked="0"/>
    </xf>
    <xf numFmtId="0" fontId="2" fillId="24" borderId="15" xfId="58" applyFont="1" applyFill="1" applyBorder="1" applyAlignment="1" applyProtection="1">
      <alignment horizontal="left" vertical="center"/>
      <protection hidden="1" locked="0"/>
    </xf>
    <xf numFmtId="0" fontId="4" fillId="24" borderId="15" xfId="53" applyFill="1" applyBorder="1" applyAlignment="1" applyProtection="1">
      <alignment/>
      <protection hidden="1" locked="0"/>
    </xf>
    <xf numFmtId="0" fontId="2" fillId="0" borderId="16" xfId="58" applyFont="1" applyBorder="1" applyAlignment="1" applyProtection="1">
      <alignment/>
      <protection hidden="1" locked="0"/>
    </xf>
    <xf numFmtId="0" fontId="2" fillId="0" borderId="17" xfId="58" applyFont="1" applyBorder="1" applyAlignment="1" applyProtection="1">
      <alignment/>
      <protection hidden="1" locked="0"/>
    </xf>
    <xf numFmtId="0" fontId="3" fillId="0" borderId="23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16" xfId="58" applyFont="1" applyBorder="1" applyAlignment="1">
      <alignment horizontal="left" vertical="center"/>
      <protection/>
    </xf>
    <xf numFmtId="1" fontId="2" fillId="24" borderId="15" xfId="58" applyNumberFormat="1" applyFont="1" applyFill="1" applyBorder="1" applyAlignment="1" applyProtection="1">
      <alignment horizontal="center" vertical="center"/>
      <protection hidden="1" locked="0"/>
    </xf>
    <xf numFmtId="1" fontId="2" fillId="24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14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14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16" xfId="0" applyFont="1" applyFill="1" applyBorder="1" applyAlignment="1" applyProtection="1">
      <alignment horizontal="center" vertical="top" wrapText="1"/>
      <protection hidden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9" fillId="24" borderId="39" xfId="0" applyFont="1" applyFill="1" applyBorder="1" applyAlignment="1" applyProtection="1">
      <alignment vertical="center" wrapText="1"/>
      <protection hidden="1"/>
    </xf>
    <xf numFmtId="0" fontId="2" fillId="21" borderId="28" xfId="0" applyFont="1" applyFill="1" applyBorder="1" applyAlignment="1" applyProtection="1">
      <alignment horizontal="center" vertical="center" wrapText="1"/>
      <protection hidden="1"/>
    </xf>
    <xf numFmtId="0" fontId="2" fillId="21" borderId="40" xfId="0" applyFont="1" applyFill="1" applyBorder="1" applyAlignment="1" applyProtection="1">
      <alignment horizontal="center" vertical="center" wrapText="1"/>
      <protection hidden="1"/>
    </xf>
    <xf numFmtId="0" fontId="2" fillId="21" borderId="41" xfId="0" applyFont="1" applyFill="1" applyBorder="1" applyAlignment="1" applyProtection="1">
      <alignment horizontal="center" vertical="center" wrapText="1"/>
      <protection hidden="1"/>
    </xf>
    <xf numFmtId="0" fontId="6" fillId="21" borderId="29" xfId="0" applyFont="1" applyFill="1" applyBorder="1" applyAlignment="1" applyProtection="1">
      <alignment horizontal="center" vertical="center" wrapText="1"/>
      <protection hidden="1"/>
    </xf>
    <xf numFmtId="0" fontId="2" fillId="20" borderId="15" xfId="0" applyFont="1" applyFill="1" applyBorder="1" applyAlignment="1">
      <alignment horizontal="left" vertical="center" wrapText="1"/>
    </xf>
    <xf numFmtId="0" fontId="0" fillId="20" borderId="16" xfId="0" applyFont="1" applyFill="1" applyBorder="1" applyAlignment="1">
      <alignment horizontal="left" vertical="center" wrapText="1"/>
    </xf>
    <xf numFmtId="0" fontId="0" fillId="20" borderId="1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vertical="center"/>
    </xf>
    <xf numFmtId="0" fontId="0" fillId="20" borderId="3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20" borderId="38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0" fillId="20" borderId="39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2" fillId="21" borderId="27" xfId="0" applyFont="1" applyFill="1" applyBorder="1" applyAlignment="1" applyProtection="1">
      <alignment horizontal="center" vertical="center" wrapText="1"/>
      <protection hidden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9" fillId="25" borderId="38" xfId="0" applyFont="1" applyFill="1" applyBorder="1" applyAlignment="1" applyProtection="1">
      <alignment vertical="center" wrapText="1"/>
      <protection hidden="1"/>
    </xf>
    <xf numFmtId="0" fontId="9" fillId="25" borderId="39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9" fillId="20" borderId="38" xfId="0" applyFont="1" applyFill="1" applyBorder="1" applyAlignment="1">
      <alignment vertical="center" wrapText="1"/>
    </xf>
    <xf numFmtId="0" fontId="9" fillId="20" borderId="39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6" fillId="24" borderId="39" xfId="0" applyFont="1" applyFill="1" applyBorder="1" applyAlignment="1" applyProtection="1">
      <alignment vertical="center" wrapText="1"/>
      <protection hidden="1"/>
    </xf>
    <xf numFmtId="0" fontId="2" fillId="21" borderId="27" xfId="0" applyFont="1" applyFill="1" applyBorder="1" applyAlignment="1">
      <alignment horizontal="center" vertical="center" wrapText="1"/>
    </xf>
    <xf numFmtId="0" fontId="6" fillId="21" borderId="29" xfId="0" applyFont="1" applyFill="1" applyBorder="1" applyAlignment="1">
      <alignment horizontal="center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2" fillId="26" borderId="38" xfId="0" applyFont="1" applyFill="1" applyBorder="1" applyAlignment="1">
      <alignment horizontal="left" vertical="center" wrapText="1"/>
    </xf>
    <xf numFmtId="0" fontId="0" fillId="26" borderId="38" xfId="0" applyFont="1" applyFill="1" applyBorder="1" applyAlignment="1">
      <alignment vertical="center" wrapText="1"/>
    </xf>
    <xf numFmtId="0" fontId="0" fillId="26" borderId="39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21" borderId="30" xfId="0" applyFont="1" applyFill="1" applyBorder="1" applyAlignment="1">
      <alignment horizontal="center" vertical="center" wrapText="1"/>
    </xf>
    <xf numFmtId="49" fontId="6" fillId="21" borderId="29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rebic-htp@du.htnet.hr" TargetMode="External" /><Relationship Id="rId2" Type="http://schemas.openxmlformats.org/officeDocument/2006/relationships/hyperlink" Target="http://www.orebic-htp.hr/" TargetMode="External" /><Relationship Id="rId3" Type="http://schemas.openxmlformats.org/officeDocument/2006/relationships/hyperlink" Target="mailto:orebic-htp@du.htnet.hr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2"/>
  <sheetViews>
    <sheetView showGridLines="0" showRowColHeaders="0" zoomScalePageLayoutView="0" workbookViewId="0" topLeftCell="IV1">
      <selection activeCell="A1" sqref="A1"/>
    </sheetView>
  </sheetViews>
  <sheetFormatPr defaultColWidth="0" defaultRowHeight="12.75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</cols>
  <sheetData>
    <row r="1" spans="1:29" ht="12.75">
      <c r="A1" s="16" t="s">
        <v>38</v>
      </c>
      <c r="B1" s="17" t="s">
        <v>39</v>
      </c>
      <c r="C1" s="16"/>
      <c r="D1" s="16" t="s">
        <v>154</v>
      </c>
      <c r="E1" s="16" t="s">
        <v>155</v>
      </c>
      <c r="F1" s="16" t="s">
        <v>90</v>
      </c>
      <c r="G1" s="16" t="s">
        <v>156</v>
      </c>
      <c r="H1" s="21" t="s">
        <v>16</v>
      </c>
      <c r="I1" s="16" t="s">
        <v>201</v>
      </c>
      <c r="J1" s="34" t="s">
        <v>17</v>
      </c>
      <c r="K1" s="34" t="s">
        <v>18</v>
      </c>
      <c r="L1" s="34" t="s">
        <v>19</v>
      </c>
      <c r="M1" s="34" t="s">
        <v>20</v>
      </c>
      <c r="N1" s="34" t="s">
        <v>21</v>
      </c>
      <c r="O1" s="34" t="s">
        <v>22</v>
      </c>
      <c r="P1" s="34" t="s">
        <v>23</v>
      </c>
      <c r="Q1" s="34" t="s">
        <v>24</v>
      </c>
      <c r="R1" s="34" t="s">
        <v>25</v>
      </c>
      <c r="S1" s="34" t="s">
        <v>26</v>
      </c>
      <c r="T1" s="34" t="s">
        <v>27</v>
      </c>
      <c r="U1" s="34" t="s">
        <v>206</v>
      </c>
      <c r="V1" s="34" t="s">
        <v>207</v>
      </c>
      <c r="W1" s="34" t="s">
        <v>208</v>
      </c>
      <c r="X1" s="34" t="s">
        <v>209</v>
      </c>
      <c r="Y1" s="16" t="s">
        <v>210</v>
      </c>
      <c r="Z1" s="16" t="s">
        <v>211</v>
      </c>
      <c r="AA1" s="16" t="s">
        <v>212</v>
      </c>
      <c r="AB1" s="16" t="s">
        <v>213</v>
      </c>
      <c r="AC1" s="18" t="s">
        <v>44</v>
      </c>
    </row>
    <row r="2" spans="1:33" ht="12.75">
      <c r="A2" s="10" t="s">
        <v>103</v>
      </c>
      <c r="B2" s="20" t="e">
        <f>#REF!</f>
        <v>#REF!</v>
      </c>
      <c r="D2" t="s">
        <v>197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35" t="e">
        <f>#REF!</f>
        <v>#REF!</v>
      </c>
      <c r="K2" s="36" t="e">
        <f>#REF!</f>
        <v>#REF!</v>
      </c>
      <c r="L2" s="35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6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LEN(Y2)+LEN(Z2)+LEN(AA2)+INT(VALUE(AB2))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>
      <c r="A3" s="10" t="s">
        <v>115</v>
      </c>
      <c r="B3" s="20" t="s">
        <v>116</v>
      </c>
      <c r="D3" t="s">
        <v>197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35" t="e">
        <f>#REF!</f>
        <v>#REF!</v>
      </c>
      <c r="K3" s="36" t="e">
        <f>#REF!</f>
        <v>#REF!</v>
      </c>
      <c r="L3" s="35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6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0" ref="AC3:AC66">LEN(Y3)+LEN(Z3)+LEN(AA3)+INT(VALUE(AB3))</f>
        <v>#REF!</v>
      </c>
    </row>
    <row r="4" spans="1:29" ht="12.75">
      <c r="A4" s="10" t="s">
        <v>117</v>
      </c>
      <c r="B4" s="20">
        <v>2000</v>
      </c>
      <c r="D4" t="s">
        <v>197</v>
      </c>
      <c r="E4">
        <v>1</v>
      </c>
      <c r="F4" t="e">
        <f>#REF!</f>
        <v>#REF!</v>
      </c>
      <c r="G4" t="e">
        <f>IF(#REF!=0,"",#REF!)</f>
        <v>#REF!</v>
      </c>
      <c r="H4" s="19" t="e">
        <f aca="true" t="shared" si="1" ref="H4:H44">J4/100*F4+2*K4/100*F4</f>
        <v>#REF!</v>
      </c>
      <c r="I4" s="15" t="e">
        <f>ABS(ROUND(J4,0)-J4)+ABS(ROUND(K4,0)-K4)</f>
        <v>#REF!</v>
      </c>
      <c r="J4" s="35" t="e">
        <f>#REF!</f>
        <v>#REF!</v>
      </c>
      <c r="K4" s="36" t="e">
        <f>#REF!</f>
        <v>#REF!</v>
      </c>
      <c r="L4" s="35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6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0"/>
        <v>#REF!</v>
      </c>
    </row>
    <row r="5" spans="1:29" ht="12.75">
      <c r="A5" t="s">
        <v>37</v>
      </c>
      <c r="B5" s="8">
        <f>IF(ISNUMBER(#REF!),#REF!,0)</f>
        <v>0</v>
      </c>
      <c r="D5" t="s">
        <v>197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aca="true" t="shared" si="2" ref="I5:I44">ABS(ROUND(J5,0)-J5)+ABS(ROUND(K5,0)-K5)</f>
        <v>#REF!</v>
      </c>
      <c r="J5" s="35" t="e">
        <f>#REF!</f>
        <v>#REF!</v>
      </c>
      <c r="K5" s="36" t="e">
        <f>#REF!</f>
        <v>#REF!</v>
      </c>
      <c r="L5" s="35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6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0"/>
        <v>#REF!</v>
      </c>
    </row>
    <row r="6" spans="1:29" ht="12.75">
      <c r="A6" t="s">
        <v>28</v>
      </c>
      <c r="B6" s="8" t="e">
        <f>#REF!</f>
        <v>#REF!</v>
      </c>
      <c r="D6" t="s">
        <v>197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35" t="e">
        <f>#REF!</f>
        <v>#REF!</v>
      </c>
      <c r="K6" s="36" t="e">
        <f>#REF!</f>
        <v>#REF!</v>
      </c>
      <c r="L6" s="35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6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0"/>
        <v>#REF!</v>
      </c>
    </row>
    <row r="7" spans="1:29" ht="12.75">
      <c r="A7" t="s">
        <v>29</v>
      </c>
      <c r="B7" s="8" t="e">
        <f>#REF!</f>
        <v>#REF!</v>
      </c>
      <c r="D7" t="s">
        <v>197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35" t="e">
        <f>#REF!</f>
        <v>#REF!</v>
      </c>
      <c r="K7" s="36" t="e">
        <f>#REF!</f>
        <v>#REF!</v>
      </c>
      <c r="L7" s="35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6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0"/>
        <v>#REF!</v>
      </c>
    </row>
    <row r="8" spans="1:29" ht="12.75">
      <c r="A8" t="s">
        <v>72</v>
      </c>
      <c r="B8" s="8" t="e">
        <f>#REF!</f>
        <v>#REF!</v>
      </c>
      <c r="D8" t="s">
        <v>197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35" t="e">
        <f>#REF!</f>
        <v>#REF!</v>
      </c>
      <c r="K8" s="36" t="e">
        <f>#REF!</f>
        <v>#REF!</v>
      </c>
      <c r="L8" s="35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6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0"/>
        <v>#REF!</v>
      </c>
    </row>
    <row r="9" spans="1:29" ht="12.75">
      <c r="A9" t="s">
        <v>30</v>
      </c>
      <c r="B9" s="8" t="e">
        <f>TRIM(#REF!)</f>
        <v>#REF!</v>
      </c>
      <c r="D9" t="s">
        <v>197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35" t="e">
        <f>#REF!</f>
        <v>#REF!</v>
      </c>
      <c r="K9" s="36" t="e">
        <f>#REF!</f>
        <v>#REF!</v>
      </c>
      <c r="L9" s="35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6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0"/>
        <v>#REF!</v>
      </c>
    </row>
    <row r="10" spans="1:29" ht="12.75">
      <c r="A10" t="s">
        <v>31</v>
      </c>
      <c r="B10" s="8" t="e">
        <f>TEXT(#REF!,"00000")</f>
        <v>#REF!</v>
      </c>
      <c r="D10" t="s">
        <v>197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35" t="e">
        <f>#REF!</f>
        <v>#REF!</v>
      </c>
      <c r="K10" s="36" t="e">
        <f>#REF!</f>
        <v>#REF!</v>
      </c>
      <c r="L10" s="35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6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0"/>
        <v>#REF!</v>
      </c>
    </row>
    <row r="11" spans="1:29" ht="12.75">
      <c r="A11" t="s">
        <v>32</v>
      </c>
      <c r="B11" s="8" t="e">
        <f>TRIM(#REF!)</f>
        <v>#REF!</v>
      </c>
      <c r="D11" t="s">
        <v>197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35" t="e">
        <f>#REF!</f>
        <v>#REF!</v>
      </c>
      <c r="K11" s="36" t="e">
        <f>#REF!</f>
        <v>#REF!</v>
      </c>
      <c r="L11" s="35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6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0"/>
        <v>#REF!</v>
      </c>
    </row>
    <row r="12" spans="1:29" ht="12.75">
      <c r="A12" t="s">
        <v>33</v>
      </c>
      <c r="B12" s="8" t="e">
        <f>TRIM(#REF!)</f>
        <v>#REF!</v>
      </c>
      <c r="D12" t="s">
        <v>197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35" t="e">
        <f>#REF!</f>
        <v>#REF!</v>
      </c>
      <c r="K12" s="36" t="e">
        <f>#REF!</f>
        <v>#REF!</v>
      </c>
      <c r="L12" s="35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6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0"/>
        <v>#REF!</v>
      </c>
    </row>
    <row r="13" spans="1:29" ht="12.75">
      <c r="A13" t="s">
        <v>247</v>
      </c>
      <c r="B13" s="8" t="e">
        <f>TRIM(#REF!)</f>
        <v>#REF!</v>
      </c>
      <c r="D13" t="s">
        <v>197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35" t="e">
        <f>#REF!</f>
        <v>#REF!</v>
      </c>
      <c r="K13" s="36" t="e">
        <f>#REF!</f>
        <v>#REF!</v>
      </c>
      <c r="L13" s="3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6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0"/>
        <v>#REF!</v>
      </c>
    </row>
    <row r="14" spans="1:29" ht="12.75">
      <c r="A14" t="s">
        <v>248</v>
      </c>
      <c r="B14" s="8" t="e">
        <f>TRIM(#REF!)</f>
        <v>#REF!</v>
      </c>
      <c r="D14" t="s">
        <v>197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35" t="e">
        <f>#REF!</f>
        <v>#REF!</v>
      </c>
      <c r="K14" s="36" t="e">
        <f>#REF!</f>
        <v>#REF!</v>
      </c>
      <c r="L14" s="35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6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0"/>
        <v>#REF!</v>
      </c>
    </row>
    <row r="15" spans="1:29" ht="12.75">
      <c r="A15" t="s">
        <v>36</v>
      </c>
      <c r="B15" s="8" t="e">
        <f>TEXT(#REF!,"00")</f>
        <v>#REF!</v>
      </c>
      <c r="D15" t="s">
        <v>197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35" t="e">
        <f>#REF!</f>
        <v>#REF!</v>
      </c>
      <c r="K15" s="36" t="e">
        <f>#REF!</f>
        <v>#REF!</v>
      </c>
      <c r="L15" s="35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6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0"/>
        <v>#REF!</v>
      </c>
    </row>
    <row r="16" spans="1:29" ht="12.75">
      <c r="A16" t="s">
        <v>35</v>
      </c>
      <c r="B16" s="8" t="e">
        <f>TEXT(#REF!,"000")</f>
        <v>#REF!</v>
      </c>
      <c r="D16" t="s">
        <v>197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35" t="e">
        <f>#REF!</f>
        <v>#REF!</v>
      </c>
      <c r="K16" s="36" t="e">
        <f>#REF!</f>
        <v>#REF!</v>
      </c>
      <c r="L16" s="35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6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0"/>
        <v>#REF!</v>
      </c>
    </row>
    <row r="17" spans="1:29" ht="12.75">
      <c r="A17" t="s">
        <v>34</v>
      </c>
      <c r="B17" s="8" t="e">
        <f>#REF!</f>
        <v>#REF!</v>
      </c>
      <c r="D17" t="s">
        <v>197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35" t="e">
        <f>#REF!</f>
        <v>#REF!</v>
      </c>
      <c r="K17" s="36" t="e">
        <f>#REF!</f>
        <v>#REF!</v>
      </c>
      <c r="L17" s="35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6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0"/>
        <v>#REF!</v>
      </c>
    </row>
    <row r="18" spans="1:29" ht="12.75">
      <c r="A18" t="s">
        <v>249</v>
      </c>
      <c r="B18" s="8" t="e">
        <f>IF(#REF!&lt;&gt;"",#REF!,"")</f>
        <v>#REF!</v>
      </c>
      <c r="D18" t="s">
        <v>197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35" t="e">
        <f>#REF!</f>
        <v>#REF!</v>
      </c>
      <c r="K18" s="36" t="e">
        <f>#REF!</f>
        <v>#REF!</v>
      </c>
      <c r="L18" s="35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6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0"/>
        <v>#REF!</v>
      </c>
    </row>
    <row r="19" spans="1:29" ht="12.75">
      <c r="A19" t="s">
        <v>250</v>
      </c>
      <c r="B19" s="8" t="e">
        <f>IF(#REF!&lt;&gt;"",#REF!,"")</f>
        <v>#REF!</v>
      </c>
      <c r="D19" t="s">
        <v>197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35" t="e">
        <f>#REF!</f>
        <v>#REF!</v>
      </c>
      <c r="K19" s="36" t="e">
        <f>#REF!</f>
        <v>#REF!</v>
      </c>
      <c r="L19" s="35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6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0"/>
        <v>#REF!</v>
      </c>
    </row>
    <row r="20" spans="1:29" ht="12.75">
      <c r="A20" t="s">
        <v>251</v>
      </c>
      <c r="B20" s="8" t="e">
        <f>#REF!</f>
        <v>#REF!</v>
      </c>
      <c r="D20" t="s">
        <v>197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35" t="e">
        <f>#REF!</f>
        <v>#REF!</v>
      </c>
      <c r="K20" s="36" t="e">
        <f>#REF!</f>
        <v>#REF!</v>
      </c>
      <c r="L20" s="35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6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0"/>
        <v>#REF!</v>
      </c>
    </row>
    <row r="21" spans="1:29" ht="12.75">
      <c r="A21" t="s">
        <v>252</v>
      </c>
      <c r="B21" s="8" t="e">
        <f>#REF!</f>
        <v>#REF!</v>
      </c>
      <c r="D21" t="s">
        <v>197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35" t="e">
        <f>#REF!</f>
        <v>#REF!</v>
      </c>
      <c r="K21" s="36" t="e">
        <f>#REF!</f>
        <v>#REF!</v>
      </c>
      <c r="L21" s="35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6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0"/>
        <v>#REF!</v>
      </c>
    </row>
    <row r="22" spans="1:29" ht="12.75">
      <c r="A22" t="s">
        <v>253</v>
      </c>
      <c r="B22" s="8" t="e">
        <f>#REF!</f>
        <v>#REF!</v>
      </c>
      <c r="D22" t="s">
        <v>197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35" t="e">
        <f>#REF!</f>
        <v>#REF!</v>
      </c>
      <c r="K22" s="36" t="e">
        <f>#REF!</f>
        <v>#REF!</v>
      </c>
      <c r="L22" s="35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6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0"/>
        <v>#REF!</v>
      </c>
    </row>
    <row r="23" spans="1:29" ht="12.75">
      <c r="A23" t="s">
        <v>254</v>
      </c>
      <c r="B23" s="8" t="e">
        <f>#REF!</f>
        <v>#REF!</v>
      </c>
      <c r="D23" t="s">
        <v>197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35" t="e">
        <f>#REF!</f>
        <v>#REF!</v>
      </c>
      <c r="K23" s="36" t="e">
        <f>#REF!</f>
        <v>#REF!</v>
      </c>
      <c r="L23" s="35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6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0"/>
        <v>#REF!</v>
      </c>
    </row>
    <row r="24" spans="1:29" ht="12.75">
      <c r="A24" t="s">
        <v>255</v>
      </c>
      <c r="B24" s="8" t="e">
        <f>#REF!</f>
        <v>#REF!</v>
      </c>
      <c r="D24" t="s">
        <v>197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35" t="e">
        <f>#REF!</f>
        <v>#REF!</v>
      </c>
      <c r="K24" s="36" t="e">
        <f>#REF!</f>
        <v>#REF!</v>
      </c>
      <c r="L24" s="35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6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0"/>
        <v>#REF!</v>
      </c>
    </row>
    <row r="25" spans="1:29" ht="12.75">
      <c r="A25" t="s">
        <v>256</v>
      </c>
      <c r="B25" s="8" t="e">
        <f>#REF!</f>
        <v>#REF!</v>
      </c>
      <c r="D25" t="s">
        <v>197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35" t="e">
        <f>#REF!</f>
        <v>#REF!</v>
      </c>
      <c r="K25" s="36" t="e">
        <f>#REF!</f>
        <v>#REF!</v>
      </c>
      <c r="L25" s="35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6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0"/>
        <v>#REF!</v>
      </c>
    </row>
    <row r="26" spans="1:29" ht="12.75">
      <c r="A26" t="s">
        <v>257</v>
      </c>
      <c r="B26" s="8" t="e">
        <f>#REF!</f>
        <v>#REF!</v>
      </c>
      <c r="D26" t="s">
        <v>197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35" t="e">
        <f>#REF!</f>
        <v>#REF!</v>
      </c>
      <c r="K26" s="36" t="e">
        <f>#REF!</f>
        <v>#REF!</v>
      </c>
      <c r="L26" s="35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6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0"/>
        <v>#REF!</v>
      </c>
    </row>
    <row r="27" spans="1:29" ht="12.75">
      <c r="A27" t="s">
        <v>258</v>
      </c>
      <c r="B27" s="8" t="e">
        <f>#REF!</f>
        <v>#REF!</v>
      </c>
      <c r="D27" t="s">
        <v>197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35" t="e">
        <f>#REF!</f>
        <v>#REF!</v>
      </c>
      <c r="K27" s="36" t="e">
        <f>#REF!</f>
        <v>#REF!</v>
      </c>
      <c r="L27" s="35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6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0"/>
        <v>#REF!</v>
      </c>
    </row>
    <row r="28" spans="1:29" ht="12.75">
      <c r="A28" t="s">
        <v>259</v>
      </c>
      <c r="B28" s="8" t="e">
        <f>#REF!</f>
        <v>#REF!</v>
      </c>
      <c r="D28" t="s">
        <v>197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35" t="e">
        <f>#REF!</f>
        <v>#REF!</v>
      </c>
      <c r="K28" s="36" t="e">
        <f>#REF!</f>
        <v>#REF!</v>
      </c>
      <c r="L28" s="35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6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0"/>
        <v>#REF!</v>
      </c>
    </row>
    <row r="29" spans="1:29" ht="12.75">
      <c r="A29" t="s">
        <v>260</v>
      </c>
      <c r="B29" s="8" t="e">
        <f>#REF!</f>
        <v>#REF!</v>
      </c>
      <c r="D29" t="s">
        <v>197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35" t="e">
        <f>#REF!</f>
        <v>#REF!</v>
      </c>
      <c r="K29" s="36" t="e">
        <f>#REF!</f>
        <v>#REF!</v>
      </c>
      <c r="L29" s="35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6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0"/>
        <v>#REF!</v>
      </c>
    </row>
    <row r="30" spans="1:29" ht="12.75">
      <c r="A30" t="s">
        <v>261</v>
      </c>
      <c r="B30" s="8" t="e">
        <f>#REF!</f>
        <v>#REF!</v>
      </c>
      <c r="D30" t="s">
        <v>197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35" t="e">
        <f>#REF!</f>
        <v>#REF!</v>
      </c>
      <c r="K30" s="36" t="e">
        <f>#REF!</f>
        <v>#REF!</v>
      </c>
      <c r="L30" s="35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6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0"/>
        <v>#REF!</v>
      </c>
    </row>
    <row r="31" spans="1:29" ht="12.75">
      <c r="A31" t="s">
        <v>262</v>
      </c>
      <c r="B31" s="8" t="e">
        <f>#REF!</f>
        <v>#REF!</v>
      </c>
      <c r="D31" t="s">
        <v>197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35" t="e">
        <f>#REF!</f>
        <v>#REF!</v>
      </c>
      <c r="K31" s="36" t="e">
        <f>#REF!</f>
        <v>#REF!</v>
      </c>
      <c r="L31" s="35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6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0"/>
        <v>#REF!</v>
      </c>
    </row>
    <row r="32" spans="1:29" ht="12.75">
      <c r="A32" t="s">
        <v>263</v>
      </c>
      <c r="B32" s="8" t="e">
        <f>#REF!</f>
        <v>#REF!</v>
      </c>
      <c r="D32" t="s">
        <v>197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35" t="e">
        <f>#REF!</f>
        <v>#REF!</v>
      </c>
      <c r="K32" s="36" t="e">
        <f>#REF!</f>
        <v>#REF!</v>
      </c>
      <c r="L32" s="35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6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0"/>
        <v>#REF!</v>
      </c>
    </row>
    <row r="33" spans="1:29" ht="12.75">
      <c r="A33" t="s">
        <v>264</v>
      </c>
      <c r="B33" s="8" t="e">
        <f>#REF!</f>
        <v>#REF!</v>
      </c>
      <c r="D33" t="s">
        <v>197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35" t="e">
        <f>#REF!</f>
        <v>#REF!</v>
      </c>
      <c r="K33" s="36" t="e">
        <f>#REF!</f>
        <v>#REF!</v>
      </c>
      <c r="L33" s="35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6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0"/>
        <v>#REF!</v>
      </c>
    </row>
    <row r="34" spans="1:29" ht="12.75">
      <c r="A34" t="s">
        <v>265</v>
      </c>
      <c r="B34" s="8" t="e">
        <f>#REF!</f>
        <v>#REF!</v>
      </c>
      <c r="D34" t="s">
        <v>197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35" t="e">
        <f>#REF!</f>
        <v>#REF!</v>
      </c>
      <c r="K34" s="36" t="e">
        <f>#REF!</f>
        <v>#REF!</v>
      </c>
      <c r="L34" s="35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6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0"/>
        <v>#REF!</v>
      </c>
    </row>
    <row r="35" spans="1:29" ht="12.75">
      <c r="A35" t="s">
        <v>266</v>
      </c>
      <c r="B35" s="8" t="e">
        <f>#REF!</f>
        <v>#REF!</v>
      </c>
      <c r="D35" t="s">
        <v>197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35" t="e">
        <f>#REF!</f>
        <v>#REF!</v>
      </c>
      <c r="K35" s="36" t="e">
        <f>#REF!</f>
        <v>#REF!</v>
      </c>
      <c r="L35" s="35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6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0"/>
        <v>#REF!</v>
      </c>
    </row>
    <row r="36" spans="1:29" ht="12.75">
      <c r="A36" t="s">
        <v>267</v>
      </c>
      <c r="B36" s="8" t="e">
        <f>#REF!</f>
        <v>#REF!</v>
      </c>
      <c r="D36" t="s">
        <v>197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35" t="e">
        <f>#REF!</f>
        <v>#REF!</v>
      </c>
      <c r="K36" s="36" t="e">
        <f>#REF!</f>
        <v>#REF!</v>
      </c>
      <c r="L36" s="35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6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0"/>
        <v>#REF!</v>
      </c>
    </row>
    <row r="37" spans="1:29" ht="12.75">
      <c r="A37" t="s">
        <v>268</v>
      </c>
      <c r="B37" s="8" t="e">
        <f>#REF!</f>
        <v>#REF!</v>
      </c>
      <c r="D37" t="s">
        <v>197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35" t="e">
        <f>#REF!</f>
        <v>#REF!</v>
      </c>
      <c r="K37" s="36" t="e">
        <f>#REF!</f>
        <v>#REF!</v>
      </c>
      <c r="L37" s="35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6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0"/>
        <v>#REF!</v>
      </c>
    </row>
    <row r="38" spans="1:29" ht="12.75">
      <c r="A38" t="s">
        <v>269</v>
      </c>
      <c r="B38" s="8" t="e">
        <f>TRIM(#REF!)</f>
        <v>#REF!</v>
      </c>
      <c r="D38" t="s">
        <v>197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35" t="e">
        <f>#REF!</f>
        <v>#REF!</v>
      </c>
      <c r="K38" s="36" t="e">
        <f>#REF!</f>
        <v>#REF!</v>
      </c>
      <c r="L38" s="35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6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0"/>
        <v>#REF!</v>
      </c>
    </row>
    <row r="39" spans="1:29" ht="12.75">
      <c r="A39" t="s">
        <v>270</v>
      </c>
      <c r="B39" s="8" t="e">
        <f>TRIM(#REF!)</f>
        <v>#REF!</v>
      </c>
      <c r="D39" t="s">
        <v>197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35" t="e">
        <f>#REF!</f>
        <v>#REF!</v>
      </c>
      <c r="K39" s="36" t="e">
        <f>#REF!</f>
        <v>#REF!</v>
      </c>
      <c r="L39" s="35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6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0"/>
        <v>#REF!</v>
      </c>
    </row>
    <row r="40" spans="1:29" ht="12.75">
      <c r="A40" t="s">
        <v>271</v>
      </c>
      <c r="B40" s="8" t="e">
        <f>TRIM(#REF!)</f>
        <v>#REF!</v>
      </c>
      <c r="D40" t="s">
        <v>197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35" t="e">
        <f>#REF!</f>
        <v>#REF!</v>
      </c>
      <c r="K40" s="36" t="e">
        <f>#REF!</f>
        <v>#REF!</v>
      </c>
      <c r="L40" s="35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6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0"/>
        <v>#REF!</v>
      </c>
    </row>
    <row r="41" spans="1:29" ht="12.75">
      <c r="A41" t="s">
        <v>272</v>
      </c>
      <c r="B41" s="8" t="e">
        <f>TRIM(#REF!)</f>
        <v>#REF!</v>
      </c>
      <c r="D41" t="s">
        <v>197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35" t="e">
        <f>#REF!</f>
        <v>#REF!</v>
      </c>
      <c r="K41" s="36" t="e">
        <f>#REF!</f>
        <v>#REF!</v>
      </c>
      <c r="L41" s="35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6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0"/>
        <v>#REF!</v>
      </c>
    </row>
    <row r="42" spans="1:29" ht="12.75">
      <c r="A42" t="s">
        <v>215</v>
      </c>
      <c r="B42" s="8" t="e">
        <f>TRIM(#REF!)</f>
        <v>#REF!</v>
      </c>
      <c r="D42" t="s">
        <v>197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35" t="e">
        <f>#REF!</f>
        <v>#REF!</v>
      </c>
      <c r="K42" s="36" t="e">
        <f>#REF!</f>
        <v>#REF!</v>
      </c>
      <c r="L42" s="35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6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0"/>
        <v>#REF!</v>
      </c>
    </row>
    <row r="43" spans="1:29" ht="12.75">
      <c r="A43" t="s">
        <v>214</v>
      </c>
      <c r="B43" s="8" t="e">
        <f>TRIM(#REF!)</f>
        <v>#REF!</v>
      </c>
      <c r="D43" t="s">
        <v>197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35" t="e">
        <f>#REF!</f>
        <v>#REF!</v>
      </c>
      <c r="K43" s="36" t="e">
        <f>#REF!</f>
        <v>#REF!</v>
      </c>
      <c r="L43" s="35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6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0"/>
        <v>#REF!</v>
      </c>
    </row>
    <row r="44" spans="1:29" ht="12.75">
      <c r="A44" t="s">
        <v>164</v>
      </c>
      <c r="B44" s="8" t="e">
        <f>IF(#REF!&lt;&gt;"",TEXT(#REF!,"YYYYMMDD"),"")</f>
        <v>#REF!</v>
      </c>
      <c r="D44" t="s">
        <v>197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35" t="e">
        <f>#REF!</f>
        <v>#REF!</v>
      </c>
      <c r="K44" s="36" t="e">
        <f>#REF!</f>
        <v>#REF!</v>
      </c>
      <c r="L44" s="35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6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0"/>
        <v>#REF!</v>
      </c>
    </row>
    <row r="45" spans="1:29" ht="12.75">
      <c r="A45" t="s">
        <v>165</v>
      </c>
      <c r="B45" s="8" t="e">
        <f>IF(#REF!&lt;&gt;"",TEXT(#REF!,"YYYYMMDD"),"")</f>
        <v>#REF!</v>
      </c>
      <c r="D45" t="s">
        <v>197</v>
      </c>
      <c r="E45">
        <v>1</v>
      </c>
      <c r="F45" t="e">
        <f>#REF!</f>
        <v>#REF!</v>
      </c>
      <c r="G45" t="e">
        <f>IF(#REF!=0,"",#REF!)</f>
        <v>#REF!</v>
      </c>
      <c r="H45" s="19" t="e">
        <f aca="true" t="shared" si="3" ref="H45:H60">J45/100*F45+2*K45/100*F45</f>
        <v>#REF!</v>
      </c>
      <c r="I45" t="e">
        <f aca="true" t="shared" si="4" ref="I45:I60">ABS(ROUND(J45,0)-J45)+ABS(ROUND(K45,0)-K45)</f>
        <v>#REF!</v>
      </c>
      <c r="J45" s="35" t="e">
        <f>#REF!</f>
        <v>#REF!</v>
      </c>
      <c r="K45" s="36" t="e">
        <f>#REF!</f>
        <v>#REF!</v>
      </c>
      <c r="L45" s="35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6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0"/>
        <v>#REF!</v>
      </c>
    </row>
    <row r="46" spans="1:29" ht="12.75">
      <c r="A46" t="s">
        <v>158</v>
      </c>
      <c r="B46" s="8" t="e">
        <f>IF(#REF!&lt;&gt;0,"DA","NE")</f>
        <v>#REF!</v>
      </c>
      <c r="D46" t="s">
        <v>197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35" t="e">
        <f>#REF!</f>
        <v>#REF!</v>
      </c>
      <c r="K46" s="36" t="e">
        <f>#REF!</f>
        <v>#REF!</v>
      </c>
      <c r="L46" s="35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6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0"/>
        <v>#REF!</v>
      </c>
    </row>
    <row r="47" spans="1:29" ht="12.75">
      <c r="A47" t="s">
        <v>157</v>
      </c>
      <c r="B47" s="8" t="e">
        <f>IF(#REF!&lt;&gt;0,"DA","NE")</f>
        <v>#REF!</v>
      </c>
      <c r="D47" t="s">
        <v>197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35" t="e">
        <f>#REF!</f>
        <v>#REF!</v>
      </c>
      <c r="K47" s="36" t="e">
        <f>#REF!</f>
        <v>#REF!</v>
      </c>
      <c r="L47" s="35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6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0"/>
        <v>#REF!</v>
      </c>
    </row>
    <row r="48" spans="1:29" ht="12.75">
      <c r="A48" t="s">
        <v>159</v>
      </c>
      <c r="B48" s="8" t="e">
        <f>#REF!</f>
        <v>#REF!</v>
      </c>
      <c r="D48" t="s">
        <v>197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35" t="e">
        <f>#REF!</f>
        <v>#REF!</v>
      </c>
      <c r="K48" s="36" t="e">
        <f>#REF!</f>
        <v>#REF!</v>
      </c>
      <c r="L48" s="35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6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0"/>
        <v>#REF!</v>
      </c>
    </row>
    <row r="49" spans="1:29" ht="12.75">
      <c r="A49" t="s">
        <v>161</v>
      </c>
      <c r="B49" s="8" t="e">
        <f>IF(#REF!&lt;&gt;0,"DA","NE")</f>
        <v>#REF!</v>
      </c>
      <c r="D49" t="s">
        <v>197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35" t="e">
        <f>#REF!</f>
        <v>#REF!</v>
      </c>
      <c r="K49" s="36" t="e">
        <f>#REF!</f>
        <v>#REF!</v>
      </c>
      <c r="L49" s="35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6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0"/>
        <v>#REF!</v>
      </c>
    </row>
    <row r="50" spans="1:29" ht="12.75">
      <c r="A50" t="s">
        <v>160</v>
      </c>
      <c r="B50" s="8" t="e">
        <f>IF(#REF!&lt;&gt;0,"DA","NE")</f>
        <v>#REF!</v>
      </c>
      <c r="D50" t="s">
        <v>197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35" t="e">
        <f>#REF!</f>
        <v>#REF!</v>
      </c>
      <c r="K50" s="36" t="e">
        <f>#REF!</f>
        <v>#REF!</v>
      </c>
      <c r="L50" s="35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6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0"/>
        <v>#REF!</v>
      </c>
    </row>
    <row r="51" spans="1:29" ht="12.75">
      <c r="A51" t="s">
        <v>162</v>
      </c>
      <c r="B51" s="8" t="e">
        <f>#REF!</f>
        <v>#REF!</v>
      </c>
      <c r="D51" t="s">
        <v>197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35" t="e">
        <f>#REF!</f>
        <v>#REF!</v>
      </c>
      <c r="K51" s="36" t="e">
        <f>#REF!</f>
        <v>#REF!</v>
      </c>
      <c r="L51" s="35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6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0"/>
        <v>#REF!</v>
      </c>
    </row>
    <row r="52" spans="1:29" ht="12.75">
      <c r="A52" t="s">
        <v>273</v>
      </c>
      <c r="B52" s="8" t="e">
        <f>IF(#REF!&gt;0,"DA","NE")</f>
        <v>#REF!</v>
      </c>
      <c r="D52" t="s">
        <v>197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35" t="e">
        <f>#REF!</f>
        <v>#REF!</v>
      </c>
      <c r="K52" s="36" t="e">
        <f>#REF!</f>
        <v>#REF!</v>
      </c>
      <c r="L52" s="35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6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0"/>
        <v>#REF!</v>
      </c>
    </row>
    <row r="53" spans="1:29" ht="12.75">
      <c r="A53" t="s">
        <v>216</v>
      </c>
      <c r="B53" s="8" t="e">
        <f>#REF!</f>
        <v>#REF!</v>
      </c>
      <c r="D53" t="s">
        <v>197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35" t="e">
        <f>#REF!</f>
        <v>#REF!</v>
      </c>
      <c r="K53" s="36" t="e">
        <f>#REF!</f>
        <v>#REF!</v>
      </c>
      <c r="L53" s="35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6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0"/>
        <v>#REF!</v>
      </c>
    </row>
    <row r="54" spans="1:29" ht="12.75">
      <c r="A54" t="s">
        <v>217</v>
      </c>
      <c r="B54" s="8" t="e">
        <f>#REF!</f>
        <v>#REF!</v>
      </c>
      <c r="D54" t="s">
        <v>197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35" t="e">
        <f>#REF!</f>
        <v>#REF!</v>
      </c>
      <c r="K54" s="36" t="e">
        <f>#REF!</f>
        <v>#REF!</v>
      </c>
      <c r="L54" s="35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6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0"/>
        <v>#REF!</v>
      </c>
    </row>
    <row r="55" spans="1:29" ht="12.75">
      <c r="A55" t="s">
        <v>218</v>
      </c>
      <c r="B55" s="8" t="e">
        <f>#REF!</f>
        <v>#REF!</v>
      </c>
      <c r="D55" t="s">
        <v>197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35" t="e">
        <f>#REF!</f>
        <v>#REF!</v>
      </c>
      <c r="K55" s="36" t="e">
        <f>#REF!</f>
        <v>#REF!</v>
      </c>
      <c r="L55" s="35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6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0"/>
        <v>#REF!</v>
      </c>
    </row>
    <row r="56" spans="1:29" ht="12.75">
      <c r="A56" t="s">
        <v>219</v>
      </c>
      <c r="B56" s="8" t="e">
        <f>#REF!</f>
        <v>#REF!</v>
      </c>
      <c r="D56" t="s">
        <v>197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35" t="e">
        <f>#REF!</f>
        <v>#REF!</v>
      </c>
      <c r="K56" s="36" t="e">
        <f>#REF!</f>
        <v>#REF!</v>
      </c>
      <c r="L56" s="35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6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0"/>
        <v>#REF!</v>
      </c>
    </row>
    <row r="57" spans="1:29" ht="12.75">
      <c r="A57" t="s">
        <v>220</v>
      </c>
      <c r="B57" s="8" t="e">
        <f>#REF!</f>
        <v>#REF!</v>
      </c>
      <c r="D57" t="s">
        <v>197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35" t="e">
        <f>#REF!</f>
        <v>#REF!</v>
      </c>
      <c r="K57" s="36" t="e">
        <f>#REF!</f>
        <v>#REF!</v>
      </c>
      <c r="L57" s="35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6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0"/>
        <v>#REF!</v>
      </c>
    </row>
    <row r="58" spans="1:29" ht="12.75">
      <c r="A58" t="s">
        <v>14</v>
      </c>
      <c r="B58" s="8" t="e">
        <f>IF(#REF!&gt;0,"NE","DA")</f>
        <v>#REF!</v>
      </c>
      <c r="D58" t="s">
        <v>197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35" t="e">
        <f>#REF!</f>
        <v>#REF!</v>
      </c>
      <c r="K58" s="36" t="e">
        <f>#REF!</f>
        <v>#REF!</v>
      </c>
      <c r="L58" s="35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6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0"/>
        <v>#REF!</v>
      </c>
    </row>
    <row r="59" spans="1:29" ht="12.75">
      <c r="A59" t="s">
        <v>45</v>
      </c>
      <c r="B59" s="19" t="e">
        <f>SUM(H2:H392)+SUM(#REF!)+SUM(AC2:AC101)</f>
        <v>#REF!</v>
      </c>
      <c r="D59" t="s">
        <v>197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35" t="e">
        <f>#REF!</f>
        <v>#REF!</v>
      </c>
      <c r="K59" s="36" t="e">
        <f>#REF!</f>
        <v>#REF!</v>
      </c>
      <c r="L59" s="35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6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0"/>
        <v>#REF!</v>
      </c>
    </row>
    <row r="60" spans="1:29" ht="12.75">
      <c r="A60" t="s">
        <v>118</v>
      </c>
      <c r="B60" s="8" t="e">
        <f>IF(#REF!&lt;&gt;"",LOOKUP(#REF!,#REF!,#REF!),"")</f>
        <v>#REF!</v>
      </c>
      <c r="D60" t="s">
        <v>197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35" t="e">
        <f>#REF!</f>
        <v>#REF!</v>
      </c>
      <c r="K60" s="36" t="e">
        <f>#REF!</f>
        <v>#REF!</v>
      </c>
      <c r="L60" s="35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6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0"/>
        <v>#REF!</v>
      </c>
    </row>
    <row r="61" spans="1:29" ht="12.75">
      <c r="A61" t="s">
        <v>297</v>
      </c>
      <c r="B61" s="19" t="e">
        <f>SUM(AC2:AC101)</f>
        <v>#REF!</v>
      </c>
      <c r="D61" t="s">
        <v>197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35" t="e">
        <f>#REF!</f>
        <v>#REF!</v>
      </c>
      <c r="K61" s="36" t="e">
        <f>#REF!</f>
        <v>#REF!</v>
      </c>
      <c r="L61" s="35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6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0"/>
        <v>#REF!</v>
      </c>
    </row>
    <row r="62" spans="1:29" ht="12.75">
      <c r="A62" t="s">
        <v>309</v>
      </c>
      <c r="B62" s="8" t="e">
        <f>#REF!</f>
        <v>#REF!</v>
      </c>
      <c r="D62" t="s">
        <v>197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35" t="e">
        <f>#REF!</f>
        <v>#REF!</v>
      </c>
      <c r="K62" s="36" t="e">
        <f>#REF!</f>
        <v>#REF!</v>
      </c>
      <c r="L62" s="35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6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0"/>
        <v>#REF!</v>
      </c>
    </row>
    <row r="63" spans="4:29" ht="12.75">
      <c r="D63" t="s">
        <v>197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35" t="e">
        <f>#REF!</f>
        <v>#REF!</v>
      </c>
      <c r="K63" s="36" t="e">
        <f>#REF!</f>
        <v>#REF!</v>
      </c>
      <c r="L63" s="35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6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0"/>
        <v>#REF!</v>
      </c>
    </row>
    <row r="64" spans="4:29" ht="12.75">
      <c r="D64" t="s">
        <v>197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35" t="e">
        <f>#REF!</f>
        <v>#REF!</v>
      </c>
      <c r="K64" s="36" t="e">
        <f>#REF!</f>
        <v>#REF!</v>
      </c>
      <c r="L64" s="35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6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0"/>
        <v>#REF!</v>
      </c>
    </row>
    <row r="65" spans="4:29" ht="12.75">
      <c r="D65" t="s">
        <v>197</v>
      </c>
      <c r="E65">
        <v>1</v>
      </c>
      <c r="F65" t="e">
        <f>#REF!</f>
        <v>#REF!</v>
      </c>
      <c r="G65" t="e">
        <f>IF(#REF!=0,"",#REF!)</f>
        <v>#REF!</v>
      </c>
      <c r="H65" s="19" t="e">
        <f aca="true" t="shared" si="5" ref="H65:H98">J65/100*F65+2*K65/100*F65</f>
        <v>#REF!</v>
      </c>
      <c r="I65" t="e">
        <f aca="true" t="shared" si="6" ref="I65:I98">ABS(ROUND(J65,0)-J65)+ABS(ROUND(K65,0)-K65)</f>
        <v>#REF!</v>
      </c>
      <c r="J65" s="35" t="e">
        <f>#REF!</f>
        <v>#REF!</v>
      </c>
      <c r="K65" s="36" t="e">
        <f>#REF!</f>
        <v>#REF!</v>
      </c>
      <c r="L65" s="35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6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0"/>
        <v>#REF!</v>
      </c>
    </row>
    <row r="66" spans="4:29" ht="12.75">
      <c r="D66" t="s">
        <v>197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35" t="e">
        <f>#REF!</f>
        <v>#REF!</v>
      </c>
      <c r="K66" s="36" t="e">
        <f>#REF!</f>
        <v>#REF!</v>
      </c>
      <c r="L66" s="35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6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0"/>
        <v>#REF!</v>
      </c>
    </row>
    <row r="67" spans="4:29" ht="12.75">
      <c r="D67" t="s">
        <v>197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35" t="e">
        <f>#REF!</f>
        <v>#REF!</v>
      </c>
      <c r="K67" s="36" t="e">
        <f>#REF!</f>
        <v>#REF!</v>
      </c>
      <c r="L67" s="35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6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7" ref="AC67:AC101">LEN(Y67)+LEN(Z67)+LEN(AA67)+INT(VALUE(AB67))</f>
        <v>#REF!</v>
      </c>
    </row>
    <row r="68" spans="4:29" ht="12.75">
      <c r="D68" t="s">
        <v>197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35" t="e">
        <f>#REF!</f>
        <v>#REF!</v>
      </c>
      <c r="K68" s="36" t="e">
        <f>#REF!</f>
        <v>#REF!</v>
      </c>
      <c r="L68" s="35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6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7"/>
        <v>#REF!</v>
      </c>
    </row>
    <row r="69" spans="4:29" ht="12.75">
      <c r="D69" t="s">
        <v>197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35" t="e">
        <f>#REF!</f>
        <v>#REF!</v>
      </c>
      <c r="K69" s="36" t="e">
        <f>#REF!</f>
        <v>#REF!</v>
      </c>
      <c r="L69" s="35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6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7"/>
        <v>#REF!</v>
      </c>
    </row>
    <row r="70" spans="4:29" ht="12.75">
      <c r="D70" t="s">
        <v>197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35" t="e">
        <f>#REF!</f>
        <v>#REF!</v>
      </c>
      <c r="K70" s="36" t="e">
        <f>#REF!</f>
        <v>#REF!</v>
      </c>
      <c r="L70" s="35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6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7"/>
        <v>#REF!</v>
      </c>
    </row>
    <row r="71" spans="4:29" ht="12.75">
      <c r="D71" t="s">
        <v>197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35" t="e">
        <f>#REF!</f>
        <v>#REF!</v>
      </c>
      <c r="K71" s="36" t="e">
        <f>#REF!</f>
        <v>#REF!</v>
      </c>
      <c r="L71" s="35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6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7"/>
        <v>#REF!</v>
      </c>
    </row>
    <row r="72" spans="4:29" ht="12.75">
      <c r="D72" t="s">
        <v>197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35" t="e">
        <f>#REF!</f>
        <v>#REF!</v>
      </c>
      <c r="K72" s="36" t="e">
        <f>#REF!</f>
        <v>#REF!</v>
      </c>
      <c r="L72" s="35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6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7"/>
        <v>#REF!</v>
      </c>
    </row>
    <row r="73" spans="4:29" ht="12.75">
      <c r="D73" t="s">
        <v>197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35" t="e">
        <f>#REF!</f>
        <v>#REF!</v>
      </c>
      <c r="K73" s="36" t="e">
        <f>#REF!</f>
        <v>#REF!</v>
      </c>
      <c r="L73" s="35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6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7"/>
        <v>#REF!</v>
      </c>
    </row>
    <row r="74" spans="4:29" ht="12.75">
      <c r="D74" t="s">
        <v>197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35" t="e">
        <f>#REF!</f>
        <v>#REF!</v>
      </c>
      <c r="K74" s="36" t="e">
        <f>#REF!</f>
        <v>#REF!</v>
      </c>
      <c r="L74" s="35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6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7"/>
        <v>#REF!</v>
      </c>
    </row>
    <row r="75" spans="4:29" ht="12.75">
      <c r="D75" t="s">
        <v>197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35" t="e">
        <f>#REF!</f>
        <v>#REF!</v>
      </c>
      <c r="K75" s="36" t="e">
        <f>#REF!</f>
        <v>#REF!</v>
      </c>
      <c r="L75" s="35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6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7"/>
        <v>#REF!</v>
      </c>
    </row>
    <row r="76" spans="4:29" ht="12.75">
      <c r="D76" t="s">
        <v>197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35" t="e">
        <f>#REF!</f>
        <v>#REF!</v>
      </c>
      <c r="K76" s="36" t="e">
        <f>#REF!</f>
        <v>#REF!</v>
      </c>
      <c r="L76" s="35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6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7"/>
        <v>#REF!</v>
      </c>
    </row>
    <row r="77" spans="4:29" ht="12.75">
      <c r="D77" t="s">
        <v>197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35" t="e">
        <f>#REF!</f>
        <v>#REF!</v>
      </c>
      <c r="K77" s="36" t="e">
        <f>#REF!</f>
        <v>#REF!</v>
      </c>
      <c r="L77" s="35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6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7"/>
        <v>#REF!</v>
      </c>
    </row>
    <row r="78" spans="4:29" ht="12.75">
      <c r="D78" t="s">
        <v>197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35" t="e">
        <f>#REF!</f>
        <v>#REF!</v>
      </c>
      <c r="K78" s="36" t="e">
        <f>#REF!</f>
        <v>#REF!</v>
      </c>
      <c r="L78" s="35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6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7"/>
        <v>#REF!</v>
      </c>
    </row>
    <row r="79" spans="4:29" ht="12.75">
      <c r="D79" t="s">
        <v>197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35" t="e">
        <f>#REF!</f>
        <v>#REF!</v>
      </c>
      <c r="K79" s="36" t="e">
        <f>#REF!</f>
        <v>#REF!</v>
      </c>
      <c r="L79" s="35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6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7"/>
        <v>#REF!</v>
      </c>
    </row>
    <row r="80" spans="4:29" ht="12.75">
      <c r="D80" t="s">
        <v>197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35" t="e">
        <f>#REF!</f>
        <v>#REF!</v>
      </c>
      <c r="K80" s="36" t="e">
        <f>#REF!</f>
        <v>#REF!</v>
      </c>
      <c r="L80" s="35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6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7"/>
        <v>#REF!</v>
      </c>
    </row>
    <row r="81" spans="4:29" ht="12.75">
      <c r="D81" t="s">
        <v>197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35" t="e">
        <f>#REF!</f>
        <v>#REF!</v>
      </c>
      <c r="K81" s="36" t="e">
        <f>#REF!</f>
        <v>#REF!</v>
      </c>
      <c r="L81" s="35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6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7"/>
        <v>#REF!</v>
      </c>
    </row>
    <row r="82" spans="4:29" ht="12.75">
      <c r="D82" t="s">
        <v>197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35" t="e">
        <f>#REF!</f>
        <v>#REF!</v>
      </c>
      <c r="K82" s="36" t="e">
        <f>#REF!</f>
        <v>#REF!</v>
      </c>
      <c r="L82" s="35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6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7"/>
        <v>#REF!</v>
      </c>
    </row>
    <row r="83" spans="4:29" ht="12.75">
      <c r="D83" t="s">
        <v>197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35" t="e">
        <f>#REF!</f>
        <v>#REF!</v>
      </c>
      <c r="K83" s="36" t="e">
        <f>#REF!</f>
        <v>#REF!</v>
      </c>
      <c r="L83" s="35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6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7"/>
        <v>#REF!</v>
      </c>
    </row>
    <row r="84" spans="4:29" ht="12.75">
      <c r="D84" t="s">
        <v>197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35" t="e">
        <f>#REF!</f>
        <v>#REF!</v>
      </c>
      <c r="K84" s="36" t="e">
        <f>#REF!</f>
        <v>#REF!</v>
      </c>
      <c r="L84" s="35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6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7"/>
        <v>#REF!</v>
      </c>
    </row>
    <row r="85" spans="4:29" ht="12.75">
      <c r="D85" t="s">
        <v>197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35" t="e">
        <f>#REF!</f>
        <v>#REF!</v>
      </c>
      <c r="K85" s="36" t="e">
        <f>#REF!</f>
        <v>#REF!</v>
      </c>
      <c r="L85" s="35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6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7"/>
        <v>#REF!</v>
      </c>
    </row>
    <row r="86" spans="4:29" ht="12.75">
      <c r="D86" t="s">
        <v>197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35" t="e">
        <f>#REF!</f>
        <v>#REF!</v>
      </c>
      <c r="K86" s="36" t="e">
        <f>#REF!</f>
        <v>#REF!</v>
      </c>
      <c r="L86" s="35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6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7"/>
        <v>#REF!</v>
      </c>
    </row>
    <row r="87" spans="4:29" ht="12.75">
      <c r="D87" t="s">
        <v>197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35" t="e">
        <f>#REF!</f>
        <v>#REF!</v>
      </c>
      <c r="K87" s="36" t="e">
        <f>#REF!</f>
        <v>#REF!</v>
      </c>
      <c r="L87" s="35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6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7"/>
        <v>#REF!</v>
      </c>
    </row>
    <row r="88" spans="4:29" ht="12.75">
      <c r="D88" t="s">
        <v>197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35" t="e">
        <f>#REF!</f>
        <v>#REF!</v>
      </c>
      <c r="K88" s="36" t="e">
        <f>#REF!</f>
        <v>#REF!</v>
      </c>
      <c r="L88" s="35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6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7"/>
        <v>#REF!</v>
      </c>
    </row>
    <row r="89" spans="4:29" ht="12.75">
      <c r="D89" t="s">
        <v>197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35" t="e">
        <f>#REF!</f>
        <v>#REF!</v>
      </c>
      <c r="K89" s="36" t="e">
        <f>#REF!</f>
        <v>#REF!</v>
      </c>
      <c r="L89" s="35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6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7"/>
        <v>#REF!</v>
      </c>
    </row>
    <row r="90" spans="4:29" ht="12.75">
      <c r="D90" t="s">
        <v>197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35" t="e">
        <f>#REF!</f>
        <v>#REF!</v>
      </c>
      <c r="K90" s="36" t="e">
        <f>#REF!</f>
        <v>#REF!</v>
      </c>
      <c r="L90" s="35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6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7"/>
        <v>#REF!</v>
      </c>
    </row>
    <row r="91" spans="4:29" ht="12.75">
      <c r="D91" t="s">
        <v>197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35" t="e">
        <f>#REF!</f>
        <v>#REF!</v>
      </c>
      <c r="K91" s="36" t="e">
        <f>#REF!</f>
        <v>#REF!</v>
      </c>
      <c r="L91" s="35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6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7"/>
        <v>#REF!</v>
      </c>
    </row>
    <row r="92" spans="4:29" ht="12.75">
      <c r="D92" t="s">
        <v>197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35" t="e">
        <f>#REF!</f>
        <v>#REF!</v>
      </c>
      <c r="K92" s="36" t="e">
        <f>#REF!</f>
        <v>#REF!</v>
      </c>
      <c r="L92" s="35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6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7"/>
        <v>#REF!</v>
      </c>
    </row>
    <row r="93" spans="4:29" ht="12.75">
      <c r="D93" t="s">
        <v>197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35" t="e">
        <f>#REF!</f>
        <v>#REF!</v>
      </c>
      <c r="K93" s="36" t="e">
        <f>#REF!</f>
        <v>#REF!</v>
      </c>
      <c r="L93" s="35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6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7"/>
        <v>#REF!</v>
      </c>
    </row>
    <row r="94" spans="4:29" ht="12.75">
      <c r="D94" t="s">
        <v>197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35" t="e">
        <f>#REF!</f>
        <v>#REF!</v>
      </c>
      <c r="K94" s="36" t="e">
        <f>#REF!</f>
        <v>#REF!</v>
      </c>
      <c r="L94" s="35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6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7"/>
        <v>#REF!</v>
      </c>
    </row>
    <row r="95" spans="4:29" ht="12.75">
      <c r="D95" t="s">
        <v>197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35" t="e">
        <f>#REF!</f>
        <v>#REF!</v>
      </c>
      <c r="K95" s="36" t="e">
        <f>#REF!</f>
        <v>#REF!</v>
      </c>
      <c r="L95" s="35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6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7"/>
        <v>#REF!</v>
      </c>
    </row>
    <row r="96" spans="4:29" ht="12.75">
      <c r="D96" t="s">
        <v>197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35" t="e">
        <f>#REF!</f>
        <v>#REF!</v>
      </c>
      <c r="K96" s="36" t="e">
        <f>#REF!</f>
        <v>#REF!</v>
      </c>
      <c r="L96" s="35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6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7"/>
        <v>#REF!</v>
      </c>
    </row>
    <row r="97" spans="4:29" ht="12.75">
      <c r="D97" t="s">
        <v>197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35" t="e">
        <f>#REF!</f>
        <v>#REF!</v>
      </c>
      <c r="K97" s="36" t="e">
        <f>#REF!</f>
        <v>#REF!</v>
      </c>
      <c r="L97" s="35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6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7"/>
        <v>#REF!</v>
      </c>
    </row>
    <row r="98" spans="4:29" ht="12.75">
      <c r="D98" t="s">
        <v>197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35" t="e">
        <f>#REF!</f>
        <v>#REF!</v>
      </c>
      <c r="K98" s="36" t="e">
        <f>#REF!</f>
        <v>#REF!</v>
      </c>
      <c r="L98" s="35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6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7"/>
        <v>#REF!</v>
      </c>
    </row>
    <row r="99" spans="4:29" ht="12.75">
      <c r="D99" t="s">
        <v>197</v>
      </c>
      <c r="E99">
        <v>1</v>
      </c>
      <c r="F99" t="e">
        <f>#REF!</f>
        <v>#REF!</v>
      </c>
      <c r="G99" t="e">
        <f>IF(#REF!=0,"",#REF!)</f>
        <v>#REF!</v>
      </c>
      <c r="H99" s="19" t="e">
        <f aca="true" t="shared" si="8" ref="H99:H107">J99/100*F99+2*K99/100*F99</f>
        <v>#REF!</v>
      </c>
      <c r="I99" t="e">
        <f aca="true" t="shared" si="9" ref="I99:I107">ABS(ROUND(J99,0)-J99)+ABS(ROUND(K99,0)-K99)</f>
        <v>#REF!</v>
      </c>
      <c r="J99" s="35" t="e">
        <f>#REF!</f>
        <v>#REF!</v>
      </c>
      <c r="K99" s="36" t="e">
        <f>#REF!</f>
        <v>#REF!</v>
      </c>
      <c r="L99" s="35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6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7"/>
        <v>#REF!</v>
      </c>
    </row>
    <row r="100" spans="4:29" ht="12.75">
      <c r="D100" t="s">
        <v>197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35" t="e">
        <f>#REF!</f>
        <v>#REF!</v>
      </c>
      <c r="K100" s="36" t="e">
        <f>#REF!</f>
        <v>#REF!</v>
      </c>
      <c r="L100" s="35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6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7"/>
        <v>#REF!</v>
      </c>
    </row>
    <row r="101" spans="4:29" ht="12.75">
      <c r="D101" t="s">
        <v>197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35" t="e">
        <f>#REF!</f>
        <v>#REF!</v>
      </c>
      <c r="K101" s="36" t="e">
        <f>#REF!</f>
        <v>#REF!</v>
      </c>
      <c r="L101" s="35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6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7"/>
        <v>#REF!</v>
      </c>
    </row>
    <row r="102" spans="4:24" ht="12.75">
      <c r="D102" t="s">
        <v>197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35" t="e">
        <f>#REF!</f>
        <v>#REF!</v>
      </c>
      <c r="K102" s="36" t="e">
        <f>#REF!</f>
        <v>#REF!</v>
      </c>
      <c r="L102" s="35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6"/>
    </row>
    <row r="103" spans="4:24" ht="12.75">
      <c r="D103" t="s">
        <v>197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35" t="e">
        <f>#REF!</f>
        <v>#REF!</v>
      </c>
      <c r="K103" s="36" t="e">
        <f>#REF!</f>
        <v>#REF!</v>
      </c>
      <c r="L103" s="35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6"/>
    </row>
    <row r="104" spans="4:24" ht="12.75">
      <c r="D104" t="s">
        <v>197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35" t="e">
        <f>#REF!</f>
        <v>#REF!</v>
      </c>
      <c r="K104" s="36" t="e">
        <f>#REF!</f>
        <v>#REF!</v>
      </c>
      <c r="L104" s="35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6"/>
    </row>
    <row r="105" spans="4:24" ht="12.75">
      <c r="D105" t="s">
        <v>197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35" t="e">
        <f>#REF!</f>
        <v>#REF!</v>
      </c>
      <c r="K105" s="36" t="e">
        <f>#REF!</f>
        <v>#REF!</v>
      </c>
      <c r="L105" s="35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6"/>
    </row>
    <row r="106" spans="4:24" ht="12.75">
      <c r="D106" t="s">
        <v>197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35" t="e">
        <f>#REF!</f>
        <v>#REF!</v>
      </c>
      <c r="K106" s="36" t="e">
        <f>#REF!</f>
        <v>#REF!</v>
      </c>
      <c r="L106" s="35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6"/>
    </row>
    <row r="107" spans="4:24" ht="12.75">
      <c r="D107" t="s">
        <v>197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35" t="e">
        <f>#REF!</f>
        <v>#REF!</v>
      </c>
      <c r="K107" s="36" t="e">
        <f>#REF!</f>
        <v>#REF!</v>
      </c>
      <c r="L107" s="35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6"/>
    </row>
    <row r="108" spans="4:24" ht="12.75">
      <c r="D108" t="s">
        <v>197</v>
      </c>
      <c r="E108">
        <v>1</v>
      </c>
      <c r="F108" t="e">
        <f>#REF!</f>
        <v>#REF!</v>
      </c>
      <c r="G108" t="e">
        <f>IF(#REF!=0,"",#REF!)</f>
        <v>#REF!</v>
      </c>
      <c r="H108" s="19" t="e">
        <f aca="true" t="shared" si="10" ref="H108:H113">J108/100*F108+2*K108/100*F108</f>
        <v>#REF!</v>
      </c>
      <c r="I108" t="e">
        <f aca="true" t="shared" si="11" ref="I108:I113">ABS(ROUND(J108,0)-J108)+ABS(ROUND(K108,0)-K108)</f>
        <v>#REF!</v>
      </c>
      <c r="J108" s="35" t="e">
        <f>#REF!</f>
        <v>#REF!</v>
      </c>
      <c r="K108" s="36" t="e">
        <f>#REF!</f>
        <v>#REF!</v>
      </c>
      <c r="L108" s="35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6"/>
    </row>
    <row r="109" spans="4:24" ht="12.75">
      <c r="D109" t="s">
        <v>197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35" t="e">
        <f>#REF!</f>
        <v>#REF!</v>
      </c>
      <c r="K109" s="36" t="e">
        <f>#REF!</f>
        <v>#REF!</v>
      </c>
      <c r="L109" s="35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6"/>
    </row>
    <row r="110" spans="4:24" ht="12.75">
      <c r="D110" t="s">
        <v>197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35" t="e">
        <f>#REF!</f>
        <v>#REF!</v>
      </c>
      <c r="K110" s="36" t="e">
        <f>#REF!</f>
        <v>#REF!</v>
      </c>
      <c r="L110" s="35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6"/>
    </row>
    <row r="111" spans="4:24" ht="12.75">
      <c r="D111" t="s">
        <v>197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35" t="e">
        <f>#REF!</f>
        <v>#REF!</v>
      </c>
      <c r="K111" s="36" t="e">
        <f>#REF!</f>
        <v>#REF!</v>
      </c>
      <c r="L111" s="35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6"/>
    </row>
    <row r="112" spans="4:24" ht="12.75">
      <c r="D112" t="s">
        <v>349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35" t="e">
        <f>#REF!</f>
        <v>#REF!</v>
      </c>
      <c r="K112" s="36" t="e">
        <f>#REF!</f>
        <v>#REF!</v>
      </c>
      <c r="L112" s="35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6"/>
    </row>
    <row r="113" spans="4:24" ht="12.75">
      <c r="D113" t="s">
        <v>349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35" t="e">
        <f>#REF!</f>
        <v>#REF!</v>
      </c>
      <c r="K113" s="36" t="e">
        <f>#REF!</f>
        <v>#REF!</v>
      </c>
      <c r="L113" s="35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6"/>
    </row>
    <row r="114" spans="4:24" ht="12.75">
      <c r="D114" t="s">
        <v>349</v>
      </c>
      <c r="E114">
        <v>2</v>
      </c>
      <c r="F114" t="e">
        <f>#REF!</f>
        <v>#REF!</v>
      </c>
      <c r="G114" t="e">
        <f>IF(#REF!=0,"",#REF!)</f>
        <v>#REF!</v>
      </c>
      <c r="H114" s="19" t="e">
        <f aca="true" t="shared" si="12" ref="H114:H158">J114/100*F114+2*K114/100*F114</f>
        <v>#REF!</v>
      </c>
      <c r="I114" t="e">
        <f aca="true" t="shared" si="13" ref="I114:I158">ABS(ROUND(J114,0)-J114)+ABS(ROUND(K114,0)-K114)</f>
        <v>#REF!</v>
      </c>
      <c r="J114" s="35" t="e">
        <f>#REF!</f>
        <v>#REF!</v>
      </c>
      <c r="K114" s="36" t="e">
        <f>#REF!</f>
        <v>#REF!</v>
      </c>
      <c r="L114" s="35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6"/>
    </row>
    <row r="115" spans="4:24" ht="12.75">
      <c r="D115" t="s">
        <v>349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35" t="e">
        <f>#REF!</f>
        <v>#REF!</v>
      </c>
      <c r="K115" s="36" t="e">
        <f>#REF!</f>
        <v>#REF!</v>
      </c>
      <c r="L115" s="35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6"/>
    </row>
    <row r="116" spans="4:24" ht="12.75">
      <c r="D116" t="s">
        <v>349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35" t="e">
        <f>#REF!</f>
        <v>#REF!</v>
      </c>
      <c r="K116" s="36" t="e">
        <f>#REF!</f>
        <v>#REF!</v>
      </c>
      <c r="L116" s="35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6"/>
    </row>
    <row r="117" spans="4:24" ht="12.75">
      <c r="D117" t="s">
        <v>349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35" t="e">
        <f>#REF!</f>
        <v>#REF!</v>
      </c>
      <c r="K117" s="36" t="e">
        <f>#REF!</f>
        <v>#REF!</v>
      </c>
      <c r="L117" s="35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6"/>
    </row>
    <row r="118" spans="4:24" ht="12.75">
      <c r="D118" t="s">
        <v>349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35" t="e">
        <f>#REF!</f>
        <v>#REF!</v>
      </c>
      <c r="K118" s="36" t="e">
        <f>#REF!</f>
        <v>#REF!</v>
      </c>
      <c r="L118" s="35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6"/>
    </row>
    <row r="119" spans="4:24" ht="12.75">
      <c r="D119" t="s">
        <v>349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35" t="e">
        <f>#REF!</f>
        <v>#REF!</v>
      </c>
      <c r="K119" s="36" t="e">
        <f>#REF!</f>
        <v>#REF!</v>
      </c>
      <c r="L119" s="35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6"/>
    </row>
    <row r="120" spans="4:24" ht="12.75">
      <c r="D120" t="s">
        <v>349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35" t="e">
        <f>#REF!</f>
        <v>#REF!</v>
      </c>
      <c r="K120" s="36" t="e">
        <f>#REF!</f>
        <v>#REF!</v>
      </c>
      <c r="L120" s="35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6"/>
    </row>
    <row r="121" spans="4:24" ht="12.75">
      <c r="D121" t="s">
        <v>349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35" t="e">
        <f>#REF!</f>
        <v>#REF!</v>
      </c>
      <c r="K121" s="36" t="e">
        <f>#REF!</f>
        <v>#REF!</v>
      </c>
      <c r="L121" s="35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6"/>
    </row>
    <row r="122" spans="4:24" ht="12.75">
      <c r="D122" t="s">
        <v>349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35" t="e">
        <f>#REF!</f>
        <v>#REF!</v>
      </c>
      <c r="K122" s="36" t="e">
        <f>#REF!</f>
        <v>#REF!</v>
      </c>
      <c r="L122" s="35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6"/>
    </row>
    <row r="123" spans="4:24" ht="12.75">
      <c r="D123" t="s">
        <v>349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35" t="e">
        <f>#REF!</f>
        <v>#REF!</v>
      </c>
      <c r="K123" s="36" t="e">
        <f>#REF!</f>
        <v>#REF!</v>
      </c>
      <c r="L123" s="35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6"/>
    </row>
    <row r="124" spans="4:24" ht="12.75">
      <c r="D124" t="s">
        <v>349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35" t="e">
        <f>#REF!</f>
        <v>#REF!</v>
      </c>
      <c r="K124" s="36" t="e">
        <f>#REF!</f>
        <v>#REF!</v>
      </c>
      <c r="L124" s="35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6"/>
    </row>
    <row r="125" spans="4:24" ht="12.75">
      <c r="D125" t="s">
        <v>349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35" t="e">
        <f>#REF!</f>
        <v>#REF!</v>
      </c>
      <c r="K125" s="36" t="e">
        <f>#REF!</f>
        <v>#REF!</v>
      </c>
      <c r="L125" s="35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6"/>
    </row>
    <row r="126" spans="4:24" ht="12.75">
      <c r="D126" t="s">
        <v>349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35" t="e">
        <f>#REF!</f>
        <v>#REF!</v>
      </c>
      <c r="K126" s="36" t="e">
        <f>#REF!</f>
        <v>#REF!</v>
      </c>
      <c r="L126" s="35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6"/>
    </row>
    <row r="127" spans="4:24" ht="12.75">
      <c r="D127" t="s">
        <v>349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35" t="e">
        <f>#REF!</f>
        <v>#REF!</v>
      </c>
      <c r="K127" s="36" t="e">
        <f>#REF!</f>
        <v>#REF!</v>
      </c>
      <c r="L127" s="35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6"/>
    </row>
    <row r="128" spans="4:24" ht="12.75">
      <c r="D128" t="s">
        <v>349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35" t="e">
        <f>#REF!</f>
        <v>#REF!</v>
      </c>
      <c r="K128" s="36" t="e">
        <f>#REF!</f>
        <v>#REF!</v>
      </c>
      <c r="L128" s="35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6"/>
    </row>
    <row r="129" spans="4:24" ht="12.75">
      <c r="D129" t="s">
        <v>349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35" t="e">
        <f>#REF!</f>
        <v>#REF!</v>
      </c>
      <c r="K129" s="36" t="e">
        <f>#REF!</f>
        <v>#REF!</v>
      </c>
      <c r="L129" s="35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6"/>
    </row>
    <row r="130" spans="4:24" ht="12.75">
      <c r="D130" t="s">
        <v>349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35" t="e">
        <f>#REF!</f>
        <v>#REF!</v>
      </c>
      <c r="K130" s="36" t="e">
        <f>#REF!</f>
        <v>#REF!</v>
      </c>
      <c r="L130" s="35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6"/>
    </row>
    <row r="131" spans="4:24" ht="12.75">
      <c r="D131" t="s">
        <v>349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35" t="e">
        <f>#REF!</f>
        <v>#REF!</v>
      </c>
      <c r="K131" s="36" t="e">
        <f>#REF!</f>
        <v>#REF!</v>
      </c>
      <c r="L131" s="35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6"/>
    </row>
    <row r="132" spans="4:24" ht="12.75">
      <c r="D132" t="s">
        <v>349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35" t="e">
        <f>#REF!</f>
        <v>#REF!</v>
      </c>
      <c r="K132" s="36" t="e">
        <f>#REF!</f>
        <v>#REF!</v>
      </c>
      <c r="L132" s="35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6"/>
    </row>
    <row r="133" spans="4:24" ht="12.75">
      <c r="D133" t="s">
        <v>349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35" t="e">
        <f>#REF!</f>
        <v>#REF!</v>
      </c>
      <c r="K133" s="36" t="e">
        <f>#REF!</f>
        <v>#REF!</v>
      </c>
      <c r="L133" s="35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6"/>
    </row>
    <row r="134" spans="4:24" ht="12.75">
      <c r="D134" t="s">
        <v>349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35" t="e">
        <f>#REF!</f>
        <v>#REF!</v>
      </c>
      <c r="K134" s="36" t="e">
        <f>#REF!</f>
        <v>#REF!</v>
      </c>
      <c r="L134" s="35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6"/>
    </row>
    <row r="135" spans="4:24" ht="12.75">
      <c r="D135" t="s">
        <v>349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35" t="e">
        <f>#REF!</f>
        <v>#REF!</v>
      </c>
      <c r="K135" s="36" t="e">
        <f>#REF!</f>
        <v>#REF!</v>
      </c>
      <c r="L135" s="35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6"/>
    </row>
    <row r="136" spans="4:24" ht="12.75">
      <c r="D136" t="s">
        <v>349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35" t="e">
        <f>#REF!</f>
        <v>#REF!</v>
      </c>
      <c r="K136" s="36" t="e">
        <f>#REF!</f>
        <v>#REF!</v>
      </c>
      <c r="L136" s="35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6"/>
    </row>
    <row r="137" spans="4:24" ht="12.75">
      <c r="D137" t="s">
        <v>349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35" t="e">
        <f>#REF!</f>
        <v>#REF!</v>
      </c>
      <c r="K137" s="36" t="e">
        <f>#REF!</f>
        <v>#REF!</v>
      </c>
      <c r="L137" s="35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6"/>
    </row>
    <row r="138" spans="4:24" ht="12.75">
      <c r="D138" t="s">
        <v>349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35" t="e">
        <f>#REF!</f>
        <v>#REF!</v>
      </c>
      <c r="K138" s="36" t="e">
        <f>#REF!</f>
        <v>#REF!</v>
      </c>
      <c r="L138" s="35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6"/>
    </row>
    <row r="139" spans="4:24" ht="12.75">
      <c r="D139" t="s">
        <v>349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35" t="e">
        <f>#REF!</f>
        <v>#REF!</v>
      </c>
      <c r="K139" s="36" t="e">
        <f>#REF!</f>
        <v>#REF!</v>
      </c>
      <c r="L139" s="35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6"/>
    </row>
    <row r="140" spans="4:24" ht="12.75">
      <c r="D140" t="s">
        <v>349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35" t="e">
        <f>#REF!</f>
        <v>#REF!</v>
      </c>
      <c r="K140" s="36" t="e">
        <f>#REF!</f>
        <v>#REF!</v>
      </c>
      <c r="L140" s="35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6"/>
    </row>
    <row r="141" spans="4:24" ht="12.75">
      <c r="D141" t="s">
        <v>349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35" t="e">
        <f>#REF!</f>
        <v>#REF!</v>
      </c>
      <c r="K141" s="36" t="e">
        <f>#REF!</f>
        <v>#REF!</v>
      </c>
      <c r="L141" s="35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6"/>
    </row>
    <row r="142" spans="4:24" ht="12.75">
      <c r="D142" t="s">
        <v>349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35" t="e">
        <f>#REF!</f>
        <v>#REF!</v>
      </c>
      <c r="K142" s="36" t="e">
        <f>#REF!</f>
        <v>#REF!</v>
      </c>
      <c r="L142" s="35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6"/>
    </row>
    <row r="143" spans="4:24" ht="12.75">
      <c r="D143" t="s">
        <v>349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35" t="e">
        <f>#REF!</f>
        <v>#REF!</v>
      </c>
      <c r="K143" s="36" t="e">
        <f>#REF!</f>
        <v>#REF!</v>
      </c>
      <c r="L143" s="35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6"/>
    </row>
    <row r="144" spans="4:24" ht="12.75">
      <c r="D144" t="s">
        <v>349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35" t="e">
        <f>#REF!</f>
        <v>#REF!</v>
      </c>
      <c r="K144" s="36" t="e">
        <f>#REF!</f>
        <v>#REF!</v>
      </c>
      <c r="L144" s="35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6"/>
    </row>
    <row r="145" spans="4:24" ht="12.75">
      <c r="D145" t="s">
        <v>349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35" t="e">
        <f>#REF!</f>
        <v>#REF!</v>
      </c>
      <c r="K145" s="36" t="e">
        <f>#REF!</f>
        <v>#REF!</v>
      </c>
      <c r="L145" s="35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6"/>
    </row>
    <row r="146" spans="4:24" ht="12.75">
      <c r="D146" t="s">
        <v>349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35" t="e">
        <f>#REF!</f>
        <v>#REF!</v>
      </c>
      <c r="K146" s="36" t="e">
        <f>#REF!</f>
        <v>#REF!</v>
      </c>
      <c r="L146" s="35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6"/>
    </row>
    <row r="147" spans="4:24" ht="12.75">
      <c r="D147" t="s">
        <v>349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35" t="e">
        <f>#REF!</f>
        <v>#REF!</v>
      </c>
      <c r="K147" s="36" t="e">
        <f>#REF!</f>
        <v>#REF!</v>
      </c>
      <c r="L147" s="35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6"/>
    </row>
    <row r="148" spans="4:24" ht="12.75">
      <c r="D148" t="s">
        <v>349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35" t="e">
        <f>#REF!</f>
        <v>#REF!</v>
      </c>
      <c r="K148" s="36" t="e">
        <f>#REF!</f>
        <v>#REF!</v>
      </c>
      <c r="L148" s="35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6"/>
    </row>
    <row r="149" spans="4:24" ht="12.75">
      <c r="D149" t="s">
        <v>349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35" t="e">
        <f>#REF!</f>
        <v>#REF!</v>
      </c>
      <c r="K149" s="36" t="e">
        <f>#REF!</f>
        <v>#REF!</v>
      </c>
      <c r="L149" s="35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6"/>
    </row>
    <row r="150" spans="4:24" ht="12.75">
      <c r="D150" t="s">
        <v>349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35" t="e">
        <f>#REF!</f>
        <v>#REF!</v>
      </c>
      <c r="K150" s="36" t="e">
        <f>#REF!</f>
        <v>#REF!</v>
      </c>
      <c r="L150" s="35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6"/>
    </row>
    <row r="151" spans="4:24" ht="12.75">
      <c r="D151" t="s">
        <v>349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35" t="e">
        <f>#REF!</f>
        <v>#REF!</v>
      </c>
      <c r="K151" s="36" t="e">
        <f>#REF!</f>
        <v>#REF!</v>
      </c>
      <c r="L151" s="35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6"/>
    </row>
    <row r="152" spans="4:24" ht="12.75">
      <c r="D152" t="s">
        <v>349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35" t="e">
        <f>#REF!</f>
        <v>#REF!</v>
      </c>
      <c r="K152" s="36" t="e">
        <f>#REF!</f>
        <v>#REF!</v>
      </c>
      <c r="L152" s="35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6"/>
    </row>
    <row r="153" spans="4:24" ht="12.75">
      <c r="D153" t="s">
        <v>349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35" t="e">
        <f>#REF!</f>
        <v>#REF!</v>
      </c>
      <c r="K153" s="36" t="e">
        <f>#REF!</f>
        <v>#REF!</v>
      </c>
      <c r="L153" s="35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6"/>
    </row>
    <row r="154" spans="4:24" ht="12.75">
      <c r="D154" t="s">
        <v>349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35" t="e">
        <f>#REF!</f>
        <v>#REF!</v>
      </c>
      <c r="K154" s="36" t="e">
        <f>#REF!</f>
        <v>#REF!</v>
      </c>
      <c r="L154" s="35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6"/>
    </row>
    <row r="155" spans="4:24" ht="12.75">
      <c r="D155" t="s">
        <v>349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35" t="e">
        <f>#REF!</f>
        <v>#REF!</v>
      </c>
      <c r="K155" s="36" t="e">
        <f>#REF!</f>
        <v>#REF!</v>
      </c>
      <c r="L155" s="35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6"/>
    </row>
    <row r="156" spans="4:24" ht="12.75">
      <c r="D156" t="s">
        <v>349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35" t="e">
        <f>#REF!</f>
        <v>#REF!</v>
      </c>
      <c r="K156" s="36" t="e">
        <f>#REF!</f>
        <v>#REF!</v>
      </c>
      <c r="L156" s="35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6"/>
    </row>
    <row r="157" spans="4:24" ht="12.75">
      <c r="D157" t="s">
        <v>349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35" t="e">
        <f>#REF!</f>
        <v>#REF!</v>
      </c>
      <c r="K157" s="36" t="e">
        <f>#REF!</f>
        <v>#REF!</v>
      </c>
      <c r="L157" s="35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6"/>
    </row>
    <row r="158" spans="4:24" ht="12.75">
      <c r="D158" t="s">
        <v>349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35" t="e">
        <f>#REF!</f>
        <v>#REF!</v>
      </c>
      <c r="K158" s="36" t="e">
        <f>#REF!</f>
        <v>#REF!</v>
      </c>
      <c r="L158" s="35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6"/>
    </row>
    <row r="159" spans="4:24" ht="12.75">
      <c r="D159" t="s">
        <v>349</v>
      </c>
      <c r="E159">
        <v>2</v>
      </c>
      <c r="F159" t="e">
        <f>#REF!</f>
        <v>#REF!</v>
      </c>
      <c r="G159" t="e">
        <f>IF(#REF!=0,"",#REF!)</f>
        <v>#REF!</v>
      </c>
      <c r="H159" s="19" t="e">
        <f aca="true" t="shared" si="14" ref="H159:H171">J159/100*F159+2*K159/100*F159</f>
        <v>#REF!</v>
      </c>
      <c r="I159" t="e">
        <f aca="true" t="shared" si="15" ref="I159:I171">ABS(ROUND(J159,0)-J159)+ABS(ROUND(K159,0)-K159)</f>
        <v>#REF!</v>
      </c>
      <c r="J159" s="35" t="e">
        <f>#REF!</f>
        <v>#REF!</v>
      </c>
      <c r="K159" s="36" t="e">
        <f>#REF!</f>
        <v>#REF!</v>
      </c>
      <c r="L159" s="35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6"/>
    </row>
    <row r="160" spans="4:24" ht="12.75">
      <c r="D160" t="s">
        <v>349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35" t="e">
        <f>#REF!</f>
        <v>#REF!</v>
      </c>
      <c r="K160" s="36" t="e">
        <f>#REF!</f>
        <v>#REF!</v>
      </c>
      <c r="L160" s="35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6"/>
    </row>
    <row r="161" spans="4:24" ht="12.75">
      <c r="D161" t="s">
        <v>349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35" t="e">
        <f>#REF!</f>
        <v>#REF!</v>
      </c>
      <c r="K161" s="36" t="e">
        <f>#REF!</f>
        <v>#REF!</v>
      </c>
      <c r="L161" s="35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6"/>
    </row>
    <row r="162" spans="4:24" ht="12.75">
      <c r="D162" t="s">
        <v>349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35" t="e">
        <f>#REF!</f>
        <v>#REF!</v>
      </c>
      <c r="K162" s="36" t="e">
        <f>#REF!</f>
        <v>#REF!</v>
      </c>
      <c r="L162" s="35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6"/>
    </row>
    <row r="163" spans="4:24" ht="12.75">
      <c r="D163" t="s">
        <v>349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35" t="e">
        <f>#REF!</f>
        <v>#REF!</v>
      </c>
      <c r="K163" s="36" t="e">
        <f>#REF!</f>
        <v>#REF!</v>
      </c>
      <c r="L163" s="35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6"/>
    </row>
    <row r="164" spans="4:24" ht="12.75">
      <c r="D164" t="s">
        <v>349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35" t="e">
        <f>#REF!</f>
        <v>#REF!</v>
      </c>
      <c r="K164" s="36" t="e">
        <f>#REF!</f>
        <v>#REF!</v>
      </c>
      <c r="L164" s="35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6"/>
    </row>
    <row r="165" spans="4:24" ht="12.75">
      <c r="D165" t="s">
        <v>349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35" t="e">
        <f>#REF!</f>
        <v>#REF!</v>
      </c>
      <c r="K165" s="36" t="e">
        <f>#REF!</f>
        <v>#REF!</v>
      </c>
      <c r="L165" s="35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6"/>
    </row>
    <row r="166" spans="4:24" ht="12.75">
      <c r="D166" t="s">
        <v>349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35" t="e">
        <f>#REF!</f>
        <v>#REF!</v>
      </c>
      <c r="K166" s="36" t="e">
        <f>#REF!</f>
        <v>#REF!</v>
      </c>
      <c r="L166" s="35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6"/>
    </row>
    <row r="167" spans="4:24" ht="12.75">
      <c r="D167" t="s">
        <v>349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35" t="e">
        <f>#REF!</f>
        <v>#REF!</v>
      </c>
      <c r="K167" s="36" t="e">
        <f>#REF!</f>
        <v>#REF!</v>
      </c>
      <c r="L167" s="35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6"/>
    </row>
    <row r="168" spans="4:24" ht="12.75">
      <c r="D168" t="s">
        <v>349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35" t="e">
        <f>#REF!</f>
        <v>#REF!</v>
      </c>
      <c r="K168" s="36" t="e">
        <f>#REF!</f>
        <v>#REF!</v>
      </c>
      <c r="L168" s="35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6"/>
    </row>
    <row r="169" spans="4:24" ht="12.75">
      <c r="D169" t="s">
        <v>349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35" t="e">
        <f>#REF!</f>
        <v>#REF!</v>
      </c>
      <c r="K169" s="36" t="e">
        <f>#REF!</f>
        <v>#REF!</v>
      </c>
      <c r="L169" s="35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6"/>
    </row>
    <row r="170" spans="4:24" ht="12.75">
      <c r="D170" t="s">
        <v>349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35" t="e">
        <f>#REF!</f>
        <v>#REF!</v>
      </c>
      <c r="K170" s="36" t="e">
        <f>#REF!</f>
        <v>#REF!</v>
      </c>
      <c r="L170" s="35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6"/>
    </row>
    <row r="171" spans="4:24" ht="12.75">
      <c r="D171" t="s">
        <v>349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35" t="e">
        <f>#REF!</f>
        <v>#REF!</v>
      </c>
      <c r="K171" s="36" t="e">
        <f>#REF!</f>
        <v>#REF!</v>
      </c>
      <c r="L171" s="35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6"/>
    </row>
    <row r="172" spans="4:24" ht="12.75">
      <c r="D172" t="s">
        <v>198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35" t="e">
        <f>#REF!</f>
        <v>#REF!</v>
      </c>
      <c r="K172" s="36" t="e">
        <f>#REF!</f>
        <v>#REF!</v>
      </c>
      <c r="L172" s="35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6"/>
    </row>
    <row r="173" spans="4:24" ht="12.75">
      <c r="D173" t="s">
        <v>198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35" t="e">
        <f>#REF!</f>
        <v>#REF!</v>
      </c>
      <c r="K173" s="36" t="e">
        <f>#REF!</f>
        <v>#REF!</v>
      </c>
      <c r="L173" s="35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6"/>
    </row>
    <row r="174" spans="4:24" ht="12.75">
      <c r="D174" t="s">
        <v>198</v>
      </c>
      <c r="E174">
        <v>3</v>
      </c>
      <c r="F174" t="e">
        <f>#REF!</f>
        <v>#REF!</v>
      </c>
      <c r="H174" s="19" t="e">
        <f aca="true" t="shared" si="16" ref="H174:H236">J174/100*F174+2*K174/100*F174</f>
        <v>#REF!</v>
      </c>
      <c r="I174" t="e">
        <f aca="true" t="shared" si="17" ref="I174:I236">ABS(ROUND(J174,0)-J174)+ABS(ROUND(K174,0)-K174)</f>
        <v>#REF!</v>
      </c>
      <c r="J174" s="35" t="e">
        <f>#REF!</f>
        <v>#REF!</v>
      </c>
      <c r="K174" s="36" t="e">
        <f>#REF!</f>
        <v>#REF!</v>
      </c>
      <c r="L174" s="35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6"/>
    </row>
    <row r="175" spans="4:24" ht="12.75">
      <c r="D175" t="s">
        <v>198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35" t="e">
        <f>#REF!</f>
        <v>#REF!</v>
      </c>
      <c r="K175" s="36" t="e">
        <f>#REF!</f>
        <v>#REF!</v>
      </c>
      <c r="L175" s="35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6"/>
    </row>
    <row r="176" spans="4:24" ht="12.75">
      <c r="D176" t="s">
        <v>198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35" t="e">
        <f>#REF!</f>
        <v>#REF!</v>
      </c>
      <c r="K176" s="36" t="e">
        <f>#REF!</f>
        <v>#REF!</v>
      </c>
      <c r="L176" s="35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6"/>
    </row>
    <row r="177" spans="4:24" ht="12.75">
      <c r="D177" t="s">
        <v>198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35" t="e">
        <f>#REF!</f>
        <v>#REF!</v>
      </c>
      <c r="K177" s="36" t="e">
        <f>#REF!</f>
        <v>#REF!</v>
      </c>
      <c r="L177" s="35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6"/>
    </row>
    <row r="178" spans="4:24" ht="12.75">
      <c r="D178" t="s">
        <v>198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35" t="e">
        <f>#REF!</f>
        <v>#REF!</v>
      </c>
      <c r="K178" s="36" t="e">
        <f>#REF!</f>
        <v>#REF!</v>
      </c>
      <c r="L178" s="35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6"/>
    </row>
    <row r="179" spans="4:24" ht="12.75">
      <c r="D179" t="s">
        <v>198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35" t="e">
        <f>#REF!</f>
        <v>#REF!</v>
      </c>
      <c r="K179" s="36" t="e">
        <f>#REF!</f>
        <v>#REF!</v>
      </c>
      <c r="L179" s="35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6"/>
    </row>
    <row r="180" spans="4:24" ht="12.75">
      <c r="D180" t="s">
        <v>198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35" t="e">
        <f>#REF!</f>
        <v>#REF!</v>
      </c>
      <c r="K180" s="36" t="e">
        <f>#REF!</f>
        <v>#REF!</v>
      </c>
      <c r="L180" s="35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6"/>
    </row>
    <row r="181" spans="4:24" ht="12.75">
      <c r="D181" t="s">
        <v>198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35" t="e">
        <f>#REF!</f>
        <v>#REF!</v>
      </c>
      <c r="K181" s="36" t="e">
        <f>#REF!</f>
        <v>#REF!</v>
      </c>
      <c r="L181" s="35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6"/>
    </row>
    <row r="182" spans="4:24" ht="12.75">
      <c r="D182" t="s">
        <v>198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35" t="e">
        <f>#REF!</f>
        <v>#REF!</v>
      </c>
      <c r="K182" s="36" t="e">
        <f>#REF!</f>
        <v>#REF!</v>
      </c>
      <c r="L182" s="35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6"/>
    </row>
    <row r="183" spans="4:24" ht="12.75">
      <c r="D183" t="s">
        <v>198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35" t="e">
        <f>#REF!</f>
        <v>#REF!</v>
      </c>
      <c r="K183" s="36" t="e">
        <f>#REF!</f>
        <v>#REF!</v>
      </c>
      <c r="L183" s="35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6"/>
    </row>
    <row r="184" spans="4:24" ht="12.75">
      <c r="D184" t="s">
        <v>198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35" t="e">
        <f>#REF!</f>
        <v>#REF!</v>
      </c>
      <c r="K184" s="36" t="e">
        <f>#REF!</f>
        <v>#REF!</v>
      </c>
      <c r="L184" s="35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6"/>
    </row>
    <row r="185" spans="4:24" ht="12.75">
      <c r="D185" t="s">
        <v>198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35" t="e">
        <f>#REF!</f>
        <v>#REF!</v>
      </c>
      <c r="K185" s="36" t="e">
        <f>#REF!</f>
        <v>#REF!</v>
      </c>
      <c r="L185" s="35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6"/>
    </row>
    <row r="186" spans="4:24" ht="12.75">
      <c r="D186" t="s">
        <v>198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35" t="e">
        <f>#REF!</f>
        <v>#REF!</v>
      </c>
      <c r="K186" s="36" t="e">
        <f>#REF!</f>
        <v>#REF!</v>
      </c>
      <c r="L186" s="35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6"/>
    </row>
    <row r="187" spans="4:24" ht="12.75">
      <c r="D187" t="s">
        <v>198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35" t="e">
        <f>#REF!</f>
        <v>#REF!</v>
      </c>
      <c r="K187" s="36" t="e">
        <f>#REF!</f>
        <v>#REF!</v>
      </c>
      <c r="L187" s="35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6"/>
    </row>
    <row r="188" spans="4:24" ht="12.75">
      <c r="D188" t="s">
        <v>198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35" t="e">
        <f>#REF!</f>
        <v>#REF!</v>
      </c>
      <c r="K188" s="36" t="e">
        <f>#REF!</f>
        <v>#REF!</v>
      </c>
      <c r="L188" s="35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6"/>
    </row>
    <row r="189" spans="4:24" ht="12.75">
      <c r="D189" t="s">
        <v>198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35" t="e">
        <f>#REF!</f>
        <v>#REF!</v>
      </c>
      <c r="K189" s="36" t="e">
        <f>#REF!</f>
        <v>#REF!</v>
      </c>
      <c r="L189" s="35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6"/>
    </row>
    <row r="190" spans="4:24" ht="12.75">
      <c r="D190" t="s">
        <v>198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35" t="e">
        <f>#REF!</f>
        <v>#REF!</v>
      </c>
      <c r="K190" s="36" t="e">
        <f>#REF!</f>
        <v>#REF!</v>
      </c>
      <c r="L190" s="35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6"/>
    </row>
    <row r="191" spans="4:24" ht="12.75">
      <c r="D191" t="s">
        <v>198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35" t="e">
        <f>#REF!</f>
        <v>#REF!</v>
      </c>
      <c r="K191" s="36" t="e">
        <f>#REF!</f>
        <v>#REF!</v>
      </c>
      <c r="L191" s="35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6"/>
    </row>
    <row r="192" spans="4:24" ht="12.75">
      <c r="D192" t="s">
        <v>198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35" t="e">
        <f>#REF!</f>
        <v>#REF!</v>
      </c>
      <c r="K192" s="36" t="e">
        <f>#REF!</f>
        <v>#REF!</v>
      </c>
      <c r="L192" s="35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6"/>
    </row>
    <row r="193" spans="4:24" ht="12.75">
      <c r="D193" t="s">
        <v>198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35" t="e">
        <f>#REF!</f>
        <v>#REF!</v>
      </c>
      <c r="K193" s="36" t="e">
        <f>#REF!</f>
        <v>#REF!</v>
      </c>
      <c r="L193" s="35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6"/>
    </row>
    <row r="194" spans="4:24" ht="12.75">
      <c r="D194" t="s">
        <v>198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35" t="e">
        <f>#REF!</f>
        <v>#REF!</v>
      </c>
      <c r="K194" s="36" t="e">
        <f>#REF!</f>
        <v>#REF!</v>
      </c>
      <c r="L194" s="35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6"/>
    </row>
    <row r="195" spans="4:24" ht="12.75">
      <c r="D195" t="s">
        <v>198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35" t="e">
        <f>#REF!</f>
        <v>#REF!</v>
      </c>
      <c r="K195" s="36" t="e">
        <f>#REF!</f>
        <v>#REF!</v>
      </c>
      <c r="L195" s="35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6"/>
    </row>
    <row r="196" spans="4:24" ht="12.75">
      <c r="D196" t="s">
        <v>198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35" t="e">
        <f>#REF!</f>
        <v>#REF!</v>
      </c>
      <c r="K196" s="36" t="e">
        <f>#REF!</f>
        <v>#REF!</v>
      </c>
      <c r="L196" s="35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6"/>
    </row>
    <row r="197" spans="4:24" ht="12.75">
      <c r="D197" t="s">
        <v>198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35" t="e">
        <f>#REF!</f>
        <v>#REF!</v>
      </c>
      <c r="K197" s="36" t="e">
        <f>#REF!</f>
        <v>#REF!</v>
      </c>
      <c r="L197" s="35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6"/>
    </row>
    <row r="198" spans="4:24" ht="12.75">
      <c r="D198" t="s">
        <v>198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35" t="e">
        <f>#REF!</f>
        <v>#REF!</v>
      </c>
      <c r="K198" s="36" t="e">
        <f>#REF!</f>
        <v>#REF!</v>
      </c>
      <c r="L198" s="35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6"/>
    </row>
    <row r="199" spans="4:24" ht="12.75">
      <c r="D199" t="s">
        <v>198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35" t="e">
        <f>#REF!</f>
        <v>#REF!</v>
      </c>
      <c r="K199" s="36" t="e">
        <f>#REF!</f>
        <v>#REF!</v>
      </c>
      <c r="L199" s="35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6"/>
    </row>
    <row r="200" spans="4:24" ht="12.75">
      <c r="D200" t="s">
        <v>198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35" t="e">
        <f>#REF!</f>
        <v>#REF!</v>
      </c>
      <c r="K200" s="36" t="e">
        <f>#REF!</f>
        <v>#REF!</v>
      </c>
      <c r="L200" s="35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6"/>
    </row>
    <row r="201" spans="4:24" ht="12.75">
      <c r="D201" t="s">
        <v>198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35" t="e">
        <f>#REF!</f>
        <v>#REF!</v>
      </c>
      <c r="K201" s="36" t="e">
        <f>#REF!</f>
        <v>#REF!</v>
      </c>
      <c r="L201" s="35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6"/>
    </row>
    <row r="202" spans="4:24" ht="12.75">
      <c r="D202" t="s">
        <v>198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35" t="e">
        <f>#REF!</f>
        <v>#REF!</v>
      </c>
      <c r="K202" s="36" t="e">
        <f>#REF!</f>
        <v>#REF!</v>
      </c>
      <c r="L202" s="35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6"/>
    </row>
    <row r="203" spans="4:24" ht="12.75">
      <c r="D203" t="s">
        <v>198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35" t="e">
        <f>#REF!</f>
        <v>#REF!</v>
      </c>
      <c r="K203" s="36" t="e">
        <f>#REF!</f>
        <v>#REF!</v>
      </c>
      <c r="L203" s="35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6"/>
    </row>
    <row r="204" spans="4:24" ht="12.75">
      <c r="D204" t="s">
        <v>198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35" t="e">
        <f>#REF!</f>
        <v>#REF!</v>
      </c>
      <c r="K204" s="36" t="e">
        <f>#REF!</f>
        <v>#REF!</v>
      </c>
      <c r="L204" s="35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6"/>
    </row>
    <row r="205" spans="4:24" ht="12.75">
      <c r="D205" t="s">
        <v>198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35" t="e">
        <f>#REF!</f>
        <v>#REF!</v>
      </c>
      <c r="K205" s="36" t="e">
        <f>#REF!</f>
        <v>#REF!</v>
      </c>
      <c r="L205" s="35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6"/>
    </row>
    <row r="206" spans="4:24" ht="12.75">
      <c r="D206" t="s">
        <v>198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35" t="e">
        <f>#REF!</f>
        <v>#REF!</v>
      </c>
      <c r="K206" s="36" t="e">
        <f>#REF!</f>
        <v>#REF!</v>
      </c>
      <c r="L206" s="35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6"/>
    </row>
    <row r="207" spans="4:24" ht="12.75">
      <c r="D207" t="s">
        <v>198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35" t="e">
        <f>#REF!</f>
        <v>#REF!</v>
      </c>
      <c r="K207" s="36" t="e">
        <f>#REF!</f>
        <v>#REF!</v>
      </c>
      <c r="L207" s="35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6"/>
    </row>
    <row r="208" spans="4:24" ht="12.75">
      <c r="D208" t="s">
        <v>198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35" t="e">
        <f>#REF!</f>
        <v>#REF!</v>
      </c>
      <c r="K208" s="36" t="e">
        <f>#REF!</f>
        <v>#REF!</v>
      </c>
      <c r="L208" s="35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6"/>
    </row>
    <row r="209" spans="4:24" ht="12.75">
      <c r="D209" t="s">
        <v>198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35" t="e">
        <f>#REF!</f>
        <v>#REF!</v>
      </c>
      <c r="K209" s="36" t="e">
        <f>#REF!</f>
        <v>#REF!</v>
      </c>
      <c r="L209" s="35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6"/>
    </row>
    <row r="210" spans="4:24" ht="12.75">
      <c r="D210" t="s">
        <v>198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35" t="e">
        <f>#REF!</f>
        <v>#REF!</v>
      </c>
      <c r="K210" s="36" t="e">
        <f>#REF!</f>
        <v>#REF!</v>
      </c>
      <c r="L210" s="35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6"/>
    </row>
    <row r="211" spans="4:24" ht="12.75">
      <c r="D211" t="s">
        <v>198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35" t="e">
        <f>#REF!</f>
        <v>#REF!</v>
      </c>
      <c r="K211" s="36" t="e">
        <f>#REF!</f>
        <v>#REF!</v>
      </c>
      <c r="L211" s="35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6"/>
    </row>
    <row r="212" spans="4:24" ht="12.75">
      <c r="D212" t="s">
        <v>198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35" t="e">
        <f>#REF!</f>
        <v>#REF!</v>
      </c>
      <c r="K212" s="36" t="e">
        <f>#REF!</f>
        <v>#REF!</v>
      </c>
      <c r="L212" s="35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6"/>
    </row>
    <row r="213" spans="4:24" ht="12.75">
      <c r="D213" t="s">
        <v>198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35" t="e">
        <f>#REF!</f>
        <v>#REF!</v>
      </c>
      <c r="K213" s="36" t="e">
        <f>#REF!</f>
        <v>#REF!</v>
      </c>
      <c r="L213" s="35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6"/>
    </row>
    <row r="214" spans="4:24" ht="12.75">
      <c r="D214" t="s">
        <v>198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35" t="e">
        <f>#REF!</f>
        <v>#REF!</v>
      </c>
      <c r="K214" s="36" t="e">
        <f>#REF!</f>
        <v>#REF!</v>
      </c>
      <c r="L214" s="35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6"/>
    </row>
    <row r="215" spans="4:24" ht="12.75">
      <c r="D215" t="s">
        <v>198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35" t="e">
        <f>#REF!</f>
        <v>#REF!</v>
      </c>
      <c r="K215" s="36" t="e">
        <f>#REF!</f>
        <v>#REF!</v>
      </c>
      <c r="L215" s="35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6"/>
    </row>
    <row r="216" spans="4:24" ht="12.75">
      <c r="D216" t="s">
        <v>198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35" t="e">
        <f>#REF!</f>
        <v>#REF!</v>
      </c>
      <c r="K216" s="36" t="e">
        <f>#REF!</f>
        <v>#REF!</v>
      </c>
      <c r="L216" s="35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6"/>
    </row>
    <row r="217" spans="4:24" ht="12.75">
      <c r="D217" t="s">
        <v>198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35" t="e">
        <f>#REF!</f>
        <v>#REF!</v>
      </c>
      <c r="K217" s="36" t="e">
        <f>#REF!</f>
        <v>#REF!</v>
      </c>
      <c r="L217" s="35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6"/>
    </row>
    <row r="218" spans="4:24" ht="12.75">
      <c r="D218" t="s">
        <v>198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35" t="e">
        <f>#REF!</f>
        <v>#REF!</v>
      </c>
      <c r="K218" s="36" t="e">
        <f>#REF!</f>
        <v>#REF!</v>
      </c>
      <c r="L218" s="35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6"/>
    </row>
    <row r="219" spans="4:24" ht="12.75">
      <c r="D219" t="s">
        <v>198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35" t="e">
        <f>#REF!</f>
        <v>#REF!</v>
      </c>
      <c r="K219" s="36" t="e">
        <f>#REF!</f>
        <v>#REF!</v>
      </c>
      <c r="L219" s="35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6"/>
    </row>
    <row r="220" spans="4:24" ht="12.75">
      <c r="D220" t="s">
        <v>198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35" t="e">
        <f>#REF!</f>
        <v>#REF!</v>
      </c>
      <c r="K220" s="36" t="e">
        <f>#REF!</f>
        <v>#REF!</v>
      </c>
      <c r="L220" s="35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6"/>
    </row>
    <row r="221" spans="4:24" ht="12.75">
      <c r="D221" t="s">
        <v>198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35" t="e">
        <f>#REF!</f>
        <v>#REF!</v>
      </c>
      <c r="K221" s="36" t="e">
        <f>#REF!</f>
        <v>#REF!</v>
      </c>
      <c r="L221" s="35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6"/>
    </row>
    <row r="222" spans="4:24" ht="12.75">
      <c r="D222" t="s">
        <v>198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35" t="e">
        <f>#REF!</f>
        <v>#REF!</v>
      </c>
      <c r="K222" s="36" t="e">
        <f>#REF!</f>
        <v>#REF!</v>
      </c>
      <c r="L222" s="35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6"/>
    </row>
    <row r="223" spans="4:24" ht="12.75">
      <c r="D223" t="s">
        <v>198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35" t="e">
        <f>#REF!</f>
        <v>#REF!</v>
      </c>
      <c r="K223" s="36" t="e">
        <f>#REF!</f>
        <v>#REF!</v>
      </c>
      <c r="L223" s="35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6"/>
    </row>
    <row r="224" spans="4:24" ht="12.75">
      <c r="D224" t="s">
        <v>198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35" t="e">
        <f>#REF!</f>
        <v>#REF!</v>
      </c>
      <c r="K224" s="36" t="e">
        <f>#REF!</f>
        <v>#REF!</v>
      </c>
      <c r="L224" s="35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6"/>
    </row>
    <row r="225" spans="4:24" ht="12.75">
      <c r="D225" t="s">
        <v>198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35" t="e">
        <f>#REF!</f>
        <v>#REF!</v>
      </c>
      <c r="K225" s="36" t="e">
        <f>#REF!</f>
        <v>#REF!</v>
      </c>
      <c r="L225" s="35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6"/>
    </row>
    <row r="226" spans="4:24" ht="12.75">
      <c r="D226" t="s">
        <v>198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35" t="e">
        <f>#REF!</f>
        <v>#REF!</v>
      </c>
      <c r="K226" s="36" t="e">
        <f>#REF!</f>
        <v>#REF!</v>
      </c>
      <c r="L226" s="35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6"/>
    </row>
    <row r="227" spans="4:24" ht="12.75">
      <c r="D227" t="s">
        <v>198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35" t="e">
        <f>#REF!</f>
        <v>#REF!</v>
      </c>
      <c r="K227" s="36" t="e">
        <f>#REF!</f>
        <v>#REF!</v>
      </c>
      <c r="L227" s="35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6"/>
    </row>
    <row r="228" spans="4:24" ht="12.75">
      <c r="D228" t="s">
        <v>198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35" t="e">
        <f>#REF!</f>
        <v>#REF!</v>
      </c>
      <c r="K228" s="36" t="e">
        <f>#REF!</f>
        <v>#REF!</v>
      </c>
      <c r="L228" s="35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6"/>
    </row>
    <row r="229" spans="4:24" ht="12.75">
      <c r="D229" t="s">
        <v>198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35" t="e">
        <f>#REF!</f>
        <v>#REF!</v>
      </c>
      <c r="K229" s="36" t="e">
        <f>#REF!</f>
        <v>#REF!</v>
      </c>
      <c r="L229" s="35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6"/>
    </row>
    <row r="230" spans="4:24" ht="12.75">
      <c r="D230" t="s">
        <v>198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35" t="e">
        <f>#REF!</f>
        <v>#REF!</v>
      </c>
      <c r="K230" s="36" t="e">
        <f>#REF!</f>
        <v>#REF!</v>
      </c>
      <c r="L230" s="35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6"/>
    </row>
    <row r="231" spans="4:24" ht="12.75">
      <c r="D231" t="s">
        <v>198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35" t="e">
        <f>#REF!</f>
        <v>#REF!</v>
      </c>
      <c r="K231" s="36" t="e">
        <f>#REF!</f>
        <v>#REF!</v>
      </c>
      <c r="L231" s="35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6"/>
    </row>
    <row r="232" spans="4:24" ht="12.75">
      <c r="D232" t="s">
        <v>198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35" t="e">
        <f>#REF!</f>
        <v>#REF!</v>
      </c>
      <c r="K232" s="36" t="e">
        <f>#REF!</f>
        <v>#REF!</v>
      </c>
      <c r="L232" s="35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6"/>
    </row>
    <row r="233" spans="4:24" ht="12.75">
      <c r="D233" t="s">
        <v>198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35" t="e">
        <f>#REF!</f>
        <v>#REF!</v>
      </c>
      <c r="K233" s="36" t="e">
        <f>#REF!</f>
        <v>#REF!</v>
      </c>
      <c r="L233" s="35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6"/>
    </row>
    <row r="234" spans="4:24" ht="12.75">
      <c r="D234" t="s">
        <v>198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35" t="e">
        <f>#REF!</f>
        <v>#REF!</v>
      </c>
      <c r="K234" s="36" t="e">
        <f>#REF!</f>
        <v>#REF!</v>
      </c>
      <c r="L234" s="35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6"/>
    </row>
    <row r="235" spans="4:24" ht="12.75">
      <c r="D235" t="s">
        <v>198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35" t="e">
        <f>#REF!</f>
        <v>#REF!</v>
      </c>
      <c r="K235" s="36" t="e">
        <f>#REF!</f>
        <v>#REF!</v>
      </c>
      <c r="L235" s="35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6"/>
    </row>
    <row r="236" spans="4:24" ht="12.75">
      <c r="D236" t="s">
        <v>198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35" t="e">
        <f>#REF!</f>
        <v>#REF!</v>
      </c>
      <c r="K236" s="36" t="e">
        <f>#REF!</f>
        <v>#REF!</v>
      </c>
      <c r="L236" s="35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6"/>
    </row>
    <row r="237" spans="4:24" ht="12.75">
      <c r="D237" t="s">
        <v>198</v>
      </c>
      <c r="E237">
        <v>3</v>
      </c>
      <c r="F237" t="e">
        <f>#REF!</f>
        <v>#REF!</v>
      </c>
      <c r="H237" s="19" t="e">
        <f aca="true" t="shared" si="18" ref="H237:H294">J237/100*F237+2*K237/100*F237</f>
        <v>#REF!</v>
      </c>
      <c r="I237" t="e">
        <f aca="true" t="shared" si="19" ref="I237:I294">ABS(ROUND(J237,0)-J237)+ABS(ROUND(K237,0)-K237)</f>
        <v>#REF!</v>
      </c>
      <c r="J237" s="35" t="e">
        <f>#REF!</f>
        <v>#REF!</v>
      </c>
      <c r="K237" s="36" t="e">
        <f>#REF!</f>
        <v>#REF!</v>
      </c>
      <c r="L237" s="35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6"/>
    </row>
    <row r="238" spans="4:24" ht="12.75">
      <c r="D238" t="s">
        <v>198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35" t="e">
        <f>#REF!</f>
        <v>#REF!</v>
      </c>
      <c r="K238" s="36" t="e">
        <f>#REF!</f>
        <v>#REF!</v>
      </c>
      <c r="L238" s="35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6"/>
    </row>
    <row r="239" spans="4:24" ht="12.75">
      <c r="D239" t="s">
        <v>198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35" t="e">
        <f>#REF!</f>
        <v>#REF!</v>
      </c>
      <c r="K239" s="36" t="e">
        <f>#REF!</f>
        <v>#REF!</v>
      </c>
      <c r="L239" s="35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6"/>
    </row>
    <row r="240" spans="4:24" ht="12.75">
      <c r="D240" t="s">
        <v>198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35" t="e">
        <f>#REF!</f>
        <v>#REF!</v>
      </c>
      <c r="K240" s="36" t="e">
        <f>#REF!</f>
        <v>#REF!</v>
      </c>
      <c r="L240" s="35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6"/>
    </row>
    <row r="241" spans="4:24" ht="12.75">
      <c r="D241" t="s">
        <v>198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35" t="e">
        <f>#REF!</f>
        <v>#REF!</v>
      </c>
      <c r="K241" s="36" t="e">
        <f>#REF!</f>
        <v>#REF!</v>
      </c>
      <c r="L241" s="35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6"/>
    </row>
    <row r="242" spans="4:24" ht="12.75">
      <c r="D242" t="s">
        <v>198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35" t="e">
        <f>#REF!</f>
        <v>#REF!</v>
      </c>
      <c r="K242" s="36" t="e">
        <f>#REF!</f>
        <v>#REF!</v>
      </c>
      <c r="L242" s="35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6"/>
    </row>
    <row r="243" spans="4:24" ht="12.75">
      <c r="D243" t="s">
        <v>198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35" t="e">
        <f>#REF!</f>
        <v>#REF!</v>
      </c>
      <c r="K243" s="36" t="e">
        <f>#REF!</f>
        <v>#REF!</v>
      </c>
      <c r="L243" s="35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6"/>
    </row>
    <row r="244" spans="4:24" ht="12.75">
      <c r="D244" t="s">
        <v>198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35" t="e">
        <f>#REF!</f>
        <v>#REF!</v>
      </c>
      <c r="K244" s="36" t="e">
        <f>#REF!</f>
        <v>#REF!</v>
      </c>
      <c r="L244" s="35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6"/>
    </row>
    <row r="245" spans="4:24" ht="12.75">
      <c r="D245" t="s">
        <v>198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35" t="e">
        <f>#REF!</f>
        <v>#REF!</v>
      </c>
      <c r="K245" s="36" t="e">
        <f>#REF!</f>
        <v>#REF!</v>
      </c>
      <c r="L245" s="35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6"/>
    </row>
    <row r="246" spans="4:24" ht="12.75">
      <c r="D246" t="s">
        <v>198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35" t="e">
        <f>#REF!</f>
        <v>#REF!</v>
      </c>
      <c r="K246" s="36" t="e">
        <f>#REF!</f>
        <v>#REF!</v>
      </c>
      <c r="L246" s="35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6"/>
    </row>
    <row r="247" spans="4:24" ht="12.75">
      <c r="D247" t="s">
        <v>198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35" t="e">
        <f>#REF!</f>
        <v>#REF!</v>
      </c>
      <c r="K247" s="36" t="e">
        <f>#REF!</f>
        <v>#REF!</v>
      </c>
      <c r="L247" s="35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6"/>
    </row>
    <row r="248" spans="4:24" ht="12.75">
      <c r="D248" t="s">
        <v>198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35" t="e">
        <f>#REF!</f>
        <v>#REF!</v>
      </c>
      <c r="K248" s="36" t="e">
        <f>#REF!</f>
        <v>#REF!</v>
      </c>
      <c r="L248" s="35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6"/>
    </row>
    <row r="249" spans="4:24" ht="12.75">
      <c r="D249" t="s">
        <v>198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35" t="e">
        <f>#REF!</f>
        <v>#REF!</v>
      </c>
      <c r="K249" s="36" t="e">
        <f>#REF!</f>
        <v>#REF!</v>
      </c>
      <c r="L249" s="35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6"/>
    </row>
    <row r="250" spans="4:24" ht="12.75">
      <c r="D250" t="s">
        <v>198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35" t="e">
        <f>#REF!</f>
        <v>#REF!</v>
      </c>
      <c r="K250" s="36" t="e">
        <f>#REF!</f>
        <v>#REF!</v>
      </c>
      <c r="L250" s="35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6"/>
    </row>
    <row r="251" spans="4:24" ht="12.75">
      <c r="D251" t="s">
        <v>198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35" t="e">
        <f>#REF!</f>
        <v>#REF!</v>
      </c>
      <c r="K251" s="36" t="e">
        <f>#REF!</f>
        <v>#REF!</v>
      </c>
      <c r="L251" s="35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6"/>
    </row>
    <row r="252" spans="4:24" ht="12.75">
      <c r="D252" t="s">
        <v>198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35" t="e">
        <f>#REF!</f>
        <v>#REF!</v>
      </c>
      <c r="K252" s="36" t="e">
        <f>#REF!</f>
        <v>#REF!</v>
      </c>
      <c r="L252" s="35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6"/>
    </row>
    <row r="253" spans="4:24" ht="12.75">
      <c r="D253" t="s">
        <v>198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35" t="e">
        <f>#REF!</f>
        <v>#REF!</v>
      </c>
      <c r="K253" s="36" t="e">
        <f>#REF!</f>
        <v>#REF!</v>
      </c>
      <c r="L253" s="35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6"/>
    </row>
    <row r="254" spans="4:24" ht="12.75">
      <c r="D254" t="s">
        <v>198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35" t="e">
        <f>#REF!</f>
        <v>#REF!</v>
      </c>
      <c r="K254" s="36" t="e">
        <f>#REF!</f>
        <v>#REF!</v>
      </c>
      <c r="L254" s="35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6"/>
    </row>
    <row r="255" spans="4:24" ht="12.75">
      <c r="D255" t="s">
        <v>198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35" t="e">
        <f>#REF!</f>
        <v>#REF!</v>
      </c>
      <c r="K255" s="36" t="e">
        <f>#REF!</f>
        <v>#REF!</v>
      </c>
      <c r="L255" s="35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6"/>
    </row>
    <row r="256" spans="4:24" ht="12.75">
      <c r="D256" t="s">
        <v>198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35" t="e">
        <f>#REF!</f>
        <v>#REF!</v>
      </c>
      <c r="K256" s="36" t="e">
        <f>#REF!</f>
        <v>#REF!</v>
      </c>
      <c r="L256" s="35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6"/>
    </row>
    <row r="257" spans="4:24" ht="12.75">
      <c r="D257" t="s">
        <v>198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35" t="e">
        <f>#REF!</f>
        <v>#REF!</v>
      </c>
      <c r="K257" s="36" t="e">
        <f>#REF!</f>
        <v>#REF!</v>
      </c>
      <c r="L257" s="35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6"/>
    </row>
    <row r="258" spans="4:24" ht="12.75">
      <c r="D258" t="s">
        <v>198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35" t="e">
        <f>#REF!</f>
        <v>#REF!</v>
      </c>
      <c r="K258" s="36" t="e">
        <f>#REF!</f>
        <v>#REF!</v>
      </c>
      <c r="L258" s="35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6"/>
    </row>
    <row r="259" spans="4:24" ht="12.75">
      <c r="D259" t="s">
        <v>198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35" t="e">
        <f>#REF!</f>
        <v>#REF!</v>
      </c>
      <c r="K259" s="36" t="e">
        <f>#REF!</f>
        <v>#REF!</v>
      </c>
      <c r="L259" s="35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6"/>
    </row>
    <row r="260" spans="4:24" ht="12.75">
      <c r="D260" t="s">
        <v>198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35" t="e">
        <f>#REF!</f>
        <v>#REF!</v>
      </c>
      <c r="K260" s="36" t="e">
        <f>#REF!</f>
        <v>#REF!</v>
      </c>
      <c r="L260" s="35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6"/>
    </row>
    <row r="261" spans="4:24" ht="12.75">
      <c r="D261" t="s">
        <v>198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35" t="e">
        <f>#REF!</f>
        <v>#REF!</v>
      </c>
      <c r="K261" s="36" t="e">
        <f>#REF!</f>
        <v>#REF!</v>
      </c>
      <c r="L261" s="35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6"/>
    </row>
    <row r="262" spans="4:24" ht="12.75">
      <c r="D262" t="s">
        <v>198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35" t="e">
        <f>#REF!</f>
        <v>#REF!</v>
      </c>
      <c r="K262" s="36" t="e">
        <f>#REF!</f>
        <v>#REF!</v>
      </c>
      <c r="L262" s="35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6"/>
    </row>
    <row r="263" spans="4:24" ht="12.75">
      <c r="D263" t="s">
        <v>198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35" t="e">
        <f>#REF!</f>
        <v>#REF!</v>
      </c>
      <c r="K263" s="36" t="e">
        <f>#REF!</f>
        <v>#REF!</v>
      </c>
      <c r="L263" s="35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6"/>
    </row>
    <row r="264" spans="4:24" ht="12.75">
      <c r="D264" t="s">
        <v>198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35" t="e">
        <f>#REF!</f>
        <v>#REF!</v>
      </c>
      <c r="K264" s="36" t="e">
        <f>#REF!</f>
        <v>#REF!</v>
      </c>
      <c r="L264" s="35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6"/>
    </row>
    <row r="265" spans="4:24" ht="12.75">
      <c r="D265" t="s">
        <v>198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35" t="e">
        <f>#REF!</f>
        <v>#REF!</v>
      </c>
      <c r="K265" s="36" t="e">
        <f>#REF!</f>
        <v>#REF!</v>
      </c>
      <c r="L265" s="35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6"/>
    </row>
    <row r="266" spans="4:24" ht="12.75">
      <c r="D266" t="s">
        <v>198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35" t="e">
        <f>#REF!</f>
        <v>#REF!</v>
      </c>
      <c r="K266" s="36" t="e">
        <f>#REF!</f>
        <v>#REF!</v>
      </c>
      <c r="L266" s="35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6"/>
    </row>
    <row r="267" spans="4:24" ht="12.75">
      <c r="D267" t="s">
        <v>198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35" t="e">
        <f>#REF!</f>
        <v>#REF!</v>
      </c>
      <c r="K267" s="36" t="e">
        <f>#REF!</f>
        <v>#REF!</v>
      </c>
      <c r="L267" s="35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6"/>
    </row>
    <row r="268" spans="4:24" ht="12.75">
      <c r="D268" t="s">
        <v>198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35" t="e">
        <f>#REF!</f>
        <v>#REF!</v>
      </c>
      <c r="K268" s="36" t="e">
        <f>#REF!</f>
        <v>#REF!</v>
      </c>
      <c r="L268" s="35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6"/>
    </row>
    <row r="269" spans="4:24" ht="12.75">
      <c r="D269" t="s">
        <v>198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35" t="e">
        <f>#REF!</f>
        <v>#REF!</v>
      </c>
      <c r="K269" s="36" t="e">
        <f>#REF!</f>
        <v>#REF!</v>
      </c>
      <c r="L269" s="35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6"/>
    </row>
    <row r="270" spans="4:24" ht="12.75">
      <c r="D270" t="s">
        <v>198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35" t="e">
        <f>#REF!</f>
        <v>#REF!</v>
      </c>
      <c r="K270" s="36" t="e">
        <f>#REF!</f>
        <v>#REF!</v>
      </c>
      <c r="L270" s="35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6"/>
    </row>
    <row r="271" spans="4:24" ht="12.75">
      <c r="D271" t="s">
        <v>198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35" t="e">
        <f>#REF!</f>
        <v>#REF!</v>
      </c>
      <c r="K271" s="36" t="e">
        <f>#REF!</f>
        <v>#REF!</v>
      </c>
      <c r="L271" s="35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6"/>
    </row>
    <row r="272" spans="4:24" ht="12.75">
      <c r="D272" t="s">
        <v>198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35" t="e">
        <f>#REF!</f>
        <v>#REF!</v>
      </c>
      <c r="K272" s="36" t="e">
        <f>#REF!</f>
        <v>#REF!</v>
      </c>
      <c r="L272" s="35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6"/>
    </row>
    <row r="273" spans="4:24" ht="12.75">
      <c r="D273" t="s">
        <v>198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35" t="e">
        <f>#REF!</f>
        <v>#REF!</v>
      </c>
      <c r="K273" s="36" t="e">
        <f>#REF!</f>
        <v>#REF!</v>
      </c>
      <c r="L273" s="35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6"/>
    </row>
    <row r="274" spans="4:24" ht="12.75">
      <c r="D274" t="s">
        <v>198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35" t="e">
        <f>#REF!</f>
        <v>#REF!</v>
      </c>
      <c r="K274" s="36" t="e">
        <f>#REF!</f>
        <v>#REF!</v>
      </c>
      <c r="L274" s="35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6"/>
    </row>
    <row r="275" spans="4:24" ht="12.75">
      <c r="D275" t="s">
        <v>198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35" t="e">
        <f>#REF!</f>
        <v>#REF!</v>
      </c>
      <c r="K275" s="36" t="e">
        <f>#REF!</f>
        <v>#REF!</v>
      </c>
      <c r="L275" s="35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6"/>
    </row>
    <row r="276" spans="4:24" ht="12.75">
      <c r="D276" t="s">
        <v>198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35" t="e">
        <f>#REF!</f>
        <v>#REF!</v>
      </c>
      <c r="K276" s="36" t="e">
        <f>#REF!</f>
        <v>#REF!</v>
      </c>
      <c r="L276" s="35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6"/>
    </row>
    <row r="277" spans="4:24" ht="12.75">
      <c r="D277" t="s">
        <v>198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35" t="e">
        <f>#REF!</f>
        <v>#REF!</v>
      </c>
      <c r="K277" s="36" t="e">
        <f>#REF!</f>
        <v>#REF!</v>
      </c>
      <c r="L277" s="35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6"/>
    </row>
    <row r="278" spans="4:24" ht="12.75">
      <c r="D278" t="s">
        <v>198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35" t="e">
        <f>#REF!</f>
        <v>#REF!</v>
      </c>
      <c r="K278" s="36" t="e">
        <f>#REF!</f>
        <v>#REF!</v>
      </c>
      <c r="L278" s="35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6"/>
    </row>
    <row r="279" spans="4:24" ht="12.75">
      <c r="D279" t="s">
        <v>198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35" t="e">
        <f>#REF!</f>
        <v>#REF!</v>
      </c>
      <c r="K279" s="36" t="e">
        <f>#REF!</f>
        <v>#REF!</v>
      </c>
      <c r="L279" s="35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6"/>
    </row>
    <row r="280" spans="4:24" ht="12.75">
      <c r="D280" t="s">
        <v>198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35" t="e">
        <f>#REF!</f>
        <v>#REF!</v>
      </c>
      <c r="K280" s="36" t="e">
        <f>#REF!</f>
        <v>#REF!</v>
      </c>
      <c r="L280" s="35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6"/>
    </row>
    <row r="281" spans="4:24" ht="12.75">
      <c r="D281" t="s">
        <v>198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35" t="e">
        <f>#REF!</f>
        <v>#REF!</v>
      </c>
      <c r="K281" s="36" t="e">
        <f>#REF!</f>
        <v>#REF!</v>
      </c>
      <c r="L281" s="35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6"/>
    </row>
    <row r="282" spans="4:24" ht="12.75">
      <c r="D282" t="s">
        <v>198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35" t="e">
        <f>#REF!</f>
        <v>#REF!</v>
      </c>
      <c r="K282" s="36" t="e">
        <f>#REF!</f>
        <v>#REF!</v>
      </c>
      <c r="L282" s="35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6"/>
    </row>
    <row r="283" spans="4:24" ht="12.75">
      <c r="D283" t="s">
        <v>198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35" t="e">
        <f>#REF!</f>
        <v>#REF!</v>
      </c>
      <c r="K283" s="36" t="e">
        <f>#REF!</f>
        <v>#REF!</v>
      </c>
      <c r="L283" s="35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6"/>
    </row>
    <row r="284" spans="4:24" ht="12.75">
      <c r="D284" t="s">
        <v>198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35" t="e">
        <f>#REF!</f>
        <v>#REF!</v>
      </c>
      <c r="K284" s="36" t="e">
        <f>#REF!</f>
        <v>#REF!</v>
      </c>
      <c r="L284" s="35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6"/>
    </row>
    <row r="285" spans="4:24" ht="12.75">
      <c r="D285" t="s">
        <v>198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35" t="e">
        <f>#REF!</f>
        <v>#REF!</v>
      </c>
      <c r="K285" s="36" t="e">
        <f>#REF!</f>
        <v>#REF!</v>
      </c>
      <c r="L285" s="35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6"/>
    </row>
    <row r="286" spans="4:24" ht="12.75">
      <c r="D286" t="s">
        <v>198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35" t="e">
        <f>#REF!</f>
        <v>#REF!</v>
      </c>
      <c r="K286" s="36" t="e">
        <f>#REF!</f>
        <v>#REF!</v>
      </c>
      <c r="L286" s="35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6"/>
    </row>
    <row r="287" spans="4:24" ht="12.75">
      <c r="D287" t="s">
        <v>198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35" t="e">
        <f>#REF!</f>
        <v>#REF!</v>
      </c>
      <c r="K287" s="36" t="e">
        <f>#REF!</f>
        <v>#REF!</v>
      </c>
      <c r="L287" s="35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6"/>
    </row>
    <row r="288" spans="4:24" ht="12.75">
      <c r="D288" t="s">
        <v>198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35" t="e">
        <f>#REF!</f>
        <v>#REF!</v>
      </c>
      <c r="K288" s="36" t="e">
        <f>#REF!</f>
        <v>#REF!</v>
      </c>
      <c r="L288" s="35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6"/>
    </row>
    <row r="289" spans="4:24" ht="12.75">
      <c r="D289" t="s">
        <v>198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35" t="e">
        <f>#REF!</f>
        <v>#REF!</v>
      </c>
      <c r="K289" s="36" t="e">
        <f>#REF!</f>
        <v>#REF!</v>
      </c>
      <c r="L289" s="35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6"/>
    </row>
    <row r="290" spans="4:24" ht="12.75">
      <c r="D290" t="s">
        <v>198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35" t="e">
        <f>#REF!</f>
        <v>#REF!</v>
      </c>
      <c r="K290" s="36" t="e">
        <f>#REF!</f>
        <v>#REF!</v>
      </c>
      <c r="L290" s="35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6"/>
    </row>
    <row r="291" spans="4:24" ht="12.75">
      <c r="D291" t="s">
        <v>198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35" t="e">
        <f>#REF!</f>
        <v>#REF!</v>
      </c>
      <c r="K291" s="36" t="e">
        <f>#REF!</f>
        <v>#REF!</v>
      </c>
      <c r="L291" s="35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6"/>
    </row>
    <row r="292" spans="4:24" ht="12.75">
      <c r="D292" t="s">
        <v>198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35" t="e">
        <f>#REF!</f>
        <v>#REF!</v>
      </c>
      <c r="K292" s="36" t="e">
        <f>#REF!</f>
        <v>#REF!</v>
      </c>
      <c r="L292" s="35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6"/>
    </row>
    <row r="293" spans="4:24" ht="12.75">
      <c r="D293" t="s">
        <v>198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35" t="e">
        <f>#REF!</f>
        <v>#REF!</v>
      </c>
      <c r="K293" s="36" t="e">
        <f>#REF!</f>
        <v>#REF!</v>
      </c>
      <c r="L293" s="35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6"/>
    </row>
    <row r="294" spans="4:24" ht="12.75">
      <c r="D294" t="s">
        <v>198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35" t="e">
        <f>#REF!</f>
        <v>#REF!</v>
      </c>
      <c r="K294" s="36" t="e">
        <f>#REF!</f>
        <v>#REF!</v>
      </c>
      <c r="L294" s="35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6"/>
    </row>
    <row r="295" spans="4:24" ht="12.75">
      <c r="D295" t="s">
        <v>198</v>
      </c>
      <c r="E295">
        <v>3</v>
      </c>
      <c r="F295" t="e">
        <f>#REF!</f>
        <v>#REF!</v>
      </c>
      <c r="H295" s="19" t="e">
        <f aca="true" t="shared" si="20" ref="H295:H303">J295/100*F295+2*K295/100*F295</f>
        <v>#REF!</v>
      </c>
      <c r="I295" t="e">
        <f aca="true" t="shared" si="21" ref="I295:I303">ABS(ROUND(J295,0)-J295)+ABS(ROUND(K295,0)-K295)</f>
        <v>#REF!</v>
      </c>
      <c r="J295" s="35" t="e">
        <f>#REF!</f>
        <v>#REF!</v>
      </c>
      <c r="K295" s="36" t="e">
        <f>#REF!</f>
        <v>#REF!</v>
      </c>
      <c r="L295" s="35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6"/>
    </row>
    <row r="296" spans="4:24" ht="12.75">
      <c r="D296" t="s">
        <v>198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35" t="e">
        <f>#REF!</f>
        <v>#REF!</v>
      </c>
      <c r="K296" s="36" t="e">
        <f>#REF!</f>
        <v>#REF!</v>
      </c>
      <c r="L296" s="35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6"/>
    </row>
    <row r="297" spans="4:24" ht="12.75">
      <c r="D297" t="s">
        <v>198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35" t="e">
        <f>#REF!</f>
        <v>#REF!</v>
      </c>
      <c r="K297" s="36" t="e">
        <f>#REF!</f>
        <v>#REF!</v>
      </c>
      <c r="L297" s="35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6"/>
    </row>
    <row r="298" spans="4:24" ht="12.75">
      <c r="D298" t="s">
        <v>198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35" t="e">
        <f>#REF!</f>
        <v>#REF!</v>
      </c>
      <c r="K298" s="36" t="e">
        <f>#REF!</f>
        <v>#REF!</v>
      </c>
      <c r="L298" s="35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6"/>
    </row>
    <row r="299" spans="4:24" ht="12.75">
      <c r="D299" t="s">
        <v>198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35" t="e">
        <f>#REF!</f>
        <v>#REF!</v>
      </c>
      <c r="K299" s="36" t="e">
        <f>#REF!</f>
        <v>#REF!</v>
      </c>
      <c r="L299" s="35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6"/>
    </row>
    <row r="300" spans="4:24" ht="12.75">
      <c r="D300" t="s">
        <v>198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35" t="e">
        <f>#REF!</f>
        <v>#REF!</v>
      </c>
      <c r="K300" s="36" t="e">
        <f>#REF!</f>
        <v>#REF!</v>
      </c>
      <c r="L300" s="35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6"/>
    </row>
    <row r="301" spans="4:24" ht="12.75">
      <c r="D301" t="s">
        <v>198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35" t="e">
        <f>#REF!</f>
        <v>#REF!</v>
      </c>
      <c r="K301" s="36" t="e">
        <f>#REF!</f>
        <v>#REF!</v>
      </c>
      <c r="L301" s="35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6"/>
    </row>
    <row r="302" spans="4:24" ht="12.75">
      <c r="D302" t="s">
        <v>198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35" t="e">
        <f>#REF!</f>
        <v>#REF!</v>
      </c>
      <c r="K302" s="36" t="e">
        <f>#REF!</f>
        <v>#REF!</v>
      </c>
      <c r="L302" s="35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6"/>
    </row>
    <row r="303" spans="4:24" ht="12.75">
      <c r="D303" t="s">
        <v>198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35" t="e">
        <f>#REF!</f>
        <v>#REF!</v>
      </c>
      <c r="K303" s="36" t="e">
        <f>#REF!</f>
        <v>#REF!</v>
      </c>
      <c r="L303" s="35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6"/>
    </row>
    <row r="304" spans="4:24" ht="12.75">
      <c r="D304" t="s">
        <v>199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aca="true" t="shared" si="22" ref="H304:H346">J304/100*F304+2*K304/100*F304</f>
        <v>#REF!</v>
      </c>
      <c r="I304" t="e">
        <f aca="true" t="shared" si="23" ref="I304:I347">ABS(ROUND(J304,0)-J304)+ABS(ROUND(K304,0)-K304)</f>
        <v>#REF!</v>
      </c>
      <c r="J304" s="35" t="e">
        <f>#REF!</f>
        <v>#REF!</v>
      </c>
      <c r="K304" s="36" t="e">
        <f>#REF!</f>
        <v>#REF!</v>
      </c>
      <c r="L304" s="35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6"/>
    </row>
    <row r="305" spans="4:24" ht="12.75">
      <c r="D305" t="s">
        <v>199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35" t="e">
        <f>#REF!</f>
        <v>#REF!</v>
      </c>
      <c r="K305" s="36" t="e">
        <f>#REF!</f>
        <v>#REF!</v>
      </c>
      <c r="L305" s="35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6"/>
    </row>
    <row r="306" spans="4:24" ht="12.75">
      <c r="D306" t="s">
        <v>199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35" t="e">
        <f>#REF!</f>
        <v>#REF!</v>
      </c>
      <c r="K306" s="36" t="e">
        <f>#REF!</f>
        <v>#REF!</v>
      </c>
      <c r="L306" s="35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6"/>
    </row>
    <row r="307" spans="4:24" ht="12.75">
      <c r="D307" t="s">
        <v>199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35" t="e">
        <f>#REF!</f>
        <v>#REF!</v>
      </c>
      <c r="K307" s="36" t="e">
        <f>#REF!</f>
        <v>#REF!</v>
      </c>
      <c r="L307" s="35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6"/>
    </row>
    <row r="308" spans="4:24" ht="12.75">
      <c r="D308" t="s">
        <v>199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35" t="e">
        <f>#REF!</f>
        <v>#REF!</v>
      </c>
      <c r="K308" s="36" t="e">
        <f>#REF!</f>
        <v>#REF!</v>
      </c>
      <c r="L308" s="35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6"/>
    </row>
    <row r="309" spans="4:24" ht="12.75">
      <c r="D309" t="s">
        <v>199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35" t="e">
        <f>#REF!</f>
        <v>#REF!</v>
      </c>
      <c r="K309" s="36" t="e">
        <f>#REF!</f>
        <v>#REF!</v>
      </c>
      <c r="L309" s="35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6"/>
    </row>
    <row r="310" spans="4:24" ht="12.75">
      <c r="D310" t="s">
        <v>199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35" t="e">
        <f>#REF!</f>
        <v>#REF!</v>
      </c>
      <c r="K310" s="36" t="e">
        <f>#REF!</f>
        <v>#REF!</v>
      </c>
      <c r="L310" s="35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6"/>
    </row>
    <row r="311" spans="4:24" ht="12.75">
      <c r="D311" t="s">
        <v>199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35" t="e">
        <f>#REF!</f>
        <v>#REF!</v>
      </c>
      <c r="K311" s="36" t="e">
        <f>#REF!</f>
        <v>#REF!</v>
      </c>
      <c r="L311" s="35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6"/>
    </row>
    <row r="312" spans="4:24" ht="12.75">
      <c r="D312" t="s">
        <v>199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35" t="e">
        <f>#REF!</f>
        <v>#REF!</v>
      </c>
      <c r="K312" s="36" t="e">
        <f>#REF!</f>
        <v>#REF!</v>
      </c>
      <c r="L312" s="35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6"/>
    </row>
    <row r="313" spans="4:24" ht="12.75">
      <c r="D313" t="s">
        <v>199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35" t="e">
        <f>#REF!</f>
        <v>#REF!</v>
      </c>
      <c r="K313" s="36" t="e">
        <f>#REF!</f>
        <v>#REF!</v>
      </c>
      <c r="L313" s="35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6"/>
    </row>
    <row r="314" spans="4:24" ht="12.75">
      <c r="D314" t="s">
        <v>199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35" t="e">
        <f>#REF!</f>
        <v>#REF!</v>
      </c>
      <c r="K314" s="36" t="e">
        <f>#REF!</f>
        <v>#REF!</v>
      </c>
      <c r="L314" s="35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6"/>
    </row>
    <row r="315" spans="4:24" ht="12.75">
      <c r="D315" t="s">
        <v>199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35" t="e">
        <f>#REF!</f>
        <v>#REF!</v>
      </c>
      <c r="K315" s="36" t="e">
        <f>#REF!</f>
        <v>#REF!</v>
      </c>
      <c r="L315" s="35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6"/>
    </row>
    <row r="316" spans="4:24" ht="12.75">
      <c r="D316" t="s">
        <v>199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35" t="e">
        <f>#REF!</f>
        <v>#REF!</v>
      </c>
      <c r="K316" s="36" t="e">
        <f>#REF!</f>
        <v>#REF!</v>
      </c>
      <c r="L316" s="35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6"/>
    </row>
    <row r="317" spans="4:24" ht="12.75">
      <c r="D317" t="s">
        <v>199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35" t="e">
        <f>#REF!</f>
        <v>#REF!</v>
      </c>
      <c r="K317" s="36" t="e">
        <f>#REF!</f>
        <v>#REF!</v>
      </c>
      <c r="L317" s="35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6"/>
    </row>
    <row r="318" spans="4:24" ht="12.75">
      <c r="D318" t="s">
        <v>199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35" t="e">
        <f>#REF!</f>
        <v>#REF!</v>
      </c>
      <c r="K318" s="36" t="e">
        <f>#REF!</f>
        <v>#REF!</v>
      </c>
      <c r="L318" s="35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6"/>
    </row>
    <row r="319" spans="4:24" ht="12.75">
      <c r="D319" t="s">
        <v>199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35" t="e">
        <f>#REF!</f>
        <v>#REF!</v>
      </c>
      <c r="K319" s="36" t="e">
        <f>#REF!</f>
        <v>#REF!</v>
      </c>
      <c r="L319" s="35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6"/>
    </row>
    <row r="320" spans="4:24" ht="12.75">
      <c r="D320" t="s">
        <v>199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35" t="e">
        <f>#REF!</f>
        <v>#REF!</v>
      </c>
      <c r="K320" s="36" t="e">
        <f>#REF!</f>
        <v>#REF!</v>
      </c>
      <c r="L320" s="35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6"/>
    </row>
    <row r="321" spans="4:24" ht="12.75">
      <c r="D321" t="s">
        <v>199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35" t="e">
        <f>#REF!</f>
        <v>#REF!</v>
      </c>
      <c r="K321" s="36" t="e">
        <f>#REF!</f>
        <v>#REF!</v>
      </c>
      <c r="L321" s="35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6"/>
    </row>
    <row r="322" spans="4:24" ht="12.75">
      <c r="D322" t="s">
        <v>199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35" t="e">
        <f>#REF!</f>
        <v>#REF!</v>
      </c>
      <c r="K322" s="36" t="e">
        <f>#REF!</f>
        <v>#REF!</v>
      </c>
      <c r="L322" s="35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6"/>
    </row>
    <row r="323" spans="4:24" ht="12.75">
      <c r="D323" t="s">
        <v>199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35" t="e">
        <f>#REF!</f>
        <v>#REF!</v>
      </c>
      <c r="K323" s="36" t="e">
        <f>#REF!</f>
        <v>#REF!</v>
      </c>
      <c r="L323" s="35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6"/>
    </row>
    <row r="324" spans="4:24" ht="12.75">
      <c r="D324" t="s">
        <v>199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35" t="e">
        <f>#REF!</f>
        <v>#REF!</v>
      </c>
      <c r="K324" s="36" t="e">
        <f>#REF!</f>
        <v>#REF!</v>
      </c>
      <c r="L324" s="35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6"/>
    </row>
    <row r="325" spans="4:24" ht="12.75">
      <c r="D325" t="s">
        <v>199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35" t="e">
        <f>#REF!</f>
        <v>#REF!</v>
      </c>
      <c r="K325" s="36" t="e">
        <f>#REF!</f>
        <v>#REF!</v>
      </c>
      <c r="L325" s="35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6"/>
    </row>
    <row r="326" spans="4:24" ht="12.75">
      <c r="D326" t="s">
        <v>199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35" t="e">
        <f>#REF!</f>
        <v>#REF!</v>
      </c>
      <c r="K326" s="36" t="e">
        <f>#REF!</f>
        <v>#REF!</v>
      </c>
      <c r="L326" s="35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6"/>
    </row>
    <row r="327" spans="4:24" ht="12.75">
      <c r="D327" t="s">
        <v>199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35" t="e">
        <f>#REF!</f>
        <v>#REF!</v>
      </c>
      <c r="K327" s="36" t="e">
        <f>#REF!</f>
        <v>#REF!</v>
      </c>
      <c r="L327" s="35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6"/>
    </row>
    <row r="328" spans="4:24" ht="12.75">
      <c r="D328" t="s">
        <v>199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35" t="e">
        <f>#REF!</f>
        <v>#REF!</v>
      </c>
      <c r="K328" s="36" t="e">
        <f>#REF!</f>
        <v>#REF!</v>
      </c>
      <c r="L328" s="35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6"/>
    </row>
    <row r="329" spans="4:24" ht="12.75">
      <c r="D329" t="s">
        <v>199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35" t="e">
        <f>#REF!</f>
        <v>#REF!</v>
      </c>
      <c r="K329" s="36" t="e">
        <f>#REF!</f>
        <v>#REF!</v>
      </c>
      <c r="L329" s="35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6"/>
    </row>
    <row r="330" spans="4:24" ht="12.75">
      <c r="D330" t="s">
        <v>199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35" t="e">
        <f>#REF!</f>
        <v>#REF!</v>
      </c>
      <c r="K330" s="36" t="e">
        <f>#REF!</f>
        <v>#REF!</v>
      </c>
      <c r="L330" s="35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6"/>
    </row>
    <row r="331" spans="4:24" ht="12.75">
      <c r="D331" t="s">
        <v>199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35" t="e">
        <f>#REF!</f>
        <v>#REF!</v>
      </c>
      <c r="K331" s="36" t="e">
        <f>#REF!</f>
        <v>#REF!</v>
      </c>
      <c r="L331" s="35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6"/>
    </row>
    <row r="332" spans="4:24" ht="12.75">
      <c r="D332" t="s">
        <v>199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35" t="e">
        <f>#REF!</f>
        <v>#REF!</v>
      </c>
      <c r="K332" s="36" t="e">
        <f>#REF!</f>
        <v>#REF!</v>
      </c>
      <c r="L332" s="35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6"/>
    </row>
    <row r="333" spans="4:24" ht="12.75">
      <c r="D333" t="s">
        <v>199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35" t="e">
        <f>#REF!</f>
        <v>#REF!</v>
      </c>
      <c r="K333" s="36" t="e">
        <f>#REF!</f>
        <v>#REF!</v>
      </c>
      <c r="L333" s="35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6"/>
    </row>
    <row r="334" spans="4:24" ht="12.75">
      <c r="D334" t="s">
        <v>199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35" t="e">
        <f>#REF!</f>
        <v>#REF!</v>
      </c>
      <c r="K334" s="36" t="e">
        <f>#REF!</f>
        <v>#REF!</v>
      </c>
      <c r="L334" s="35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6"/>
    </row>
    <row r="335" spans="4:24" ht="12.75">
      <c r="D335" t="s">
        <v>199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35" t="e">
        <f>#REF!</f>
        <v>#REF!</v>
      </c>
      <c r="K335" s="36" t="e">
        <f>#REF!</f>
        <v>#REF!</v>
      </c>
      <c r="L335" s="35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6"/>
    </row>
    <row r="336" spans="4:24" ht="12.75">
      <c r="D336" t="s">
        <v>199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35" t="e">
        <f>#REF!</f>
        <v>#REF!</v>
      </c>
      <c r="K336" s="36" t="e">
        <f>#REF!</f>
        <v>#REF!</v>
      </c>
      <c r="L336" s="35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6"/>
    </row>
    <row r="337" spans="4:24" ht="12.75">
      <c r="D337" t="s">
        <v>199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35" t="e">
        <f>#REF!</f>
        <v>#REF!</v>
      </c>
      <c r="K337" s="36" t="e">
        <f>#REF!</f>
        <v>#REF!</v>
      </c>
      <c r="L337" s="35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6"/>
    </row>
    <row r="338" spans="4:24" ht="12.75">
      <c r="D338" t="s">
        <v>199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35" t="e">
        <f>#REF!</f>
        <v>#REF!</v>
      </c>
      <c r="K338" s="36" t="e">
        <f>#REF!</f>
        <v>#REF!</v>
      </c>
      <c r="L338" s="35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6"/>
    </row>
    <row r="339" spans="4:24" ht="12.75">
      <c r="D339" t="s">
        <v>199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35" t="e">
        <f>#REF!</f>
        <v>#REF!</v>
      </c>
      <c r="K339" s="36" t="e">
        <f>#REF!</f>
        <v>#REF!</v>
      </c>
      <c r="L339" s="35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6"/>
    </row>
    <row r="340" spans="4:24" ht="12.75">
      <c r="D340" t="s">
        <v>199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35" t="e">
        <f>#REF!</f>
        <v>#REF!</v>
      </c>
      <c r="K340" s="36" t="e">
        <f>#REF!</f>
        <v>#REF!</v>
      </c>
      <c r="L340" s="35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6"/>
    </row>
    <row r="341" spans="4:24" ht="12.75">
      <c r="D341" t="s">
        <v>199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35" t="e">
        <f>#REF!</f>
        <v>#REF!</v>
      </c>
      <c r="K341" s="36" t="e">
        <f>#REF!</f>
        <v>#REF!</v>
      </c>
      <c r="L341" s="35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6"/>
    </row>
    <row r="342" spans="4:24" ht="12.75">
      <c r="D342" t="s">
        <v>199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35" t="e">
        <f>#REF!</f>
        <v>#REF!</v>
      </c>
      <c r="K342" s="36" t="e">
        <f>#REF!</f>
        <v>#REF!</v>
      </c>
      <c r="L342" s="35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6"/>
    </row>
    <row r="343" spans="4:24" ht="12.75">
      <c r="D343" t="s">
        <v>199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35" t="e">
        <f>#REF!</f>
        <v>#REF!</v>
      </c>
      <c r="K343" s="36" t="e">
        <f>#REF!</f>
        <v>#REF!</v>
      </c>
      <c r="L343" s="35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6"/>
    </row>
    <row r="344" spans="4:24" ht="12.75">
      <c r="D344" t="s">
        <v>199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35" t="e">
        <f>#REF!</f>
        <v>#REF!</v>
      </c>
      <c r="K344" s="36" t="e">
        <f>#REF!</f>
        <v>#REF!</v>
      </c>
      <c r="L344" s="35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6"/>
    </row>
    <row r="345" spans="4:24" ht="12.75">
      <c r="D345" t="s">
        <v>199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35" t="e">
        <f>#REF!</f>
        <v>#REF!</v>
      </c>
      <c r="K345" s="36" t="e">
        <f>#REF!</f>
        <v>#REF!</v>
      </c>
      <c r="L345" s="35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6"/>
    </row>
    <row r="346" spans="4:24" ht="12.75">
      <c r="D346" t="s">
        <v>199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35" t="e">
        <f>#REF!</f>
        <v>#REF!</v>
      </c>
      <c r="K346" s="36" t="e">
        <f>#REF!</f>
        <v>#REF!</v>
      </c>
      <c r="L346" s="35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6"/>
    </row>
    <row r="347" spans="4:24" ht="12.75">
      <c r="D347" t="s">
        <v>199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aca="true" t="shared" si="24" ref="H347:H392">J347/100*F347+2*K347/100*F347</f>
        <v>#REF!</v>
      </c>
      <c r="I347" t="e">
        <f t="shared" si="23"/>
        <v>#REF!</v>
      </c>
      <c r="J347" s="35" t="e">
        <f>#REF!</f>
        <v>#REF!</v>
      </c>
      <c r="K347" s="36" t="e">
        <f>#REF!</f>
        <v>#REF!</v>
      </c>
      <c r="L347" s="35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6"/>
    </row>
    <row r="348" spans="4:24" ht="12.75">
      <c r="D348" t="s">
        <v>200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aca="true" t="shared" si="25" ref="I348:I392">ABS(ROUND(J348,0)-J348)+ABS(ROUND(K348,0)-K348)</f>
        <v>#REF!</v>
      </c>
      <c r="J348" s="35" t="e">
        <f>#REF!</f>
        <v>#REF!</v>
      </c>
      <c r="K348" s="36" t="e">
        <f>#REF!</f>
        <v>#REF!</v>
      </c>
      <c r="L348" s="35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6"/>
    </row>
    <row r="349" spans="4:24" ht="12.75">
      <c r="D349" t="s">
        <v>200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35" t="e">
        <f>#REF!</f>
        <v>#REF!</v>
      </c>
      <c r="K349" s="36" t="e">
        <f>#REF!</f>
        <v>#REF!</v>
      </c>
      <c r="L349" s="35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6"/>
    </row>
    <row r="350" spans="4:24" ht="12.75">
      <c r="D350" t="s">
        <v>200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35" t="e">
        <f>#REF!</f>
        <v>#REF!</v>
      </c>
      <c r="K350" s="36" t="e">
        <f>#REF!</f>
        <v>#REF!</v>
      </c>
      <c r="L350" s="35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6"/>
    </row>
    <row r="351" spans="4:24" ht="12.75">
      <c r="D351" t="s">
        <v>200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35" t="e">
        <f>#REF!</f>
        <v>#REF!</v>
      </c>
      <c r="K351" s="36" t="e">
        <f>#REF!</f>
        <v>#REF!</v>
      </c>
      <c r="L351" s="35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6"/>
    </row>
    <row r="352" spans="4:24" ht="12.75">
      <c r="D352" t="s">
        <v>200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35" t="e">
        <f>#REF!</f>
        <v>#REF!</v>
      </c>
      <c r="K352" s="36" t="e">
        <f>#REF!</f>
        <v>#REF!</v>
      </c>
      <c r="L352" s="35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6"/>
    </row>
    <row r="353" spans="4:24" ht="12.75">
      <c r="D353" t="s">
        <v>200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35" t="e">
        <f>#REF!</f>
        <v>#REF!</v>
      </c>
      <c r="K353" s="36" t="e">
        <f>#REF!</f>
        <v>#REF!</v>
      </c>
      <c r="L353" s="35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6"/>
    </row>
    <row r="354" spans="4:24" ht="12.75">
      <c r="D354" t="s">
        <v>200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35" t="e">
        <f>#REF!</f>
        <v>#REF!</v>
      </c>
      <c r="K354" s="36" t="e">
        <f>#REF!</f>
        <v>#REF!</v>
      </c>
      <c r="L354" s="35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6"/>
    </row>
    <row r="355" spans="4:24" ht="12.75">
      <c r="D355" t="s">
        <v>200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35" t="e">
        <f>#REF!</f>
        <v>#REF!</v>
      </c>
      <c r="K355" s="36" t="e">
        <f>#REF!</f>
        <v>#REF!</v>
      </c>
      <c r="L355" s="35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6"/>
    </row>
    <row r="356" spans="4:24" ht="12.75">
      <c r="D356" t="s">
        <v>200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35" t="e">
        <f>#REF!</f>
        <v>#REF!</v>
      </c>
      <c r="K356" s="36" t="e">
        <f>#REF!</f>
        <v>#REF!</v>
      </c>
      <c r="L356" s="35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6"/>
    </row>
    <row r="357" spans="4:24" ht="12.75">
      <c r="D357" t="s">
        <v>200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35" t="e">
        <f>#REF!</f>
        <v>#REF!</v>
      </c>
      <c r="K357" s="36" t="e">
        <f>#REF!</f>
        <v>#REF!</v>
      </c>
      <c r="L357" s="35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6"/>
    </row>
    <row r="358" spans="4:24" ht="12.75">
      <c r="D358" t="s">
        <v>200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35" t="e">
        <f>#REF!</f>
        <v>#REF!</v>
      </c>
      <c r="K358" s="36" t="e">
        <f>#REF!</f>
        <v>#REF!</v>
      </c>
      <c r="L358" s="35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6"/>
    </row>
    <row r="359" spans="4:24" ht="12.75">
      <c r="D359" t="s">
        <v>200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35" t="e">
        <f>#REF!</f>
        <v>#REF!</v>
      </c>
      <c r="K359" s="36" t="e">
        <f>#REF!</f>
        <v>#REF!</v>
      </c>
      <c r="L359" s="35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6"/>
    </row>
    <row r="360" spans="4:24" ht="12.75">
      <c r="D360" t="s">
        <v>200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35" t="e">
        <f>#REF!</f>
        <v>#REF!</v>
      </c>
      <c r="K360" s="36" t="e">
        <f>#REF!</f>
        <v>#REF!</v>
      </c>
      <c r="L360" s="35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6"/>
    </row>
    <row r="361" spans="4:24" ht="12.75">
      <c r="D361" t="s">
        <v>200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35" t="e">
        <f>#REF!</f>
        <v>#REF!</v>
      </c>
      <c r="K361" s="36" t="e">
        <f>#REF!</f>
        <v>#REF!</v>
      </c>
      <c r="L361" s="35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6"/>
    </row>
    <row r="362" spans="4:24" ht="12.75">
      <c r="D362" t="s">
        <v>200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35" t="e">
        <f>#REF!</f>
        <v>#REF!</v>
      </c>
      <c r="K362" s="36" t="e">
        <f>#REF!</f>
        <v>#REF!</v>
      </c>
      <c r="L362" s="35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6"/>
    </row>
    <row r="363" spans="4:24" ht="12.75">
      <c r="D363" t="s">
        <v>200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35" t="e">
        <f>#REF!</f>
        <v>#REF!</v>
      </c>
      <c r="K363" s="36" t="e">
        <f>#REF!</f>
        <v>#REF!</v>
      </c>
      <c r="L363" s="35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6"/>
    </row>
    <row r="364" spans="4:24" ht="12.75">
      <c r="D364" t="s">
        <v>200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35" t="e">
        <f>#REF!</f>
        <v>#REF!</v>
      </c>
      <c r="K364" s="36" t="e">
        <f>#REF!</f>
        <v>#REF!</v>
      </c>
      <c r="L364" s="35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6"/>
    </row>
    <row r="365" spans="4:24" ht="12.75">
      <c r="D365" t="s">
        <v>200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35" t="e">
        <f>#REF!</f>
        <v>#REF!</v>
      </c>
      <c r="K365" s="36" t="e">
        <f>#REF!</f>
        <v>#REF!</v>
      </c>
      <c r="L365" s="35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6"/>
    </row>
    <row r="366" spans="4:24" ht="12.75">
      <c r="D366" t="s">
        <v>200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35" t="e">
        <f>#REF!</f>
        <v>#REF!</v>
      </c>
      <c r="K366" s="36" t="e">
        <f>#REF!</f>
        <v>#REF!</v>
      </c>
      <c r="L366" s="35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6"/>
    </row>
    <row r="367" spans="4:24" ht="12.75">
      <c r="D367" t="s">
        <v>200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35" t="e">
        <f>#REF!</f>
        <v>#REF!</v>
      </c>
      <c r="K367" s="36" t="e">
        <f>#REF!</f>
        <v>#REF!</v>
      </c>
      <c r="L367" s="35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6"/>
    </row>
    <row r="368" spans="4:24" ht="12.75">
      <c r="D368" t="s">
        <v>200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35" t="e">
        <f>#REF!</f>
        <v>#REF!</v>
      </c>
      <c r="K368" s="36" t="e">
        <f>#REF!</f>
        <v>#REF!</v>
      </c>
      <c r="L368" s="35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6"/>
    </row>
    <row r="369" spans="4:24" ht="12.75">
      <c r="D369" t="s">
        <v>200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35" t="e">
        <f>#REF!</f>
        <v>#REF!</v>
      </c>
      <c r="K369" s="36" t="e">
        <f>#REF!</f>
        <v>#REF!</v>
      </c>
      <c r="L369" s="35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6"/>
    </row>
    <row r="370" spans="4:24" ht="12.75">
      <c r="D370" t="s">
        <v>200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35" t="e">
        <f>#REF!</f>
        <v>#REF!</v>
      </c>
      <c r="K370" s="36" t="e">
        <f>#REF!</f>
        <v>#REF!</v>
      </c>
      <c r="L370" s="35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6"/>
    </row>
    <row r="371" spans="4:24" ht="12.75">
      <c r="D371" t="s">
        <v>200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35" t="e">
        <f>#REF!</f>
        <v>#REF!</v>
      </c>
      <c r="K371" s="36" t="e">
        <f>#REF!</f>
        <v>#REF!</v>
      </c>
      <c r="L371" s="35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6"/>
    </row>
    <row r="372" spans="4:24" ht="12.75">
      <c r="D372" t="s">
        <v>200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35" t="e">
        <f>#REF!</f>
        <v>#REF!</v>
      </c>
      <c r="K372" s="36" t="e">
        <f>#REF!</f>
        <v>#REF!</v>
      </c>
      <c r="L372" s="35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6"/>
    </row>
    <row r="373" spans="4:24" ht="12.75">
      <c r="D373" t="s">
        <v>200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35" t="e">
        <f>#REF!</f>
        <v>#REF!</v>
      </c>
      <c r="K373" s="36" t="e">
        <f>#REF!</f>
        <v>#REF!</v>
      </c>
      <c r="L373" s="35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6"/>
    </row>
    <row r="374" spans="4:24" ht="12.75">
      <c r="D374" t="s">
        <v>200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35" t="e">
        <f>#REF!</f>
        <v>#REF!</v>
      </c>
      <c r="K374" s="36" t="e">
        <f>#REF!</f>
        <v>#REF!</v>
      </c>
      <c r="L374" s="35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6"/>
    </row>
    <row r="375" spans="4:24" ht="12.75">
      <c r="D375" t="s">
        <v>200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35" t="e">
        <f>#REF!</f>
        <v>#REF!</v>
      </c>
      <c r="K375" s="36" t="e">
        <f>#REF!</f>
        <v>#REF!</v>
      </c>
      <c r="L375" s="35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6"/>
    </row>
    <row r="376" spans="4:24" ht="12.75">
      <c r="D376" t="s">
        <v>200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35" t="e">
        <f>#REF!</f>
        <v>#REF!</v>
      </c>
      <c r="K376" s="36" t="e">
        <f>#REF!</f>
        <v>#REF!</v>
      </c>
      <c r="L376" s="35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6"/>
    </row>
    <row r="377" spans="4:24" ht="12.75">
      <c r="D377" t="s">
        <v>200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35" t="e">
        <f>#REF!</f>
        <v>#REF!</v>
      </c>
      <c r="K377" s="36" t="e">
        <f>#REF!</f>
        <v>#REF!</v>
      </c>
      <c r="L377" s="35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6"/>
    </row>
    <row r="378" spans="4:24" ht="12.75">
      <c r="D378" t="s">
        <v>200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35" t="e">
        <f>#REF!</f>
        <v>#REF!</v>
      </c>
      <c r="K378" s="36" t="e">
        <f>#REF!</f>
        <v>#REF!</v>
      </c>
      <c r="L378" s="35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6"/>
    </row>
    <row r="379" spans="4:24" ht="12.75">
      <c r="D379" t="s">
        <v>200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35" t="e">
        <f>#REF!</f>
        <v>#REF!</v>
      </c>
      <c r="K379" s="36" t="e">
        <f>#REF!</f>
        <v>#REF!</v>
      </c>
      <c r="L379" s="35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6"/>
    </row>
    <row r="380" spans="4:24" ht="12.75">
      <c r="D380" t="s">
        <v>200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35" t="e">
        <f>#REF!</f>
        <v>#REF!</v>
      </c>
      <c r="K380" s="36" t="e">
        <f>#REF!</f>
        <v>#REF!</v>
      </c>
      <c r="L380" s="35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6"/>
    </row>
    <row r="381" spans="4:24" ht="12.75">
      <c r="D381" t="s">
        <v>200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35" t="e">
        <f>#REF!</f>
        <v>#REF!</v>
      </c>
      <c r="K381" s="36" t="e">
        <f>#REF!</f>
        <v>#REF!</v>
      </c>
      <c r="L381" s="35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6"/>
    </row>
    <row r="382" spans="4:24" ht="12.75">
      <c r="D382" t="s">
        <v>200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35" t="e">
        <f>#REF!</f>
        <v>#REF!</v>
      </c>
      <c r="K382" s="36" t="e">
        <f>#REF!</f>
        <v>#REF!</v>
      </c>
      <c r="L382" s="35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6"/>
    </row>
    <row r="383" spans="4:24" ht="12.75">
      <c r="D383" t="s">
        <v>200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35" t="e">
        <f>#REF!</f>
        <v>#REF!</v>
      </c>
      <c r="K383" s="36" t="e">
        <f>#REF!</f>
        <v>#REF!</v>
      </c>
      <c r="L383" s="35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6"/>
    </row>
    <row r="384" spans="4:24" ht="12.75">
      <c r="D384" t="s">
        <v>200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35" t="e">
        <f>#REF!</f>
        <v>#REF!</v>
      </c>
      <c r="K384" s="36" t="e">
        <f>#REF!</f>
        <v>#REF!</v>
      </c>
      <c r="L384" s="35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6"/>
    </row>
    <row r="385" spans="4:24" ht="12.75">
      <c r="D385" t="s">
        <v>200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35" t="e">
        <f>#REF!</f>
        <v>#REF!</v>
      </c>
      <c r="K385" s="36" t="e">
        <f>#REF!</f>
        <v>#REF!</v>
      </c>
      <c r="L385" s="35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6"/>
    </row>
    <row r="386" spans="4:24" ht="12.75">
      <c r="D386" t="s">
        <v>200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35" t="e">
        <f>#REF!</f>
        <v>#REF!</v>
      </c>
      <c r="K386" s="36" t="e">
        <f>#REF!</f>
        <v>#REF!</v>
      </c>
      <c r="L386" s="35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6"/>
    </row>
    <row r="387" spans="4:24" ht="12.75">
      <c r="D387" t="s">
        <v>200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35" t="e">
        <f>#REF!</f>
        <v>#REF!</v>
      </c>
      <c r="K387" s="36" t="e">
        <f>#REF!</f>
        <v>#REF!</v>
      </c>
      <c r="L387" s="35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6"/>
    </row>
    <row r="388" spans="4:24" ht="12.75">
      <c r="D388" t="s">
        <v>200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35" t="e">
        <f>#REF!</f>
        <v>#REF!</v>
      </c>
      <c r="K388" s="36" t="e">
        <f>#REF!</f>
        <v>#REF!</v>
      </c>
      <c r="L388" s="35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6"/>
    </row>
    <row r="389" spans="4:24" ht="12.75">
      <c r="D389" t="s">
        <v>200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35" t="e">
        <f>#REF!</f>
        <v>#REF!</v>
      </c>
      <c r="K389" s="36" t="e">
        <f>#REF!</f>
        <v>#REF!</v>
      </c>
      <c r="L389" s="35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6"/>
    </row>
    <row r="390" spans="4:24" ht="12.75">
      <c r="D390" t="s">
        <v>200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35" t="e">
        <f>#REF!</f>
        <v>#REF!</v>
      </c>
      <c r="K390" s="36" t="e">
        <f>#REF!</f>
        <v>#REF!</v>
      </c>
      <c r="L390" s="35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6"/>
    </row>
    <row r="391" spans="4:24" ht="12.75">
      <c r="D391" t="s">
        <v>200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35" t="e">
        <f>#REF!</f>
        <v>#REF!</v>
      </c>
      <c r="K391" s="36" t="e">
        <f>#REF!</f>
        <v>#REF!</v>
      </c>
      <c r="L391" s="35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6"/>
    </row>
    <row r="392" spans="4:24" ht="12.75">
      <c r="D392" t="s">
        <v>200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35" t="e">
        <f>#REF!</f>
        <v>#REF!</v>
      </c>
      <c r="K392" s="36" t="e">
        <f>#REF!</f>
        <v>#REF!</v>
      </c>
      <c r="L392" s="35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6"/>
    </row>
  </sheetData>
  <sheetProtection password="C79A" sheet="1" objects="1"/>
  <conditionalFormatting sqref="F2:G392">
    <cfRule type="cellIs" priority="1" dxfId="3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30">
      <selection activeCell="C18" sqref="C18:I18"/>
    </sheetView>
  </sheetViews>
  <sheetFormatPr defaultColWidth="9.140625" defaultRowHeight="12.75"/>
  <cols>
    <col min="1" max="1" width="9.140625" style="41" customWidth="1"/>
    <col min="2" max="2" width="13.00390625" style="41" customWidth="1"/>
    <col min="3" max="4" width="9.140625" style="41" customWidth="1"/>
    <col min="5" max="5" width="9.8515625" style="41" bestFit="1" customWidth="1"/>
    <col min="6" max="6" width="9.140625" style="41" customWidth="1"/>
    <col min="7" max="7" width="15.140625" style="41" customWidth="1"/>
    <col min="8" max="8" width="19.28125" style="41" customWidth="1"/>
    <col min="9" max="9" width="14.421875" style="41" customWidth="1"/>
    <col min="10" max="16384" width="9.140625" style="41" customWidth="1"/>
  </cols>
  <sheetData>
    <row r="1" spans="1:12" ht="15">
      <c r="A1" s="171" t="s">
        <v>351</v>
      </c>
      <c r="B1" s="171"/>
      <c r="C1" s="171"/>
      <c r="D1" s="40"/>
      <c r="E1" s="40"/>
      <c r="F1" s="40"/>
      <c r="G1" s="40"/>
      <c r="H1" s="40"/>
      <c r="I1" s="40"/>
      <c r="J1" s="40"/>
      <c r="K1" s="40"/>
      <c r="L1" s="40"/>
    </row>
    <row r="2" spans="1:12" ht="12.75">
      <c r="A2" s="186" t="s">
        <v>352</v>
      </c>
      <c r="B2" s="186"/>
      <c r="C2" s="186"/>
      <c r="D2" s="187"/>
      <c r="E2" s="42">
        <v>40179</v>
      </c>
      <c r="F2" s="43"/>
      <c r="G2" s="44" t="s">
        <v>353</v>
      </c>
      <c r="H2" s="42" t="s">
        <v>431</v>
      </c>
      <c r="I2" s="45"/>
      <c r="J2" s="40"/>
      <c r="K2" s="40"/>
      <c r="L2" s="40"/>
    </row>
    <row r="3" spans="1:12" ht="12.75">
      <c r="A3" s="46"/>
      <c r="B3" s="46"/>
      <c r="C3" s="46"/>
      <c r="D3" s="46"/>
      <c r="E3" s="47"/>
      <c r="F3" s="47"/>
      <c r="G3" s="46"/>
      <c r="H3" s="46"/>
      <c r="I3" s="48"/>
      <c r="J3" s="40"/>
      <c r="K3" s="40"/>
      <c r="L3" s="40"/>
    </row>
    <row r="4" spans="1:12" ht="15">
      <c r="A4" s="188" t="s">
        <v>354</v>
      </c>
      <c r="B4" s="188"/>
      <c r="C4" s="188"/>
      <c r="D4" s="188"/>
      <c r="E4" s="188"/>
      <c r="F4" s="188"/>
      <c r="G4" s="188"/>
      <c r="H4" s="188"/>
      <c r="I4" s="188"/>
      <c r="J4" s="40"/>
      <c r="K4" s="40"/>
      <c r="L4" s="40"/>
    </row>
    <row r="5" spans="1:12" ht="12.75">
      <c r="A5" s="49"/>
      <c r="B5" s="49"/>
      <c r="C5" s="49"/>
      <c r="D5" s="50"/>
      <c r="E5" s="51"/>
      <c r="F5" s="52"/>
      <c r="G5" s="53"/>
      <c r="H5" s="54"/>
      <c r="I5" s="55"/>
      <c r="J5" s="40"/>
      <c r="K5" s="40"/>
      <c r="L5" s="40"/>
    </row>
    <row r="6" spans="1:12" ht="12.75">
      <c r="A6" s="160" t="s">
        <v>355</v>
      </c>
      <c r="B6" s="161"/>
      <c r="C6" s="172" t="s">
        <v>419</v>
      </c>
      <c r="D6" s="173"/>
      <c r="E6" s="189"/>
      <c r="F6" s="189"/>
      <c r="G6" s="189"/>
      <c r="H6" s="189"/>
      <c r="I6" s="57"/>
      <c r="J6" s="40"/>
      <c r="K6" s="40"/>
      <c r="L6" s="40"/>
    </row>
    <row r="7" spans="1:12" ht="12.75">
      <c r="A7" s="58"/>
      <c r="B7" s="58"/>
      <c r="C7" s="49"/>
      <c r="D7" s="49"/>
      <c r="E7" s="189"/>
      <c r="F7" s="189"/>
      <c r="G7" s="189"/>
      <c r="H7" s="189"/>
      <c r="I7" s="57"/>
      <c r="J7" s="40"/>
      <c r="K7" s="40"/>
      <c r="L7" s="40"/>
    </row>
    <row r="8" spans="1:12" ht="12.75">
      <c r="A8" s="190" t="s">
        <v>356</v>
      </c>
      <c r="B8" s="191"/>
      <c r="C8" s="172" t="s">
        <v>420</v>
      </c>
      <c r="D8" s="173"/>
      <c r="E8" s="189"/>
      <c r="F8" s="189"/>
      <c r="G8" s="189"/>
      <c r="H8" s="189"/>
      <c r="I8" s="50"/>
      <c r="J8" s="40"/>
      <c r="K8" s="40"/>
      <c r="L8" s="40"/>
    </row>
    <row r="9" spans="1:12" ht="12.75">
      <c r="A9" s="59"/>
      <c r="B9" s="59"/>
      <c r="C9" s="60"/>
      <c r="D9" s="49"/>
      <c r="E9" s="49"/>
      <c r="F9" s="49"/>
      <c r="G9" s="49"/>
      <c r="H9" s="49"/>
      <c r="I9" s="49"/>
      <c r="J9" s="40"/>
      <c r="K9" s="40"/>
      <c r="L9" s="40"/>
    </row>
    <row r="10" spans="1:12" ht="12.75">
      <c r="A10" s="183" t="s">
        <v>357</v>
      </c>
      <c r="B10" s="184"/>
      <c r="C10" s="172" t="s">
        <v>421</v>
      </c>
      <c r="D10" s="173"/>
      <c r="E10" s="49"/>
      <c r="F10" s="49"/>
      <c r="G10" s="49"/>
      <c r="H10" s="49"/>
      <c r="I10" s="49"/>
      <c r="J10" s="40"/>
      <c r="K10" s="40"/>
      <c r="L10" s="40"/>
    </row>
    <row r="11" spans="1:12" ht="12.75">
      <c r="A11" s="185"/>
      <c r="B11" s="185"/>
      <c r="C11" s="49"/>
      <c r="D11" s="49"/>
      <c r="E11" s="49"/>
      <c r="F11" s="49"/>
      <c r="G11" s="49"/>
      <c r="H11" s="49"/>
      <c r="I11" s="49"/>
      <c r="J11" s="40"/>
      <c r="K11" s="40"/>
      <c r="L11" s="40"/>
    </row>
    <row r="12" spans="1:12" ht="12.75">
      <c r="A12" s="160" t="s">
        <v>358</v>
      </c>
      <c r="B12" s="161"/>
      <c r="C12" s="174" t="s">
        <v>422</v>
      </c>
      <c r="D12" s="180"/>
      <c r="E12" s="180"/>
      <c r="F12" s="180"/>
      <c r="G12" s="180"/>
      <c r="H12" s="180"/>
      <c r="I12" s="163"/>
      <c r="J12" s="40"/>
      <c r="K12" s="40"/>
      <c r="L12" s="40"/>
    </row>
    <row r="13" spans="1:12" ht="12.75">
      <c r="A13" s="58"/>
      <c r="B13" s="58"/>
      <c r="C13" s="61"/>
      <c r="D13" s="49"/>
      <c r="E13" s="49"/>
      <c r="F13" s="49"/>
      <c r="G13" s="49"/>
      <c r="H13" s="49"/>
      <c r="I13" s="49"/>
      <c r="J13" s="40"/>
      <c r="K13" s="40"/>
      <c r="L13" s="40"/>
    </row>
    <row r="14" spans="1:12" ht="12.75">
      <c r="A14" s="160" t="s">
        <v>359</v>
      </c>
      <c r="B14" s="161"/>
      <c r="C14" s="181">
        <v>20250</v>
      </c>
      <c r="D14" s="182"/>
      <c r="E14" s="49"/>
      <c r="F14" s="174" t="s">
        <v>423</v>
      </c>
      <c r="G14" s="180"/>
      <c r="H14" s="180"/>
      <c r="I14" s="163"/>
      <c r="J14" s="40"/>
      <c r="K14" s="40"/>
      <c r="L14" s="40"/>
    </row>
    <row r="15" spans="1:12" ht="12.75">
      <c r="A15" s="58"/>
      <c r="B15" s="58"/>
      <c r="C15" s="49"/>
      <c r="D15" s="49"/>
      <c r="E15" s="49"/>
      <c r="F15" s="49"/>
      <c r="G15" s="49"/>
      <c r="H15" s="49"/>
      <c r="I15" s="49"/>
      <c r="J15" s="40"/>
      <c r="K15" s="40"/>
      <c r="L15" s="40"/>
    </row>
    <row r="16" spans="1:12" ht="12.75">
      <c r="A16" s="160" t="s">
        <v>360</v>
      </c>
      <c r="B16" s="161"/>
      <c r="C16" s="174" t="s">
        <v>437</v>
      </c>
      <c r="D16" s="180"/>
      <c r="E16" s="180"/>
      <c r="F16" s="180"/>
      <c r="G16" s="180"/>
      <c r="H16" s="180"/>
      <c r="I16" s="163"/>
      <c r="J16" s="40"/>
      <c r="K16" s="40"/>
      <c r="L16" s="40"/>
    </row>
    <row r="17" spans="1:12" ht="12.75">
      <c r="A17" s="58"/>
      <c r="B17" s="58"/>
      <c r="C17" s="49"/>
      <c r="D17" s="49"/>
      <c r="E17" s="49"/>
      <c r="F17" s="49"/>
      <c r="G17" s="49"/>
      <c r="H17" s="49"/>
      <c r="I17" s="49"/>
      <c r="J17" s="40"/>
      <c r="K17" s="40"/>
      <c r="L17" s="40"/>
    </row>
    <row r="18" spans="1:12" ht="12.75">
      <c r="A18" s="160" t="s">
        <v>361</v>
      </c>
      <c r="B18" s="161"/>
      <c r="C18" s="175" t="s">
        <v>424</v>
      </c>
      <c r="D18" s="176"/>
      <c r="E18" s="176"/>
      <c r="F18" s="176"/>
      <c r="G18" s="176"/>
      <c r="H18" s="176"/>
      <c r="I18" s="177"/>
      <c r="J18" s="40"/>
      <c r="K18" s="40"/>
      <c r="L18" s="40"/>
    </row>
    <row r="19" spans="1:12" ht="12.75">
      <c r="A19" s="58"/>
      <c r="B19" s="58"/>
      <c r="C19" s="61"/>
      <c r="D19" s="49"/>
      <c r="E19" s="49"/>
      <c r="F19" s="49"/>
      <c r="G19" s="49"/>
      <c r="H19" s="49"/>
      <c r="I19" s="49"/>
      <c r="J19" s="40"/>
      <c r="K19" s="40"/>
      <c r="L19" s="40"/>
    </row>
    <row r="20" spans="1:12" ht="12.75">
      <c r="A20" s="160" t="s">
        <v>362</v>
      </c>
      <c r="B20" s="161"/>
      <c r="C20" s="175" t="s">
        <v>425</v>
      </c>
      <c r="D20" s="176"/>
      <c r="E20" s="176"/>
      <c r="F20" s="176"/>
      <c r="G20" s="176"/>
      <c r="H20" s="176"/>
      <c r="I20" s="177"/>
      <c r="J20" s="40"/>
      <c r="K20" s="40"/>
      <c r="L20" s="40"/>
    </row>
    <row r="21" spans="1:12" ht="12.75">
      <c r="A21" s="58"/>
      <c r="B21" s="58"/>
      <c r="C21" s="61"/>
      <c r="D21" s="49"/>
      <c r="E21" s="49"/>
      <c r="F21" s="49"/>
      <c r="G21" s="49"/>
      <c r="H21" s="49"/>
      <c r="I21" s="49"/>
      <c r="J21" s="40"/>
      <c r="K21" s="40"/>
      <c r="L21" s="40"/>
    </row>
    <row r="22" spans="1:12" ht="12.75">
      <c r="A22" s="160" t="s">
        <v>363</v>
      </c>
      <c r="B22" s="161"/>
      <c r="C22" s="62">
        <v>308</v>
      </c>
      <c r="D22" s="174" t="s">
        <v>423</v>
      </c>
      <c r="E22" s="140"/>
      <c r="F22" s="141"/>
      <c r="G22" s="178"/>
      <c r="H22" s="179"/>
      <c r="I22" s="64"/>
      <c r="J22" s="40"/>
      <c r="K22" s="40"/>
      <c r="L22" s="40"/>
    </row>
    <row r="23" spans="1:12" ht="12.75">
      <c r="A23" s="58"/>
      <c r="B23" s="58"/>
      <c r="C23" s="49"/>
      <c r="D23" s="65"/>
      <c r="E23" s="65"/>
      <c r="F23" s="65"/>
      <c r="G23" s="65"/>
      <c r="H23" s="49"/>
      <c r="I23" s="50"/>
      <c r="J23" s="40"/>
      <c r="K23" s="40"/>
      <c r="L23" s="40"/>
    </row>
    <row r="24" spans="1:12" ht="12.75">
      <c r="A24" s="160" t="s">
        <v>364</v>
      </c>
      <c r="B24" s="161"/>
      <c r="C24" s="62">
        <v>19</v>
      </c>
      <c r="D24" s="174" t="s">
        <v>426</v>
      </c>
      <c r="E24" s="140"/>
      <c r="F24" s="140"/>
      <c r="G24" s="141"/>
      <c r="H24" s="56" t="s">
        <v>365</v>
      </c>
      <c r="I24" s="66">
        <v>115</v>
      </c>
      <c r="J24" s="40"/>
      <c r="K24" s="40"/>
      <c r="L24" s="40"/>
    </row>
    <row r="25" spans="1:12" ht="12.75">
      <c r="A25" s="58"/>
      <c r="B25" s="58"/>
      <c r="C25" s="49"/>
      <c r="D25" s="65"/>
      <c r="E25" s="65"/>
      <c r="F25" s="65"/>
      <c r="G25" s="58"/>
      <c r="H25" s="58" t="s">
        <v>366</v>
      </c>
      <c r="I25" s="61"/>
      <c r="J25" s="40"/>
      <c r="K25" s="40"/>
      <c r="L25" s="40"/>
    </row>
    <row r="26" spans="1:12" ht="12.75">
      <c r="A26" s="160" t="s">
        <v>367</v>
      </c>
      <c r="B26" s="161"/>
      <c r="C26" s="67" t="s">
        <v>427</v>
      </c>
      <c r="D26" s="68"/>
      <c r="E26" s="40"/>
      <c r="F26" s="69"/>
      <c r="G26" s="160" t="s">
        <v>368</v>
      </c>
      <c r="H26" s="161"/>
      <c r="I26" s="70" t="s">
        <v>432</v>
      </c>
      <c r="J26" s="40"/>
      <c r="K26" s="40"/>
      <c r="L26" s="40"/>
    </row>
    <row r="27" spans="1:12" ht="12.75">
      <c r="A27" s="58"/>
      <c r="B27" s="58"/>
      <c r="C27" s="49"/>
      <c r="D27" s="69"/>
      <c r="E27" s="69"/>
      <c r="F27" s="69"/>
      <c r="G27" s="69"/>
      <c r="H27" s="49"/>
      <c r="I27" s="71"/>
      <c r="J27" s="40"/>
      <c r="K27" s="40"/>
      <c r="L27" s="40"/>
    </row>
    <row r="28" spans="1:12" ht="12.75">
      <c r="A28" s="142" t="s">
        <v>369</v>
      </c>
      <c r="B28" s="143"/>
      <c r="C28" s="136"/>
      <c r="D28" s="136"/>
      <c r="E28" s="137" t="s">
        <v>370</v>
      </c>
      <c r="F28" s="138"/>
      <c r="G28" s="138"/>
      <c r="H28" s="139" t="s">
        <v>371</v>
      </c>
      <c r="I28" s="139"/>
      <c r="J28" s="40"/>
      <c r="K28" s="40"/>
      <c r="L28" s="40"/>
    </row>
    <row r="29" spans="1:12" ht="12.75">
      <c r="A29" s="40"/>
      <c r="B29" s="40"/>
      <c r="C29" s="40"/>
      <c r="D29" s="55"/>
      <c r="E29" s="49"/>
      <c r="F29" s="49"/>
      <c r="G29" s="49"/>
      <c r="H29" s="72"/>
      <c r="I29" s="71"/>
      <c r="J29" s="40"/>
      <c r="K29" s="40"/>
      <c r="L29" s="40"/>
    </row>
    <row r="30" spans="1:12" ht="12.75">
      <c r="A30" s="144"/>
      <c r="B30" s="147"/>
      <c r="C30" s="147"/>
      <c r="D30" s="148"/>
      <c r="E30" s="144"/>
      <c r="F30" s="147"/>
      <c r="G30" s="147"/>
      <c r="H30" s="172"/>
      <c r="I30" s="173"/>
      <c r="J30" s="40"/>
      <c r="K30" s="40"/>
      <c r="L30" s="40"/>
    </row>
    <row r="31" spans="1:12" ht="12.75">
      <c r="A31" s="63"/>
      <c r="B31" s="63"/>
      <c r="C31" s="61"/>
      <c r="D31" s="145"/>
      <c r="E31" s="145"/>
      <c r="F31" s="145"/>
      <c r="G31" s="146"/>
      <c r="H31" s="49"/>
      <c r="I31" s="75"/>
      <c r="J31" s="40"/>
      <c r="K31" s="40"/>
      <c r="L31" s="40"/>
    </row>
    <row r="32" spans="1:12" ht="12.75">
      <c r="A32" s="144"/>
      <c r="B32" s="147"/>
      <c r="C32" s="147"/>
      <c r="D32" s="148"/>
      <c r="E32" s="144"/>
      <c r="F32" s="147"/>
      <c r="G32" s="147"/>
      <c r="H32" s="172"/>
      <c r="I32" s="173"/>
      <c r="J32" s="40"/>
      <c r="K32" s="40"/>
      <c r="L32" s="40"/>
    </row>
    <row r="33" spans="1:12" ht="12.75">
      <c r="A33" s="63"/>
      <c r="B33" s="63"/>
      <c r="C33" s="61"/>
      <c r="D33" s="73"/>
      <c r="E33" s="73"/>
      <c r="F33" s="73"/>
      <c r="G33" s="74"/>
      <c r="H33" s="49"/>
      <c r="I33" s="76"/>
      <c r="J33" s="40"/>
      <c r="K33" s="40"/>
      <c r="L33" s="40"/>
    </row>
    <row r="34" spans="1:12" ht="12.75">
      <c r="A34" s="144"/>
      <c r="B34" s="147"/>
      <c r="C34" s="147"/>
      <c r="D34" s="148"/>
      <c r="E34" s="144"/>
      <c r="F34" s="147"/>
      <c r="G34" s="147"/>
      <c r="H34" s="172"/>
      <c r="I34" s="173"/>
      <c r="J34" s="40"/>
      <c r="K34" s="40"/>
      <c r="L34" s="40"/>
    </row>
    <row r="35" spans="1:12" ht="12.75">
      <c r="A35" s="63"/>
      <c r="B35" s="63"/>
      <c r="C35" s="61"/>
      <c r="D35" s="73"/>
      <c r="E35" s="73"/>
      <c r="F35" s="73"/>
      <c r="G35" s="74"/>
      <c r="H35" s="49"/>
      <c r="I35" s="76"/>
      <c r="J35" s="40"/>
      <c r="K35" s="40"/>
      <c r="L35" s="40"/>
    </row>
    <row r="36" spans="1:12" ht="12.75">
      <c r="A36" s="144"/>
      <c r="B36" s="147"/>
      <c r="C36" s="147"/>
      <c r="D36" s="148"/>
      <c r="E36" s="144"/>
      <c r="F36" s="147"/>
      <c r="G36" s="147"/>
      <c r="H36" s="172"/>
      <c r="I36" s="173"/>
      <c r="J36" s="40"/>
      <c r="K36" s="40"/>
      <c r="L36" s="40"/>
    </row>
    <row r="37" spans="1:12" ht="12.75">
      <c r="A37" s="77"/>
      <c r="B37" s="77"/>
      <c r="C37" s="149"/>
      <c r="D37" s="150"/>
      <c r="E37" s="49"/>
      <c r="F37" s="149"/>
      <c r="G37" s="150"/>
      <c r="H37" s="49"/>
      <c r="I37" s="49"/>
      <c r="J37" s="40"/>
      <c r="K37" s="40"/>
      <c r="L37" s="40"/>
    </row>
    <row r="38" spans="1:12" ht="12.75">
      <c r="A38" s="144"/>
      <c r="B38" s="147"/>
      <c r="C38" s="147"/>
      <c r="D38" s="148"/>
      <c r="E38" s="144"/>
      <c r="F38" s="147"/>
      <c r="G38" s="147"/>
      <c r="H38" s="172"/>
      <c r="I38" s="173"/>
      <c r="J38" s="40"/>
      <c r="K38" s="40"/>
      <c r="L38" s="40"/>
    </row>
    <row r="39" spans="1:12" ht="12.75">
      <c r="A39" s="77"/>
      <c r="B39" s="77"/>
      <c r="C39" s="78"/>
      <c r="D39" s="79"/>
      <c r="E39" s="49"/>
      <c r="F39" s="78"/>
      <c r="G39" s="79"/>
      <c r="H39" s="49"/>
      <c r="I39" s="49"/>
      <c r="J39" s="40"/>
      <c r="K39" s="40"/>
      <c r="L39" s="40"/>
    </row>
    <row r="40" spans="1:12" ht="12.75">
      <c r="A40" s="144"/>
      <c r="B40" s="147"/>
      <c r="C40" s="147"/>
      <c r="D40" s="148"/>
      <c r="E40" s="144"/>
      <c r="F40" s="147"/>
      <c r="G40" s="147"/>
      <c r="H40" s="172"/>
      <c r="I40" s="173"/>
      <c r="J40" s="40"/>
      <c r="K40" s="40"/>
      <c r="L40" s="40"/>
    </row>
    <row r="41" spans="1:12" ht="12.75">
      <c r="A41" s="80"/>
      <c r="B41" s="81"/>
      <c r="C41" s="81"/>
      <c r="D41" s="81"/>
      <c r="E41" s="80"/>
      <c r="F41" s="81"/>
      <c r="G41" s="81"/>
      <c r="H41" s="82"/>
      <c r="I41" s="83"/>
      <c r="J41" s="40"/>
      <c r="K41" s="40"/>
      <c r="L41" s="40"/>
    </row>
    <row r="42" spans="1:12" ht="12.75">
      <c r="A42" s="77"/>
      <c r="B42" s="77"/>
      <c r="C42" s="78"/>
      <c r="D42" s="79"/>
      <c r="E42" s="49"/>
      <c r="F42" s="78"/>
      <c r="G42" s="79"/>
      <c r="H42" s="49"/>
      <c r="I42" s="49"/>
      <c r="J42" s="40"/>
      <c r="K42" s="40"/>
      <c r="L42" s="40"/>
    </row>
    <row r="43" spans="1:12" ht="12.75">
      <c r="A43" s="84"/>
      <c r="B43" s="84"/>
      <c r="C43" s="84"/>
      <c r="D43" s="60"/>
      <c r="E43" s="60"/>
      <c r="F43" s="84"/>
      <c r="G43" s="60"/>
      <c r="H43" s="60"/>
      <c r="I43" s="60"/>
      <c r="J43" s="40"/>
      <c r="K43" s="40"/>
      <c r="L43" s="40"/>
    </row>
    <row r="44" spans="1:12" ht="12.75">
      <c r="A44" s="155" t="s">
        <v>372</v>
      </c>
      <c r="B44" s="156"/>
      <c r="C44" s="172"/>
      <c r="D44" s="173"/>
      <c r="E44" s="50"/>
      <c r="F44" s="174"/>
      <c r="G44" s="147"/>
      <c r="H44" s="147"/>
      <c r="I44" s="148"/>
      <c r="J44" s="40"/>
      <c r="K44" s="40"/>
      <c r="L44" s="40"/>
    </row>
    <row r="45" spans="1:12" ht="12.75">
      <c r="A45" s="77"/>
      <c r="B45" s="77"/>
      <c r="C45" s="149"/>
      <c r="D45" s="150"/>
      <c r="E45" s="49"/>
      <c r="F45" s="149"/>
      <c r="G45" s="151"/>
      <c r="H45" s="85"/>
      <c r="I45" s="85"/>
      <c r="J45" s="40"/>
      <c r="K45" s="40"/>
      <c r="L45" s="40"/>
    </row>
    <row r="46" spans="1:12" ht="12.75">
      <c r="A46" s="155" t="s">
        <v>373</v>
      </c>
      <c r="B46" s="156"/>
      <c r="C46" s="174" t="s">
        <v>433</v>
      </c>
      <c r="D46" s="152"/>
      <c r="E46" s="152"/>
      <c r="F46" s="152"/>
      <c r="G46" s="152"/>
      <c r="H46" s="152"/>
      <c r="I46" s="152"/>
      <c r="J46" s="40"/>
      <c r="K46" s="40"/>
      <c r="L46" s="40"/>
    </row>
    <row r="47" spans="1:12" ht="12.75">
      <c r="A47" s="58"/>
      <c r="B47" s="58"/>
      <c r="C47" s="86" t="s">
        <v>374</v>
      </c>
      <c r="D47" s="50"/>
      <c r="E47" s="50"/>
      <c r="F47" s="50"/>
      <c r="G47" s="50"/>
      <c r="H47" s="50"/>
      <c r="I47" s="50"/>
      <c r="J47" s="40"/>
      <c r="K47" s="40"/>
      <c r="L47" s="40"/>
    </row>
    <row r="48" spans="1:12" ht="12.75">
      <c r="A48" s="155" t="s">
        <v>375</v>
      </c>
      <c r="B48" s="156"/>
      <c r="C48" s="162" t="s">
        <v>434</v>
      </c>
      <c r="D48" s="158"/>
      <c r="E48" s="159"/>
      <c r="F48" s="50"/>
      <c r="G48" s="56" t="s">
        <v>376</v>
      </c>
      <c r="H48" s="162" t="s">
        <v>435</v>
      </c>
      <c r="I48" s="159"/>
      <c r="J48" s="40"/>
      <c r="K48" s="40"/>
      <c r="L48" s="40"/>
    </row>
    <row r="49" spans="1:12" ht="12.75">
      <c r="A49" s="58"/>
      <c r="B49" s="58"/>
      <c r="C49" s="86"/>
      <c r="D49" s="50"/>
      <c r="E49" s="50"/>
      <c r="F49" s="50"/>
      <c r="G49" s="50"/>
      <c r="H49" s="50"/>
      <c r="I49" s="50"/>
      <c r="J49" s="40"/>
      <c r="K49" s="40"/>
      <c r="L49" s="40"/>
    </row>
    <row r="50" spans="1:12" ht="12.75">
      <c r="A50" s="155" t="s">
        <v>361</v>
      </c>
      <c r="B50" s="156"/>
      <c r="C50" s="157" t="s">
        <v>424</v>
      </c>
      <c r="D50" s="158"/>
      <c r="E50" s="158"/>
      <c r="F50" s="158"/>
      <c r="G50" s="158"/>
      <c r="H50" s="158"/>
      <c r="I50" s="159"/>
      <c r="J50" s="40"/>
      <c r="K50" s="40"/>
      <c r="L50" s="40"/>
    </row>
    <row r="51" spans="1:12" ht="12.75">
      <c r="A51" s="58"/>
      <c r="B51" s="58"/>
      <c r="C51" s="50"/>
      <c r="D51" s="50"/>
      <c r="E51" s="50"/>
      <c r="F51" s="50"/>
      <c r="G51" s="50"/>
      <c r="H51" s="50"/>
      <c r="I51" s="50"/>
      <c r="J51" s="40"/>
      <c r="K51" s="40"/>
      <c r="L51" s="40"/>
    </row>
    <row r="52" spans="1:12" ht="12.75">
      <c r="A52" s="160" t="s">
        <v>377</v>
      </c>
      <c r="B52" s="161"/>
      <c r="C52" s="162" t="s">
        <v>436</v>
      </c>
      <c r="D52" s="158"/>
      <c r="E52" s="158"/>
      <c r="F52" s="158"/>
      <c r="G52" s="158"/>
      <c r="H52" s="158"/>
      <c r="I52" s="163"/>
      <c r="J52" s="40"/>
      <c r="K52" s="40"/>
      <c r="L52" s="40"/>
    </row>
    <row r="53" spans="1:12" ht="12.75">
      <c r="A53" s="87"/>
      <c r="B53" s="87"/>
      <c r="C53" s="166" t="s">
        <v>378</v>
      </c>
      <c r="D53" s="166"/>
      <c r="E53" s="166"/>
      <c r="F53" s="166"/>
      <c r="G53" s="166"/>
      <c r="H53" s="166"/>
      <c r="I53" s="89"/>
      <c r="J53" s="40"/>
      <c r="K53" s="40"/>
      <c r="L53" s="40"/>
    </row>
    <row r="54" spans="1:12" ht="12.75">
      <c r="A54" s="87"/>
      <c r="B54" s="87"/>
      <c r="C54" s="88"/>
      <c r="D54" s="88"/>
      <c r="E54" s="88"/>
      <c r="F54" s="88"/>
      <c r="G54" s="88"/>
      <c r="H54" s="88"/>
      <c r="I54" s="89"/>
      <c r="J54" s="40"/>
      <c r="K54" s="40"/>
      <c r="L54" s="40"/>
    </row>
    <row r="55" spans="1:12" ht="13.5">
      <c r="A55" s="87"/>
      <c r="B55" s="164" t="s">
        <v>379</v>
      </c>
      <c r="C55" s="165"/>
      <c r="D55" s="165"/>
      <c r="E55" s="165"/>
      <c r="F55" s="131"/>
      <c r="G55" s="131"/>
      <c r="H55" s="132"/>
      <c r="I55" s="132"/>
      <c r="J55" s="40"/>
      <c r="K55" s="40"/>
      <c r="L55" s="40"/>
    </row>
    <row r="56" spans="1:12" ht="12.75">
      <c r="A56" s="87"/>
      <c r="B56" s="133" t="s">
        <v>418</v>
      </c>
      <c r="C56" s="134"/>
      <c r="D56" s="134"/>
      <c r="E56" s="134"/>
      <c r="F56" s="134"/>
      <c r="G56" s="134"/>
      <c r="H56" s="170" t="s">
        <v>412</v>
      </c>
      <c r="I56" s="170"/>
      <c r="J56" s="40"/>
      <c r="K56" s="40"/>
      <c r="L56" s="40"/>
    </row>
    <row r="57" spans="1:12" ht="12.75">
      <c r="A57" s="87"/>
      <c r="B57" s="133" t="s">
        <v>413</v>
      </c>
      <c r="C57" s="134"/>
      <c r="D57" s="134"/>
      <c r="E57" s="134"/>
      <c r="F57" s="134"/>
      <c r="G57" s="134"/>
      <c r="H57" s="170"/>
      <c r="I57" s="170"/>
      <c r="J57" s="40"/>
      <c r="K57" s="40"/>
      <c r="L57" s="40"/>
    </row>
    <row r="58" spans="1:12" ht="12.75">
      <c r="A58" s="87"/>
      <c r="B58" s="133" t="s">
        <v>414</v>
      </c>
      <c r="C58" s="134"/>
      <c r="D58" s="134"/>
      <c r="E58" s="134"/>
      <c r="F58" s="134"/>
      <c r="G58" s="134"/>
      <c r="H58" s="170"/>
      <c r="I58" s="170"/>
      <c r="J58" s="40"/>
      <c r="K58" s="40"/>
      <c r="L58" s="40"/>
    </row>
    <row r="59" spans="1:12" ht="12.75">
      <c r="A59" s="87"/>
      <c r="B59" s="133" t="s">
        <v>415</v>
      </c>
      <c r="C59" s="135"/>
      <c r="D59" s="135"/>
      <c r="E59" s="135"/>
      <c r="F59" s="135"/>
      <c r="G59" s="135"/>
      <c r="H59" s="170"/>
      <c r="I59" s="170"/>
      <c r="J59" s="40"/>
      <c r="K59" s="40"/>
      <c r="L59" s="40"/>
    </row>
    <row r="60" spans="1:12" ht="12.75">
      <c r="A60" s="87"/>
      <c r="B60" s="133" t="s">
        <v>416</v>
      </c>
      <c r="C60" s="135"/>
      <c r="D60" s="135"/>
      <c r="E60" s="135"/>
      <c r="F60" s="135"/>
      <c r="G60" s="135"/>
      <c r="H60" s="170"/>
      <c r="I60" s="170"/>
      <c r="J60" s="40"/>
      <c r="K60" s="40"/>
      <c r="L60" s="40"/>
    </row>
    <row r="61" spans="1:12" ht="12.75">
      <c r="A61" s="87"/>
      <c r="B61" s="87"/>
      <c r="C61" s="88"/>
      <c r="D61" s="88"/>
      <c r="E61" s="88"/>
      <c r="F61" s="88"/>
      <c r="G61" s="88"/>
      <c r="H61" s="88"/>
      <c r="I61" s="89"/>
      <c r="J61" s="40"/>
      <c r="K61" s="40"/>
      <c r="L61" s="40"/>
    </row>
    <row r="62" spans="1:12" ht="13.5" thickBot="1">
      <c r="A62" s="90" t="s">
        <v>380</v>
      </c>
      <c r="B62" s="50"/>
      <c r="C62" s="50"/>
      <c r="D62" s="50"/>
      <c r="E62" s="50"/>
      <c r="F62" s="50"/>
      <c r="G62" s="91"/>
      <c r="H62" s="92"/>
      <c r="I62" s="91"/>
      <c r="J62" s="40"/>
      <c r="K62" s="40"/>
      <c r="L62" s="40"/>
    </row>
    <row r="63" spans="1:12" ht="12.75">
      <c r="A63" s="50"/>
      <c r="B63" s="50"/>
      <c r="C63" s="50"/>
      <c r="D63" s="50"/>
      <c r="E63" s="87" t="s">
        <v>381</v>
      </c>
      <c r="F63" s="40"/>
      <c r="G63" s="167" t="s">
        <v>382</v>
      </c>
      <c r="H63" s="168"/>
      <c r="I63" s="169"/>
      <c r="J63" s="40"/>
      <c r="K63" s="40"/>
      <c r="L63" s="40"/>
    </row>
    <row r="64" spans="1:12" ht="12.75">
      <c r="A64" s="93"/>
      <c r="B64" s="93"/>
      <c r="C64" s="55"/>
      <c r="D64" s="55"/>
      <c r="E64" s="55"/>
      <c r="F64" s="55"/>
      <c r="G64" s="153"/>
      <c r="H64" s="154"/>
      <c r="I64" s="55"/>
      <c r="J64" s="40"/>
      <c r="K64" s="40"/>
      <c r="L64" s="4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orebic-htp@du.htnet.hr"/>
    <hyperlink ref="C20" r:id="rId2" display="www.orebic-htp.hr"/>
    <hyperlink ref="C50" r:id="rId3" display="orebic-htp@du.htne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91">
      <selection activeCell="A85" sqref="A85:H85"/>
    </sheetView>
  </sheetViews>
  <sheetFormatPr defaultColWidth="9.140625" defaultRowHeight="12.75"/>
  <sheetData>
    <row r="1" spans="1:11" ht="12.75">
      <c r="A1" s="192" t="s">
        <v>224</v>
      </c>
      <c r="B1" s="193"/>
      <c r="C1" s="193"/>
      <c r="D1" s="193"/>
      <c r="E1" s="193"/>
      <c r="F1" s="193"/>
      <c r="G1" s="193"/>
      <c r="H1" s="193"/>
      <c r="I1" s="193"/>
      <c r="J1" s="193"/>
      <c r="K1" s="194"/>
    </row>
    <row r="2" spans="1:11" ht="12.75">
      <c r="A2" s="196" t="s">
        <v>428</v>
      </c>
      <c r="B2" s="197"/>
      <c r="C2" s="197"/>
      <c r="D2" s="197"/>
      <c r="E2" s="197"/>
      <c r="F2" s="197"/>
      <c r="G2" s="197"/>
      <c r="H2" s="197"/>
      <c r="I2" s="197"/>
      <c r="J2" s="197"/>
      <c r="K2" s="195"/>
    </row>
    <row r="3" spans="1:11" ht="13.5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</row>
    <row r="4" spans="1:11" ht="13.5">
      <c r="A4" s="208" t="s">
        <v>430</v>
      </c>
      <c r="B4" s="209"/>
      <c r="C4" s="209"/>
      <c r="D4" s="209"/>
      <c r="E4" s="209"/>
      <c r="F4" s="209"/>
      <c r="G4" s="209"/>
      <c r="H4" s="209"/>
      <c r="I4" s="209"/>
      <c r="J4" s="209"/>
      <c r="K4" s="210"/>
    </row>
    <row r="5" spans="1:11" ht="33" thickBot="1">
      <c r="A5" s="211" t="s">
        <v>89</v>
      </c>
      <c r="B5" s="212"/>
      <c r="C5" s="212"/>
      <c r="D5" s="212"/>
      <c r="E5" s="212"/>
      <c r="F5" s="212"/>
      <c r="G5" s="212"/>
      <c r="H5" s="213"/>
      <c r="I5" s="95" t="s">
        <v>383</v>
      </c>
      <c r="J5" s="96" t="s">
        <v>149</v>
      </c>
      <c r="K5" s="97" t="s">
        <v>150</v>
      </c>
    </row>
    <row r="6" spans="1:11" ht="12.75">
      <c r="A6" s="214">
        <v>1</v>
      </c>
      <c r="B6" s="214"/>
      <c r="C6" s="214"/>
      <c r="D6" s="214"/>
      <c r="E6" s="214"/>
      <c r="F6" s="214"/>
      <c r="G6" s="214"/>
      <c r="H6" s="214"/>
      <c r="I6" s="99">
        <v>2</v>
      </c>
      <c r="J6" s="98">
        <v>3</v>
      </c>
      <c r="K6" s="98">
        <v>4</v>
      </c>
    </row>
    <row r="7" spans="1:11" ht="12.75">
      <c r="A7" s="215"/>
      <c r="B7" s="216"/>
      <c r="C7" s="216"/>
      <c r="D7" s="216"/>
      <c r="E7" s="216"/>
      <c r="F7" s="216"/>
      <c r="G7" s="216"/>
      <c r="H7" s="216"/>
      <c r="I7" s="216"/>
      <c r="J7" s="216"/>
      <c r="K7" s="217"/>
    </row>
    <row r="8" spans="1:11" ht="12.75">
      <c r="A8" s="199" t="s">
        <v>91</v>
      </c>
      <c r="B8" s="200"/>
      <c r="C8" s="200"/>
      <c r="D8" s="200"/>
      <c r="E8" s="200"/>
      <c r="F8" s="200"/>
      <c r="G8" s="200"/>
      <c r="H8" s="201"/>
      <c r="I8" s="6">
        <v>1</v>
      </c>
      <c r="J8" s="25"/>
      <c r="K8" s="25"/>
    </row>
    <row r="9" spans="1:11" ht="12.75">
      <c r="A9" s="202" t="s">
        <v>13</v>
      </c>
      <c r="B9" s="203"/>
      <c r="C9" s="203"/>
      <c r="D9" s="203"/>
      <c r="E9" s="203"/>
      <c r="F9" s="203"/>
      <c r="G9" s="203"/>
      <c r="H9" s="204"/>
      <c r="I9" s="4">
        <v>2</v>
      </c>
      <c r="J9" s="26">
        <f>J10+J17+J27+J36+J40</f>
        <v>60050648</v>
      </c>
      <c r="K9" s="26">
        <f>K10+K17+K27+K36+K40</f>
        <v>58222459</v>
      </c>
    </row>
    <row r="10" spans="1:11" ht="12.75">
      <c r="A10" s="205" t="s">
        <v>306</v>
      </c>
      <c r="B10" s="206"/>
      <c r="C10" s="206"/>
      <c r="D10" s="206"/>
      <c r="E10" s="206"/>
      <c r="F10" s="206"/>
      <c r="G10" s="206"/>
      <c r="H10" s="207"/>
      <c r="I10" s="4">
        <v>3</v>
      </c>
      <c r="J10" s="26">
        <f>SUM(J11:J16)</f>
        <v>292270</v>
      </c>
      <c r="K10" s="26">
        <f>SUM(K11:K16)</f>
        <v>361051</v>
      </c>
    </row>
    <row r="11" spans="1:11" ht="12.75">
      <c r="A11" s="205" t="s">
        <v>151</v>
      </c>
      <c r="B11" s="206"/>
      <c r="C11" s="206"/>
      <c r="D11" s="206"/>
      <c r="E11" s="206"/>
      <c r="F11" s="206"/>
      <c r="G11" s="206"/>
      <c r="H11" s="207"/>
      <c r="I11" s="4">
        <v>4</v>
      </c>
      <c r="J11" s="27"/>
      <c r="K11" s="27"/>
    </row>
    <row r="12" spans="1:11" ht="12.75">
      <c r="A12" s="205" t="s">
        <v>15</v>
      </c>
      <c r="B12" s="206"/>
      <c r="C12" s="206"/>
      <c r="D12" s="206"/>
      <c r="E12" s="206"/>
      <c r="F12" s="206"/>
      <c r="G12" s="206"/>
      <c r="H12" s="207"/>
      <c r="I12" s="4">
        <v>5</v>
      </c>
      <c r="J12" s="27">
        <v>292270</v>
      </c>
      <c r="K12" s="27">
        <v>361051</v>
      </c>
    </row>
    <row r="13" spans="1:11" ht="12.75">
      <c r="A13" s="205" t="s">
        <v>152</v>
      </c>
      <c r="B13" s="206"/>
      <c r="C13" s="206"/>
      <c r="D13" s="206"/>
      <c r="E13" s="206"/>
      <c r="F13" s="206"/>
      <c r="G13" s="206"/>
      <c r="H13" s="207"/>
      <c r="I13" s="4">
        <v>6</v>
      </c>
      <c r="J13" s="27"/>
      <c r="K13" s="27"/>
    </row>
    <row r="14" spans="1:11" ht="12.75">
      <c r="A14" s="205" t="s">
        <v>310</v>
      </c>
      <c r="B14" s="206"/>
      <c r="C14" s="206"/>
      <c r="D14" s="206"/>
      <c r="E14" s="206"/>
      <c r="F14" s="206"/>
      <c r="G14" s="206"/>
      <c r="H14" s="207"/>
      <c r="I14" s="4">
        <v>7</v>
      </c>
      <c r="J14" s="27"/>
      <c r="K14" s="27"/>
    </row>
    <row r="15" spans="1:11" ht="12.75">
      <c r="A15" s="205" t="s">
        <v>311</v>
      </c>
      <c r="B15" s="206"/>
      <c r="C15" s="206"/>
      <c r="D15" s="206"/>
      <c r="E15" s="206"/>
      <c r="F15" s="206"/>
      <c r="G15" s="206"/>
      <c r="H15" s="207"/>
      <c r="I15" s="4">
        <v>8</v>
      </c>
      <c r="J15" s="27"/>
      <c r="K15" s="27"/>
    </row>
    <row r="16" spans="1:11" ht="12.75">
      <c r="A16" s="205" t="s">
        <v>312</v>
      </c>
      <c r="B16" s="206"/>
      <c r="C16" s="206"/>
      <c r="D16" s="206"/>
      <c r="E16" s="206"/>
      <c r="F16" s="206"/>
      <c r="G16" s="206"/>
      <c r="H16" s="207"/>
      <c r="I16" s="4">
        <v>9</v>
      </c>
      <c r="J16" s="27"/>
      <c r="K16" s="27"/>
    </row>
    <row r="17" spans="1:11" ht="12.75">
      <c r="A17" s="205" t="s">
        <v>307</v>
      </c>
      <c r="B17" s="206"/>
      <c r="C17" s="206"/>
      <c r="D17" s="206"/>
      <c r="E17" s="206"/>
      <c r="F17" s="206"/>
      <c r="G17" s="206"/>
      <c r="H17" s="207"/>
      <c r="I17" s="4">
        <v>10</v>
      </c>
      <c r="J17" s="26">
        <f>SUM(J18:J26)</f>
        <v>59702500</v>
      </c>
      <c r="K17" s="26">
        <f>SUM(K18:K26)</f>
        <v>57805530</v>
      </c>
    </row>
    <row r="18" spans="1:11" ht="12.75">
      <c r="A18" s="205" t="s">
        <v>313</v>
      </c>
      <c r="B18" s="206"/>
      <c r="C18" s="206"/>
      <c r="D18" s="206"/>
      <c r="E18" s="206"/>
      <c r="F18" s="206"/>
      <c r="G18" s="206"/>
      <c r="H18" s="207"/>
      <c r="I18" s="4">
        <v>11</v>
      </c>
      <c r="J18" s="27">
        <v>21526147</v>
      </c>
      <c r="K18" s="27">
        <v>21526147</v>
      </c>
    </row>
    <row r="19" spans="1:11" ht="12.75">
      <c r="A19" s="205" t="s">
        <v>350</v>
      </c>
      <c r="B19" s="206"/>
      <c r="C19" s="206"/>
      <c r="D19" s="206"/>
      <c r="E19" s="206"/>
      <c r="F19" s="206"/>
      <c r="G19" s="206"/>
      <c r="H19" s="207"/>
      <c r="I19" s="4">
        <v>12</v>
      </c>
      <c r="J19" s="27">
        <v>34726387</v>
      </c>
      <c r="K19" s="27">
        <v>33431783</v>
      </c>
    </row>
    <row r="20" spans="1:11" ht="12.75">
      <c r="A20" s="205" t="s">
        <v>314</v>
      </c>
      <c r="B20" s="206"/>
      <c r="C20" s="206"/>
      <c r="D20" s="206"/>
      <c r="E20" s="206"/>
      <c r="F20" s="206"/>
      <c r="G20" s="206"/>
      <c r="H20" s="207"/>
      <c r="I20" s="4">
        <v>13</v>
      </c>
      <c r="J20" s="27">
        <v>3357626</v>
      </c>
      <c r="K20" s="27">
        <v>2755260</v>
      </c>
    </row>
    <row r="21" spans="1:11" ht="12.75">
      <c r="A21" s="205" t="s">
        <v>54</v>
      </c>
      <c r="B21" s="206"/>
      <c r="C21" s="206"/>
      <c r="D21" s="206"/>
      <c r="E21" s="206"/>
      <c r="F21" s="206"/>
      <c r="G21" s="206"/>
      <c r="H21" s="207"/>
      <c r="I21" s="4">
        <v>14</v>
      </c>
      <c r="J21" s="27"/>
      <c r="K21" s="27"/>
    </row>
    <row r="22" spans="1:11" ht="12.75">
      <c r="A22" s="205" t="s">
        <v>55</v>
      </c>
      <c r="B22" s="206"/>
      <c r="C22" s="206"/>
      <c r="D22" s="206"/>
      <c r="E22" s="206"/>
      <c r="F22" s="206"/>
      <c r="G22" s="206"/>
      <c r="H22" s="207"/>
      <c r="I22" s="4">
        <v>15</v>
      </c>
      <c r="J22" s="27"/>
      <c r="K22" s="27"/>
    </row>
    <row r="23" spans="1:11" ht="12.75">
      <c r="A23" s="205" t="s">
        <v>104</v>
      </c>
      <c r="B23" s="206"/>
      <c r="C23" s="206"/>
      <c r="D23" s="206"/>
      <c r="E23" s="206"/>
      <c r="F23" s="206"/>
      <c r="G23" s="206"/>
      <c r="H23" s="207"/>
      <c r="I23" s="4">
        <v>16</v>
      </c>
      <c r="J23" s="27"/>
      <c r="K23" s="27"/>
    </row>
    <row r="24" spans="1:11" ht="12.75">
      <c r="A24" s="205" t="s">
        <v>105</v>
      </c>
      <c r="B24" s="206"/>
      <c r="C24" s="206"/>
      <c r="D24" s="206"/>
      <c r="E24" s="206"/>
      <c r="F24" s="206"/>
      <c r="G24" s="206"/>
      <c r="H24" s="207"/>
      <c r="I24" s="4">
        <v>17</v>
      </c>
      <c r="J24" s="27">
        <v>92340</v>
      </c>
      <c r="K24" s="27">
        <v>92340</v>
      </c>
    </row>
    <row r="25" spans="1:11" ht="12.75">
      <c r="A25" s="205" t="s">
        <v>106</v>
      </c>
      <c r="B25" s="206"/>
      <c r="C25" s="206"/>
      <c r="D25" s="206"/>
      <c r="E25" s="206"/>
      <c r="F25" s="206"/>
      <c r="G25" s="206"/>
      <c r="H25" s="207"/>
      <c r="I25" s="4">
        <v>18</v>
      </c>
      <c r="J25" s="27"/>
      <c r="K25" s="27"/>
    </row>
    <row r="26" spans="1:11" ht="12.75">
      <c r="A26" s="205" t="s">
        <v>107</v>
      </c>
      <c r="B26" s="206"/>
      <c r="C26" s="206"/>
      <c r="D26" s="206"/>
      <c r="E26" s="206"/>
      <c r="F26" s="206"/>
      <c r="G26" s="206"/>
      <c r="H26" s="207"/>
      <c r="I26" s="4">
        <v>19</v>
      </c>
      <c r="J26" s="27"/>
      <c r="K26" s="27"/>
    </row>
    <row r="27" spans="1:11" ht="12.75">
      <c r="A27" s="205" t="s">
        <v>290</v>
      </c>
      <c r="B27" s="206"/>
      <c r="C27" s="206"/>
      <c r="D27" s="206"/>
      <c r="E27" s="206"/>
      <c r="F27" s="206"/>
      <c r="G27" s="206"/>
      <c r="H27" s="207"/>
      <c r="I27" s="4">
        <v>20</v>
      </c>
      <c r="J27" s="26">
        <f>SUM(J28:J35)</f>
        <v>55878</v>
      </c>
      <c r="K27" s="26">
        <f>SUM(K28:K35)</f>
        <v>55878</v>
      </c>
    </row>
    <row r="28" spans="1:11" ht="12.75">
      <c r="A28" s="205" t="s">
        <v>108</v>
      </c>
      <c r="B28" s="206"/>
      <c r="C28" s="206"/>
      <c r="D28" s="206"/>
      <c r="E28" s="206"/>
      <c r="F28" s="206"/>
      <c r="G28" s="206"/>
      <c r="H28" s="207"/>
      <c r="I28" s="4">
        <v>21</v>
      </c>
      <c r="J28" s="27"/>
      <c r="K28" s="27"/>
    </row>
    <row r="29" spans="1:11" ht="12.75">
      <c r="A29" s="205" t="s">
        <v>109</v>
      </c>
      <c r="B29" s="206"/>
      <c r="C29" s="206"/>
      <c r="D29" s="206"/>
      <c r="E29" s="206"/>
      <c r="F29" s="206"/>
      <c r="G29" s="206"/>
      <c r="H29" s="207"/>
      <c r="I29" s="4">
        <v>22</v>
      </c>
      <c r="J29" s="27"/>
      <c r="K29" s="27"/>
    </row>
    <row r="30" spans="1:11" ht="12.75">
      <c r="A30" s="205" t="s">
        <v>110</v>
      </c>
      <c r="B30" s="206"/>
      <c r="C30" s="206"/>
      <c r="D30" s="206"/>
      <c r="E30" s="206"/>
      <c r="F30" s="206"/>
      <c r="G30" s="206"/>
      <c r="H30" s="207"/>
      <c r="I30" s="4">
        <v>23</v>
      </c>
      <c r="J30" s="27">
        <v>38613</v>
      </c>
      <c r="K30" s="27">
        <v>38613</v>
      </c>
    </row>
    <row r="31" spans="1:11" ht="12.75">
      <c r="A31" s="205" t="s">
        <v>119</v>
      </c>
      <c r="B31" s="206"/>
      <c r="C31" s="206"/>
      <c r="D31" s="206"/>
      <c r="E31" s="206"/>
      <c r="F31" s="206"/>
      <c r="G31" s="206"/>
      <c r="H31" s="207"/>
      <c r="I31" s="4">
        <v>24</v>
      </c>
      <c r="J31" s="27"/>
      <c r="K31" s="27"/>
    </row>
    <row r="32" spans="1:11" ht="12.75">
      <c r="A32" s="205" t="s">
        <v>120</v>
      </c>
      <c r="B32" s="206"/>
      <c r="C32" s="206"/>
      <c r="D32" s="206"/>
      <c r="E32" s="206"/>
      <c r="F32" s="206"/>
      <c r="G32" s="206"/>
      <c r="H32" s="207"/>
      <c r="I32" s="4">
        <v>25</v>
      </c>
      <c r="J32" s="27"/>
      <c r="K32" s="27"/>
    </row>
    <row r="33" spans="1:11" ht="12.75">
      <c r="A33" s="205" t="s">
        <v>121</v>
      </c>
      <c r="B33" s="206"/>
      <c r="C33" s="206"/>
      <c r="D33" s="206"/>
      <c r="E33" s="206"/>
      <c r="F33" s="206"/>
      <c r="G33" s="206"/>
      <c r="H33" s="207"/>
      <c r="I33" s="4">
        <v>26</v>
      </c>
      <c r="J33" s="27">
        <v>17265</v>
      </c>
      <c r="K33" s="27">
        <v>17265</v>
      </c>
    </row>
    <row r="34" spans="1:11" ht="12.75">
      <c r="A34" s="205" t="s">
        <v>111</v>
      </c>
      <c r="B34" s="206"/>
      <c r="C34" s="206"/>
      <c r="D34" s="206"/>
      <c r="E34" s="206"/>
      <c r="F34" s="206"/>
      <c r="G34" s="206"/>
      <c r="H34" s="207"/>
      <c r="I34" s="4">
        <v>27</v>
      </c>
      <c r="J34" s="27"/>
      <c r="K34" s="27"/>
    </row>
    <row r="35" spans="1:11" ht="12.75">
      <c r="A35" s="205" t="s">
        <v>282</v>
      </c>
      <c r="B35" s="206"/>
      <c r="C35" s="206"/>
      <c r="D35" s="206"/>
      <c r="E35" s="206"/>
      <c r="F35" s="206"/>
      <c r="G35" s="206"/>
      <c r="H35" s="207"/>
      <c r="I35" s="4">
        <v>28</v>
      </c>
      <c r="J35" s="27"/>
      <c r="K35" s="27"/>
    </row>
    <row r="36" spans="1:11" ht="12.75">
      <c r="A36" s="205" t="s">
        <v>283</v>
      </c>
      <c r="B36" s="206"/>
      <c r="C36" s="206"/>
      <c r="D36" s="206"/>
      <c r="E36" s="206"/>
      <c r="F36" s="206"/>
      <c r="G36" s="206"/>
      <c r="H36" s="207"/>
      <c r="I36" s="4">
        <v>29</v>
      </c>
      <c r="J36" s="26">
        <f>SUM(J37:J39)</f>
        <v>0</v>
      </c>
      <c r="K36" s="26">
        <f>SUM(K37:K39)</f>
        <v>0</v>
      </c>
    </row>
    <row r="37" spans="1:11" ht="12.75">
      <c r="A37" s="205" t="s">
        <v>112</v>
      </c>
      <c r="B37" s="206"/>
      <c r="C37" s="206"/>
      <c r="D37" s="206"/>
      <c r="E37" s="206"/>
      <c r="F37" s="206"/>
      <c r="G37" s="206"/>
      <c r="H37" s="207"/>
      <c r="I37" s="4">
        <v>30</v>
      </c>
      <c r="J37" s="27"/>
      <c r="K37" s="27"/>
    </row>
    <row r="38" spans="1:11" ht="12.75">
      <c r="A38" s="205" t="s">
        <v>113</v>
      </c>
      <c r="B38" s="206"/>
      <c r="C38" s="206"/>
      <c r="D38" s="206"/>
      <c r="E38" s="206"/>
      <c r="F38" s="206"/>
      <c r="G38" s="206"/>
      <c r="H38" s="207"/>
      <c r="I38" s="4">
        <v>31</v>
      </c>
      <c r="J38" s="27"/>
      <c r="K38" s="27"/>
    </row>
    <row r="39" spans="1:11" ht="12.75">
      <c r="A39" s="205" t="s">
        <v>114</v>
      </c>
      <c r="B39" s="206"/>
      <c r="C39" s="206"/>
      <c r="D39" s="206"/>
      <c r="E39" s="206"/>
      <c r="F39" s="206"/>
      <c r="G39" s="206"/>
      <c r="H39" s="207"/>
      <c r="I39" s="4">
        <v>32</v>
      </c>
      <c r="J39" s="27"/>
      <c r="K39" s="27"/>
    </row>
    <row r="40" spans="1:11" ht="12.75">
      <c r="A40" s="205" t="s">
        <v>284</v>
      </c>
      <c r="B40" s="206"/>
      <c r="C40" s="206"/>
      <c r="D40" s="206"/>
      <c r="E40" s="206"/>
      <c r="F40" s="206"/>
      <c r="G40" s="206"/>
      <c r="H40" s="207"/>
      <c r="I40" s="4">
        <v>33</v>
      </c>
      <c r="J40" s="27"/>
      <c r="K40" s="27"/>
    </row>
    <row r="41" spans="1:11" ht="12.75">
      <c r="A41" s="202" t="s">
        <v>342</v>
      </c>
      <c r="B41" s="203"/>
      <c r="C41" s="203"/>
      <c r="D41" s="203"/>
      <c r="E41" s="203"/>
      <c r="F41" s="203"/>
      <c r="G41" s="203"/>
      <c r="H41" s="204"/>
      <c r="I41" s="4">
        <v>34</v>
      </c>
      <c r="J41" s="26">
        <f>J42+J50+J57+J65</f>
        <v>6706475</v>
      </c>
      <c r="K41" s="26">
        <f>K42+K50+K57+K65</f>
        <v>4096763</v>
      </c>
    </row>
    <row r="42" spans="1:11" ht="12.75">
      <c r="A42" s="205" t="s">
        <v>137</v>
      </c>
      <c r="B42" s="206"/>
      <c r="C42" s="206"/>
      <c r="D42" s="206"/>
      <c r="E42" s="206"/>
      <c r="F42" s="206"/>
      <c r="G42" s="206"/>
      <c r="H42" s="207"/>
      <c r="I42" s="4">
        <v>35</v>
      </c>
      <c r="J42" s="26">
        <f>SUM(J43:J49)</f>
        <v>420946</v>
      </c>
      <c r="K42" s="26">
        <f>SUM(K43:K49)</f>
        <v>350740</v>
      </c>
    </row>
    <row r="43" spans="1:11" ht="12.75">
      <c r="A43" s="205" t="s">
        <v>168</v>
      </c>
      <c r="B43" s="206"/>
      <c r="C43" s="206"/>
      <c r="D43" s="206"/>
      <c r="E43" s="206"/>
      <c r="F43" s="206"/>
      <c r="G43" s="206"/>
      <c r="H43" s="207"/>
      <c r="I43" s="4">
        <v>36</v>
      </c>
      <c r="J43" s="27">
        <v>415189</v>
      </c>
      <c r="K43" s="27">
        <v>347166</v>
      </c>
    </row>
    <row r="44" spans="1:11" ht="12.75">
      <c r="A44" s="205" t="s">
        <v>169</v>
      </c>
      <c r="B44" s="206"/>
      <c r="C44" s="206"/>
      <c r="D44" s="206"/>
      <c r="E44" s="206"/>
      <c r="F44" s="206"/>
      <c r="G44" s="206"/>
      <c r="H44" s="207"/>
      <c r="I44" s="4">
        <v>37</v>
      </c>
      <c r="J44" s="27"/>
      <c r="K44" s="27"/>
    </row>
    <row r="45" spans="1:11" ht="12.75">
      <c r="A45" s="205" t="s">
        <v>122</v>
      </c>
      <c r="B45" s="206"/>
      <c r="C45" s="206"/>
      <c r="D45" s="206"/>
      <c r="E45" s="206"/>
      <c r="F45" s="206"/>
      <c r="G45" s="206"/>
      <c r="H45" s="207"/>
      <c r="I45" s="4">
        <v>38</v>
      </c>
      <c r="J45" s="27"/>
      <c r="K45" s="27"/>
    </row>
    <row r="46" spans="1:11" ht="12.75">
      <c r="A46" s="205" t="s">
        <v>123</v>
      </c>
      <c r="B46" s="206"/>
      <c r="C46" s="206"/>
      <c r="D46" s="206"/>
      <c r="E46" s="206"/>
      <c r="F46" s="206"/>
      <c r="G46" s="206"/>
      <c r="H46" s="207"/>
      <c r="I46" s="4">
        <v>39</v>
      </c>
      <c r="J46" s="27">
        <v>5757</v>
      </c>
      <c r="K46" s="27">
        <v>3574</v>
      </c>
    </row>
    <row r="47" spans="1:11" ht="12.75">
      <c r="A47" s="205" t="s">
        <v>124</v>
      </c>
      <c r="B47" s="206"/>
      <c r="C47" s="206"/>
      <c r="D47" s="206"/>
      <c r="E47" s="206"/>
      <c r="F47" s="206"/>
      <c r="G47" s="206"/>
      <c r="H47" s="207"/>
      <c r="I47" s="4">
        <v>40</v>
      </c>
      <c r="J47" s="27"/>
      <c r="K47" s="27"/>
    </row>
    <row r="48" spans="1:11" ht="12.75">
      <c r="A48" s="205" t="s">
        <v>125</v>
      </c>
      <c r="B48" s="206"/>
      <c r="C48" s="206"/>
      <c r="D48" s="206"/>
      <c r="E48" s="206"/>
      <c r="F48" s="206"/>
      <c r="G48" s="206"/>
      <c r="H48" s="207"/>
      <c r="I48" s="4">
        <v>41</v>
      </c>
      <c r="J48" s="27"/>
      <c r="K48" s="27"/>
    </row>
    <row r="49" spans="1:11" ht="12.75">
      <c r="A49" s="205" t="s">
        <v>126</v>
      </c>
      <c r="B49" s="206"/>
      <c r="C49" s="206"/>
      <c r="D49" s="206"/>
      <c r="E49" s="206"/>
      <c r="F49" s="206"/>
      <c r="G49" s="206"/>
      <c r="H49" s="207"/>
      <c r="I49" s="4">
        <v>42</v>
      </c>
      <c r="J49" s="27"/>
      <c r="K49" s="27"/>
    </row>
    <row r="50" spans="1:11" ht="12.75">
      <c r="A50" s="205" t="s">
        <v>138</v>
      </c>
      <c r="B50" s="206"/>
      <c r="C50" s="206"/>
      <c r="D50" s="206"/>
      <c r="E50" s="206"/>
      <c r="F50" s="206"/>
      <c r="G50" s="206"/>
      <c r="H50" s="207"/>
      <c r="I50" s="4">
        <v>43</v>
      </c>
      <c r="J50" s="26">
        <f>SUM(J51:J56)</f>
        <v>4747929</v>
      </c>
      <c r="K50" s="26">
        <f>SUM(K51:K56)</f>
        <v>2875485</v>
      </c>
    </row>
    <row r="51" spans="1:11" ht="12.75">
      <c r="A51" s="205" t="s">
        <v>301</v>
      </c>
      <c r="B51" s="206"/>
      <c r="C51" s="206"/>
      <c r="D51" s="206"/>
      <c r="E51" s="206"/>
      <c r="F51" s="206"/>
      <c r="G51" s="206"/>
      <c r="H51" s="207"/>
      <c r="I51" s="4">
        <v>44</v>
      </c>
      <c r="J51" s="27"/>
      <c r="K51" s="27"/>
    </row>
    <row r="52" spans="1:11" ht="12.75">
      <c r="A52" s="205" t="s">
        <v>302</v>
      </c>
      <c r="B52" s="206"/>
      <c r="C52" s="206"/>
      <c r="D52" s="206"/>
      <c r="E52" s="206"/>
      <c r="F52" s="206"/>
      <c r="G52" s="206"/>
      <c r="H52" s="207"/>
      <c r="I52" s="4">
        <v>45</v>
      </c>
      <c r="J52" s="27">
        <v>4348976</v>
      </c>
      <c r="K52" s="27">
        <v>2688417</v>
      </c>
    </row>
    <row r="53" spans="1:11" ht="12.75">
      <c r="A53" s="205" t="s">
        <v>303</v>
      </c>
      <c r="B53" s="206"/>
      <c r="C53" s="206"/>
      <c r="D53" s="206"/>
      <c r="E53" s="206"/>
      <c r="F53" s="206"/>
      <c r="G53" s="206"/>
      <c r="H53" s="207"/>
      <c r="I53" s="4">
        <v>46</v>
      </c>
      <c r="J53" s="27"/>
      <c r="K53" s="27"/>
    </row>
    <row r="54" spans="1:11" ht="12.75">
      <c r="A54" s="205" t="s">
        <v>304</v>
      </c>
      <c r="B54" s="206"/>
      <c r="C54" s="206"/>
      <c r="D54" s="206"/>
      <c r="E54" s="206"/>
      <c r="F54" s="206"/>
      <c r="G54" s="206"/>
      <c r="H54" s="207"/>
      <c r="I54" s="4">
        <v>47</v>
      </c>
      <c r="J54" s="27">
        <v>2145</v>
      </c>
      <c r="K54" s="27">
        <v>1845</v>
      </c>
    </row>
    <row r="55" spans="1:11" ht="12.75">
      <c r="A55" s="205" t="s">
        <v>10</v>
      </c>
      <c r="B55" s="206"/>
      <c r="C55" s="206"/>
      <c r="D55" s="206"/>
      <c r="E55" s="206"/>
      <c r="F55" s="206"/>
      <c r="G55" s="206"/>
      <c r="H55" s="207"/>
      <c r="I55" s="4">
        <v>48</v>
      </c>
      <c r="J55" s="27">
        <v>385503</v>
      </c>
      <c r="K55" s="27">
        <v>185223</v>
      </c>
    </row>
    <row r="56" spans="1:11" ht="12.75">
      <c r="A56" s="205" t="s">
        <v>11</v>
      </c>
      <c r="B56" s="206"/>
      <c r="C56" s="206"/>
      <c r="D56" s="206"/>
      <c r="E56" s="206"/>
      <c r="F56" s="206"/>
      <c r="G56" s="206"/>
      <c r="H56" s="207"/>
      <c r="I56" s="4">
        <v>49</v>
      </c>
      <c r="J56" s="27">
        <v>11305</v>
      </c>
      <c r="K56" s="27"/>
    </row>
    <row r="57" spans="1:11" ht="12.75">
      <c r="A57" s="205" t="s">
        <v>139</v>
      </c>
      <c r="B57" s="206"/>
      <c r="C57" s="206"/>
      <c r="D57" s="206"/>
      <c r="E57" s="206"/>
      <c r="F57" s="206"/>
      <c r="G57" s="206"/>
      <c r="H57" s="207"/>
      <c r="I57" s="4">
        <v>50</v>
      </c>
      <c r="J57" s="26">
        <f>SUM(J58:J64)</f>
        <v>116411</v>
      </c>
      <c r="K57" s="26">
        <f>SUM(K58:K64)</f>
        <v>112880</v>
      </c>
    </row>
    <row r="58" spans="1:11" ht="12.75">
      <c r="A58" s="205" t="s">
        <v>108</v>
      </c>
      <c r="B58" s="206"/>
      <c r="C58" s="206"/>
      <c r="D58" s="206"/>
      <c r="E58" s="206"/>
      <c r="F58" s="206"/>
      <c r="G58" s="206"/>
      <c r="H58" s="207"/>
      <c r="I58" s="4">
        <v>51</v>
      </c>
      <c r="J58" s="27"/>
      <c r="K58" s="27"/>
    </row>
    <row r="59" spans="1:11" ht="12.75">
      <c r="A59" s="205" t="s">
        <v>109</v>
      </c>
      <c r="B59" s="206"/>
      <c r="C59" s="206"/>
      <c r="D59" s="206"/>
      <c r="E59" s="206"/>
      <c r="F59" s="206"/>
      <c r="G59" s="206"/>
      <c r="H59" s="207"/>
      <c r="I59" s="4">
        <v>52</v>
      </c>
      <c r="J59" s="27"/>
      <c r="K59" s="27"/>
    </row>
    <row r="60" spans="1:11" ht="12.75">
      <c r="A60" s="205" t="s">
        <v>344</v>
      </c>
      <c r="B60" s="206"/>
      <c r="C60" s="206"/>
      <c r="D60" s="206"/>
      <c r="E60" s="206"/>
      <c r="F60" s="206"/>
      <c r="G60" s="206"/>
      <c r="H60" s="207"/>
      <c r="I60" s="4">
        <v>53</v>
      </c>
      <c r="J60" s="27"/>
      <c r="K60" s="27"/>
    </row>
    <row r="61" spans="1:11" ht="12.75">
      <c r="A61" s="205" t="s">
        <v>119</v>
      </c>
      <c r="B61" s="206"/>
      <c r="C61" s="206"/>
      <c r="D61" s="206"/>
      <c r="E61" s="206"/>
      <c r="F61" s="206"/>
      <c r="G61" s="206"/>
      <c r="H61" s="207"/>
      <c r="I61" s="4">
        <v>54</v>
      </c>
      <c r="J61" s="27"/>
      <c r="K61" s="27"/>
    </row>
    <row r="62" spans="1:11" ht="12.75">
      <c r="A62" s="205" t="s">
        <v>120</v>
      </c>
      <c r="B62" s="206"/>
      <c r="C62" s="206"/>
      <c r="D62" s="206"/>
      <c r="E62" s="206"/>
      <c r="F62" s="206"/>
      <c r="G62" s="206"/>
      <c r="H62" s="207"/>
      <c r="I62" s="4">
        <v>55</v>
      </c>
      <c r="J62" s="27"/>
      <c r="K62" s="27"/>
    </row>
    <row r="63" spans="1:11" ht="12.75">
      <c r="A63" s="205" t="s">
        <v>121</v>
      </c>
      <c r="B63" s="206"/>
      <c r="C63" s="206"/>
      <c r="D63" s="206"/>
      <c r="E63" s="206"/>
      <c r="F63" s="206"/>
      <c r="G63" s="206"/>
      <c r="H63" s="207"/>
      <c r="I63" s="4">
        <v>56</v>
      </c>
      <c r="J63" s="27">
        <v>116411</v>
      </c>
      <c r="K63" s="27">
        <v>112880</v>
      </c>
    </row>
    <row r="64" spans="1:11" ht="12.75">
      <c r="A64" s="205" t="s">
        <v>74</v>
      </c>
      <c r="B64" s="206"/>
      <c r="C64" s="206"/>
      <c r="D64" s="206"/>
      <c r="E64" s="206"/>
      <c r="F64" s="206"/>
      <c r="G64" s="206"/>
      <c r="H64" s="207"/>
      <c r="I64" s="4">
        <v>57</v>
      </c>
      <c r="J64" s="27"/>
      <c r="K64" s="27"/>
    </row>
    <row r="65" spans="1:11" ht="12.75">
      <c r="A65" s="205" t="s">
        <v>308</v>
      </c>
      <c r="B65" s="206"/>
      <c r="C65" s="206"/>
      <c r="D65" s="206"/>
      <c r="E65" s="206"/>
      <c r="F65" s="206"/>
      <c r="G65" s="206"/>
      <c r="H65" s="207"/>
      <c r="I65" s="4">
        <v>58</v>
      </c>
      <c r="J65" s="27">
        <v>1421189</v>
      </c>
      <c r="K65" s="27">
        <v>757658</v>
      </c>
    </row>
    <row r="66" spans="1:11" ht="12.75">
      <c r="A66" s="202" t="s">
        <v>86</v>
      </c>
      <c r="B66" s="203"/>
      <c r="C66" s="203"/>
      <c r="D66" s="203"/>
      <c r="E66" s="203"/>
      <c r="F66" s="203"/>
      <c r="G66" s="203"/>
      <c r="H66" s="204"/>
      <c r="I66" s="4">
        <v>59</v>
      </c>
      <c r="J66" s="27"/>
      <c r="K66" s="27"/>
    </row>
    <row r="67" spans="1:11" ht="12.75">
      <c r="A67" s="202" t="s">
        <v>343</v>
      </c>
      <c r="B67" s="203"/>
      <c r="C67" s="203"/>
      <c r="D67" s="203"/>
      <c r="E67" s="203"/>
      <c r="F67" s="203"/>
      <c r="G67" s="203"/>
      <c r="H67" s="204"/>
      <c r="I67" s="4">
        <v>60</v>
      </c>
      <c r="J67" s="26">
        <f>J8+J9+J41+J66</f>
        <v>66757123</v>
      </c>
      <c r="K67" s="26">
        <f>K8+K9+K41+K66</f>
        <v>62319222</v>
      </c>
    </row>
    <row r="68" spans="1:11" ht="12.75">
      <c r="A68" s="218" t="s">
        <v>127</v>
      </c>
      <c r="B68" s="219"/>
      <c r="C68" s="219"/>
      <c r="D68" s="219"/>
      <c r="E68" s="219"/>
      <c r="F68" s="219"/>
      <c r="G68" s="219"/>
      <c r="H68" s="220"/>
      <c r="I68" s="5">
        <v>61</v>
      </c>
      <c r="J68" s="28"/>
      <c r="K68" s="28"/>
    </row>
    <row r="69" spans="1:11" ht="12.75">
      <c r="A69" s="221" t="s">
        <v>88</v>
      </c>
      <c r="B69" s="222"/>
      <c r="C69" s="222"/>
      <c r="D69" s="222"/>
      <c r="E69" s="222"/>
      <c r="F69" s="222"/>
      <c r="G69" s="222"/>
      <c r="H69" s="222"/>
      <c r="I69" s="222"/>
      <c r="J69" s="222"/>
      <c r="K69" s="223"/>
    </row>
    <row r="70" spans="1:11" ht="12.75">
      <c r="A70" s="199" t="s">
        <v>291</v>
      </c>
      <c r="B70" s="200"/>
      <c r="C70" s="200"/>
      <c r="D70" s="200"/>
      <c r="E70" s="200"/>
      <c r="F70" s="200"/>
      <c r="G70" s="200"/>
      <c r="H70" s="201"/>
      <c r="I70" s="6">
        <v>62</v>
      </c>
      <c r="J70" s="38">
        <f>J71+J72+J73+J79+J80+J83+J86</f>
        <v>48577277</v>
      </c>
      <c r="K70" s="38">
        <f>K71+K72+K73+K79+K80+K83+K86</f>
        <v>42821199</v>
      </c>
    </row>
    <row r="71" spans="1:11" ht="12.75">
      <c r="A71" s="205" t="s">
        <v>192</v>
      </c>
      <c r="B71" s="206"/>
      <c r="C71" s="206"/>
      <c r="D71" s="206"/>
      <c r="E71" s="206"/>
      <c r="F71" s="206"/>
      <c r="G71" s="206"/>
      <c r="H71" s="207"/>
      <c r="I71" s="4">
        <v>63</v>
      </c>
      <c r="J71" s="27">
        <v>35164000</v>
      </c>
      <c r="K71" s="27">
        <v>35164000</v>
      </c>
    </row>
    <row r="72" spans="1:11" ht="12.75">
      <c r="A72" s="205" t="s">
        <v>193</v>
      </c>
      <c r="B72" s="206"/>
      <c r="C72" s="206"/>
      <c r="D72" s="206"/>
      <c r="E72" s="206"/>
      <c r="F72" s="206"/>
      <c r="G72" s="206"/>
      <c r="H72" s="207"/>
      <c r="I72" s="4">
        <v>64</v>
      </c>
      <c r="J72" s="27"/>
      <c r="K72" s="27"/>
    </row>
    <row r="73" spans="1:11" ht="12.75">
      <c r="A73" s="205" t="s">
        <v>194</v>
      </c>
      <c r="B73" s="206"/>
      <c r="C73" s="206"/>
      <c r="D73" s="206"/>
      <c r="E73" s="206"/>
      <c r="F73" s="206"/>
      <c r="G73" s="206"/>
      <c r="H73" s="207"/>
      <c r="I73" s="4">
        <v>65</v>
      </c>
      <c r="J73" s="26">
        <f>J74+J75-J76+J77+J78</f>
        <v>3566856</v>
      </c>
      <c r="K73" s="26">
        <f>K74+K75-K76+K77+K78</f>
        <v>3566856</v>
      </c>
    </row>
    <row r="74" spans="1:11" ht="12.75">
      <c r="A74" s="205" t="s">
        <v>195</v>
      </c>
      <c r="B74" s="206"/>
      <c r="C74" s="206"/>
      <c r="D74" s="206"/>
      <c r="E74" s="206"/>
      <c r="F74" s="206"/>
      <c r="G74" s="206"/>
      <c r="H74" s="207"/>
      <c r="I74" s="4">
        <v>66</v>
      </c>
      <c r="J74" s="27">
        <v>511699</v>
      </c>
      <c r="K74" s="27">
        <v>511699</v>
      </c>
    </row>
    <row r="75" spans="1:11" ht="12.75">
      <c r="A75" s="205" t="s">
        <v>196</v>
      </c>
      <c r="B75" s="206"/>
      <c r="C75" s="206"/>
      <c r="D75" s="206"/>
      <c r="E75" s="206"/>
      <c r="F75" s="206"/>
      <c r="G75" s="206"/>
      <c r="H75" s="207"/>
      <c r="I75" s="4">
        <v>67</v>
      </c>
      <c r="J75" s="27"/>
      <c r="K75" s="27"/>
    </row>
    <row r="76" spans="1:11" ht="12.75">
      <c r="A76" s="205" t="s">
        <v>184</v>
      </c>
      <c r="B76" s="206"/>
      <c r="C76" s="206"/>
      <c r="D76" s="206"/>
      <c r="E76" s="206"/>
      <c r="F76" s="206"/>
      <c r="G76" s="206"/>
      <c r="H76" s="207"/>
      <c r="I76" s="4">
        <v>68</v>
      </c>
      <c r="J76" s="27"/>
      <c r="K76" s="27"/>
    </row>
    <row r="77" spans="1:11" ht="12.75">
      <c r="A77" s="205" t="s">
        <v>185</v>
      </c>
      <c r="B77" s="206"/>
      <c r="C77" s="206"/>
      <c r="D77" s="206"/>
      <c r="E77" s="206"/>
      <c r="F77" s="206"/>
      <c r="G77" s="206"/>
      <c r="H77" s="207"/>
      <c r="I77" s="4">
        <v>69</v>
      </c>
      <c r="J77" s="27"/>
      <c r="K77" s="27"/>
    </row>
    <row r="78" spans="1:11" ht="12.75">
      <c r="A78" s="205" t="s">
        <v>186</v>
      </c>
      <c r="B78" s="206"/>
      <c r="C78" s="206"/>
      <c r="D78" s="206"/>
      <c r="E78" s="206"/>
      <c r="F78" s="206"/>
      <c r="G78" s="206"/>
      <c r="H78" s="207"/>
      <c r="I78" s="4">
        <v>70</v>
      </c>
      <c r="J78" s="27">
        <v>3055157</v>
      </c>
      <c r="K78" s="27">
        <v>3055157</v>
      </c>
    </row>
    <row r="79" spans="1:11" ht="12.75">
      <c r="A79" s="205" t="s">
        <v>187</v>
      </c>
      <c r="B79" s="206"/>
      <c r="C79" s="206"/>
      <c r="D79" s="206"/>
      <c r="E79" s="206"/>
      <c r="F79" s="206"/>
      <c r="G79" s="206"/>
      <c r="H79" s="207"/>
      <c r="I79" s="4">
        <v>71</v>
      </c>
      <c r="J79" s="27">
        <v>13306029</v>
      </c>
      <c r="K79" s="27">
        <v>13306029</v>
      </c>
    </row>
    <row r="80" spans="1:11" ht="12.75">
      <c r="A80" s="205" t="s">
        <v>340</v>
      </c>
      <c r="B80" s="206"/>
      <c r="C80" s="206"/>
      <c r="D80" s="206"/>
      <c r="E80" s="206"/>
      <c r="F80" s="206"/>
      <c r="G80" s="206"/>
      <c r="H80" s="207"/>
      <c r="I80" s="4">
        <v>72</v>
      </c>
      <c r="J80" s="26">
        <f>J81-J82</f>
        <v>0</v>
      </c>
      <c r="K80" s="26">
        <f>K81-K82</f>
        <v>-3459608</v>
      </c>
    </row>
    <row r="81" spans="1:11" ht="12.75">
      <c r="A81" s="224" t="s">
        <v>240</v>
      </c>
      <c r="B81" s="225"/>
      <c r="C81" s="225"/>
      <c r="D81" s="225"/>
      <c r="E81" s="225"/>
      <c r="F81" s="225"/>
      <c r="G81" s="225"/>
      <c r="H81" s="226"/>
      <c r="I81" s="4">
        <v>73</v>
      </c>
      <c r="J81" s="27"/>
      <c r="K81" s="27"/>
    </row>
    <row r="82" spans="1:11" ht="12.75">
      <c r="A82" s="224" t="s">
        <v>241</v>
      </c>
      <c r="B82" s="225"/>
      <c r="C82" s="225"/>
      <c r="D82" s="225"/>
      <c r="E82" s="225"/>
      <c r="F82" s="225"/>
      <c r="G82" s="225"/>
      <c r="H82" s="226"/>
      <c r="I82" s="4">
        <v>74</v>
      </c>
      <c r="J82" s="27"/>
      <c r="K82" s="27">
        <v>3459608</v>
      </c>
    </row>
    <row r="83" spans="1:11" ht="12.75">
      <c r="A83" s="205" t="s">
        <v>341</v>
      </c>
      <c r="B83" s="206"/>
      <c r="C83" s="206"/>
      <c r="D83" s="206"/>
      <c r="E83" s="206"/>
      <c r="F83" s="206"/>
      <c r="G83" s="206"/>
      <c r="H83" s="207"/>
      <c r="I83" s="4">
        <v>75</v>
      </c>
      <c r="J83" s="26">
        <f>J84-J85</f>
        <v>-3459608</v>
      </c>
      <c r="K83" s="26">
        <f>K84-K85</f>
        <v>-5756078</v>
      </c>
    </row>
    <row r="84" spans="1:11" ht="12.75">
      <c r="A84" s="224" t="s">
        <v>242</v>
      </c>
      <c r="B84" s="225"/>
      <c r="C84" s="225"/>
      <c r="D84" s="225"/>
      <c r="E84" s="225"/>
      <c r="F84" s="225"/>
      <c r="G84" s="225"/>
      <c r="H84" s="226"/>
      <c r="I84" s="4">
        <v>76</v>
      </c>
      <c r="J84" s="27"/>
      <c r="K84" s="27"/>
    </row>
    <row r="85" spans="1:11" ht="12.75">
      <c r="A85" s="224" t="s">
        <v>243</v>
      </c>
      <c r="B85" s="225"/>
      <c r="C85" s="225"/>
      <c r="D85" s="225"/>
      <c r="E85" s="225"/>
      <c r="F85" s="225"/>
      <c r="G85" s="225"/>
      <c r="H85" s="226"/>
      <c r="I85" s="4">
        <v>77</v>
      </c>
      <c r="J85" s="27">
        <v>3459608</v>
      </c>
      <c r="K85" s="27">
        <v>5756078</v>
      </c>
    </row>
    <row r="86" spans="1:11" ht="12.75">
      <c r="A86" s="205" t="s">
        <v>244</v>
      </c>
      <c r="B86" s="206"/>
      <c r="C86" s="206"/>
      <c r="D86" s="206"/>
      <c r="E86" s="206"/>
      <c r="F86" s="206"/>
      <c r="G86" s="206"/>
      <c r="H86" s="207"/>
      <c r="I86" s="4">
        <v>78</v>
      </c>
      <c r="J86" s="27"/>
      <c r="K86" s="27"/>
    </row>
    <row r="87" spans="1:11" ht="12.75">
      <c r="A87" s="202" t="s">
        <v>46</v>
      </c>
      <c r="B87" s="203"/>
      <c r="C87" s="203"/>
      <c r="D87" s="203"/>
      <c r="E87" s="203"/>
      <c r="F87" s="203"/>
      <c r="G87" s="203"/>
      <c r="H87" s="204"/>
      <c r="I87" s="4">
        <v>79</v>
      </c>
      <c r="J87" s="26">
        <f>SUM(J88:J90)</f>
        <v>0</v>
      </c>
      <c r="K87" s="26">
        <f>SUM(K88:K90)</f>
        <v>0</v>
      </c>
    </row>
    <row r="88" spans="1:11" ht="12.75">
      <c r="A88" s="205" t="s">
        <v>180</v>
      </c>
      <c r="B88" s="206"/>
      <c r="C88" s="206"/>
      <c r="D88" s="206"/>
      <c r="E88" s="206"/>
      <c r="F88" s="206"/>
      <c r="G88" s="206"/>
      <c r="H88" s="207"/>
      <c r="I88" s="4">
        <v>80</v>
      </c>
      <c r="J88" s="27"/>
      <c r="K88" s="27"/>
    </row>
    <row r="89" spans="1:11" ht="12.75">
      <c r="A89" s="205" t="s">
        <v>181</v>
      </c>
      <c r="B89" s="206"/>
      <c r="C89" s="206"/>
      <c r="D89" s="206"/>
      <c r="E89" s="206"/>
      <c r="F89" s="206"/>
      <c r="G89" s="206"/>
      <c r="H89" s="207"/>
      <c r="I89" s="4">
        <v>81</v>
      </c>
      <c r="J89" s="27"/>
      <c r="K89" s="27"/>
    </row>
    <row r="90" spans="1:11" ht="12.75">
      <c r="A90" s="205" t="s">
        <v>182</v>
      </c>
      <c r="B90" s="206"/>
      <c r="C90" s="206"/>
      <c r="D90" s="206"/>
      <c r="E90" s="206"/>
      <c r="F90" s="206"/>
      <c r="G90" s="206"/>
      <c r="H90" s="207"/>
      <c r="I90" s="4">
        <v>82</v>
      </c>
      <c r="J90" s="27"/>
      <c r="K90" s="27"/>
    </row>
    <row r="91" spans="1:11" ht="12.75">
      <c r="A91" s="202" t="s">
        <v>47</v>
      </c>
      <c r="B91" s="203"/>
      <c r="C91" s="203"/>
      <c r="D91" s="203"/>
      <c r="E91" s="203"/>
      <c r="F91" s="203"/>
      <c r="G91" s="203"/>
      <c r="H91" s="204"/>
      <c r="I91" s="4">
        <v>83</v>
      </c>
      <c r="J91" s="26">
        <f>SUM(J92:J100)</f>
        <v>8677179</v>
      </c>
      <c r="K91" s="26">
        <f>SUM(K92:K100)</f>
        <v>11746755</v>
      </c>
    </row>
    <row r="92" spans="1:11" ht="12.75">
      <c r="A92" s="205" t="s">
        <v>183</v>
      </c>
      <c r="B92" s="206"/>
      <c r="C92" s="206"/>
      <c r="D92" s="206"/>
      <c r="E92" s="206"/>
      <c r="F92" s="206"/>
      <c r="G92" s="206"/>
      <c r="H92" s="207"/>
      <c r="I92" s="4">
        <v>84</v>
      </c>
      <c r="J92" s="27"/>
      <c r="K92" s="27"/>
    </row>
    <row r="93" spans="1:11" ht="12.75">
      <c r="A93" s="205" t="s">
        <v>345</v>
      </c>
      <c r="B93" s="206"/>
      <c r="C93" s="206"/>
      <c r="D93" s="206"/>
      <c r="E93" s="206"/>
      <c r="F93" s="206"/>
      <c r="G93" s="206"/>
      <c r="H93" s="207"/>
      <c r="I93" s="4">
        <v>85</v>
      </c>
      <c r="J93" s="27"/>
      <c r="K93" s="27"/>
    </row>
    <row r="94" spans="1:11" ht="12.75">
      <c r="A94" s="205" t="s">
        <v>0</v>
      </c>
      <c r="B94" s="206"/>
      <c r="C94" s="206"/>
      <c r="D94" s="206"/>
      <c r="E94" s="206"/>
      <c r="F94" s="206"/>
      <c r="G94" s="206"/>
      <c r="H94" s="207"/>
      <c r="I94" s="4">
        <v>86</v>
      </c>
      <c r="J94" s="27">
        <v>5350672</v>
      </c>
      <c r="K94" s="27">
        <v>8420248</v>
      </c>
    </row>
    <row r="95" spans="1:11" ht="12.75">
      <c r="A95" s="205" t="s">
        <v>346</v>
      </c>
      <c r="B95" s="206"/>
      <c r="C95" s="206"/>
      <c r="D95" s="206"/>
      <c r="E95" s="206"/>
      <c r="F95" s="206"/>
      <c r="G95" s="206"/>
      <c r="H95" s="207"/>
      <c r="I95" s="4">
        <v>87</v>
      </c>
      <c r="J95" s="27"/>
      <c r="K95" s="27"/>
    </row>
    <row r="96" spans="1:11" ht="12.75">
      <c r="A96" s="205" t="s">
        <v>347</v>
      </c>
      <c r="B96" s="206"/>
      <c r="C96" s="206"/>
      <c r="D96" s="206"/>
      <c r="E96" s="206"/>
      <c r="F96" s="206"/>
      <c r="G96" s="206"/>
      <c r="H96" s="207"/>
      <c r="I96" s="4">
        <v>88</v>
      </c>
      <c r="J96" s="27"/>
      <c r="K96" s="27"/>
    </row>
    <row r="97" spans="1:11" ht="12.75">
      <c r="A97" s="205" t="s">
        <v>348</v>
      </c>
      <c r="B97" s="206"/>
      <c r="C97" s="206"/>
      <c r="D97" s="206"/>
      <c r="E97" s="206"/>
      <c r="F97" s="206"/>
      <c r="G97" s="206"/>
      <c r="H97" s="207"/>
      <c r="I97" s="4">
        <v>89</v>
      </c>
      <c r="J97" s="27"/>
      <c r="K97" s="27"/>
    </row>
    <row r="98" spans="1:11" ht="12.75">
      <c r="A98" s="205" t="s">
        <v>130</v>
      </c>
      <c r="B98" s="206"/>
      <c r="C98" s="206"/>
      <c r="D98" s="206"/>
      <c r="E98" s="206"/>
      <c r="F98" s="206"/>
      <c r="G98" s="206"/>
      <c r="H98" s="207"/>
      <c r="I98" s="4">
        <v>90</v>
      </c>
      <c r="J98" s="27"/>
      <c r="K98" s="27"/>
    </row>
    <row r="99" spans="1:11" ht="12.75">
      <c r="A99" s="205" t="s">
        <v>128</v>
      </c>
      <c r="B99" s="206"/>
      <c r="C99" s="206"/>
      <c r="D99" s="206"/>
      <c r="E99" s="206"/>
      <c r="F99" s="206"/>
      <c r="G99" s="206"/>
      <c r="H99" s="207"/>
      <c r="I99" s="4">
        <v>91</v>
      </c>
      <c r="J99" s="27"/>
      <c r="K99" s="27"/>
    </row>
    <row r="100" spans="1:11" ht="12.75">
      <c r="A100" s="205" t="s">
        <v>129</v>
      </c>
      <c r="B100" s="206"/>
      <c r="C100" s="206"/>
      <c r="D100" s="206"/>
      <c r="E100" s="206"/>
      <c r="F100" s="206"/>
      <c r="G100" s="206"/>
      <c r="H100" s="207"/>
      <c r="I100" s="4">
        <v>92</v>
      </c>
      <c r="J100" s="27">
        <v>3326507</v>
      </c>
      <c r="K100" s="27">
        <v>3326507</v>
      </c>
    </row>
    <row r="101" spans="1:11" ht="12.75">
      <c r="A101" s="202" t="s">
        <v>48</v>
      </c>
      <c r="B101" s="203"/>
      <c r="C101" s="203"/>
      <c r="D101" s="203"/>
      <c r="E101" s="203"/>
      <c r="F101" s="203"/>
      <c r="G101" s="203"/>
      <c r="H101" s="204"/>
      <c r="I101" s="4">
        <v>93</v>
      </c>
      <c r="J101" s="26">
        <f>SUM(J102:J113)</f>
        <v>9502667</v>
      </c>
      <c r="K101" s="26">
        <f>SUM(K102:K113)</f>
        <v>7751268</v>
      </c>
    </row>
    <row r="102" spans="1:11" ht="12.75">
      <c r="A102" s="205" t="s">
        <v>183</v>
      </c>
      <c r="B102" s="206"/>
      <c r="C102" s="206"/>
      <c r="D102" s="206"/>
      <c r="E102" s="206"/>
      <c r="F102" s="206"/>
      <c r="G102" s="206"/>
      <c r="H102" s="207"/>
      <c r="I102" s="4">
        <v>94</v>
      </c>
      <c r="J102" s="27"/>
      <c r="K102" s="27"/>
    </row>
    <row r="103" spans="1:11" ht="12.75">
      <c r="A103" s="205" t="s">
        <v>345</v>
      </c>
      <c r="B103" s="206"/>
      <c r="C103" s="206"/>
      <c r="D103" s="206"/>
      <c r="E103" s="206"/>
      <c r="F103" s="206"/>
      <c r="G103" s="206"/>
      <c r="H103" s="207"/>
      <c r="I103" s="4">
        <v>95</v>
      </c>
      <c r="J103" s="27"/>
      <c r="K103" s="27"/>
    </row>
    <row r="104" spans="1:11" ht="12.75">
      <c r="A104" s="205" t="s">
        <v>0</v>
      </c>
      <c r="B104" s="206"/>
      <c r="C104" s="206"/>
      <c r="D104" s="206"/>
      <c r="E104" s="206"/>
      <c r="F104" s="206"/>
      <c r="G104" s="206"/>
      <c r="H104" s="207"/>
      <c r="I104" s="4">
        <v>96</v>
      </c>
      <c r="J104" s="27">
        <v>4001511</v>
      </c>
      <c r="K104" s="27">
        <v>2048866</v>
      </c>
    </row>
    <row r="105" spans="1:11" ht="12.75">
      <c r="A105" s="205" t="s">
        <v>346</v>
      </c>
      <c r="B105" s="206"/>
      <c r="C105" s="206"/>
      <c r="D105" s="206"/>
      <c r="E105" s="206"/>
      <c r="F105" s="206"/>
      <c r="G105" s="206"/>
      <c r="H105" s="207"/>
      <c r="I105" s="4">
        <v>97</v>
      </c>
      <c r="J105" s="27">
        <v>485295</v>
      </c>
      <c r="K105" s="27">
        <v>478972</v>
      </c>
    </row>
    <row r="106" spans="1:11" ht="12.75">
      <c r="A106" s="205" t="s">
        <v>347</v>
      </c>
      <c r="B106" s="206"/>
      <c r="C106" s="206"/>
      <c r="D106" s="206"/>
      <c r="E106" s="206"/>
      <c r="F106" s="206"/>
      <c r="G106" s="206"/>
      <c r="H106" s="207"/>
      <c r="I106" s="4">
        <v>98</v>
      </c>
      <c r="J106" s="27">
        <v>4169269</v>
      </c>
      <c r="K106" s="27">
        <v>4063663</v>
      </c>
    </row>
    <row r="107" spans="1:11" ht="12.75">
      <c r="A107" s="205" t="s">
        <v>348</v>
      </c>
      <c r="B107" s="206"/>
      <c r="C107" s="206"/>
      <c r="D107" s="206"/>
      <c r="E107" s="206"/>
      <c r="F107" s="206"/>
      <c r="G107" s="206"/>
      <c r="H107" s="207"/>
      <c r="I107" s="4">
        <v>99</v>
      </c>
      <c r="J107" s="27"/>
      <c r="K107" s="27"/>
    </row>
    <row r="108" spans="1:11" ht="12.75">
      <c r="A108" s="205" t="s">
        <v>130</v>
      </c>
      <c r="B108" s="206"/>
      <c r="C108" s="206"/>
      <c r="D108" s="206"/>
      <c r="E108" s="206"/>
      <c r="F108" s="206"/>
      <c r="G108" s="206"/>
      <c r="H108" s="207"/>
      <c r="I108" s="4">
        <v>100</v>
      </c>
      <c r="J108" s="27"/>
      <c r="K108" s="27"/>
    </row>
    <row r="109" spans="1:11" ht="12.75">
      <c r="A109" s="205" t="s">
        <v>131</v>
      </c>
      <c r="B109" s="206"/>
      <c r="C109" s="206"/>
      <c r="D109" s="206"/>
      <c r="E109" s="206"/>
      <c r="F109" s="206"/>
      <c r="G109" s="206"/>
      <c r="H109" s="207"/>
      <c r="I109" s="4">
        <v>101</v>
      </c>
      <c r="J109" s="27">
        <v>370733</v>
      </c>
      <c r="K109" s="27">
        <v>401274</v>
      </c>
    </row>
    <row r="110" spans="1:11" ht="12.75">
      <c r="A110" s="205" t="s">
        <v>132</v>
      </c>
      <c r="B110" s="206"/>
      <c r="C110" s="206"/>
      <c r="D110" s="206"/>
      <c r="E110" s="206"/>
      <c r="F110" s="206"/>
      <c r="G110" s="206"/>
      <c r="H110" s="207"/>
      <c r="I110" s="4">
        <v>102</v>
      </c>
      <c r="J110" s="27">
        <v>457256</v>
      </c>
      <c r="K110" s="27">
        <v>703239</v>
      </c>
    </row>
    <row r="111" spans="1:11" ht="12.75">
      <c r="A111" s="205" t="s">
        <v>135</v>
      </c>
      <c r="B111" s="206"/>
      <c r="C111" s="206"/>
      <c r="D111" s="206"/>
      <c r="E111" s="206"/>
      <c r="F111" s="206"/>
      <c r="G111" s="206"/>
      <c r="H111" s="207"/>
      <c r="I111" s="4">
        <v>103</v>
      </c>
      <c r="J111" s="27"/>
      <c r="K111" s="27"/>
    </row>
    <row r="112" spans="1:11" ht="12.75">
      <c r="A112" s="205" t="s">
        <v>133</v>
      </c>
      <c r="B112" s="206"/>
      <c r="C112" s="206"/>
      <c r="D112" s="206"/>
      <c r="E112" s="206"/>
      <c r="F112" s="206"/>
      <c r="G112" s="206"/>
      <c r="H112" s="207"/>
      <c r="I112" s="4">
        <v>104</v>
      </c>
      <c r="J112" s="27"/>
      <c r="K112" s="27"/>
    </row>
    <row r="113" spans="1:11" ht="12.75">
      <c r="A113" s="205" t="s">
        <v>134</v>
      </c>
      <c r="B113" s="206"/>
      <c r="C113" s="206"/>
      <c r="D113" s="206"/>
      <c r="E113" s="206"/>
      <c r="F113" s="206"/>
      <c r="G113" s="206"/>
      <c r="H113" s="207"/>
      <c r="I113" s="4">
        <v>105</v>
      </c>
      <c r="J113" s="27">
        <v>18603</v>
      </c>
      <c r="K113" s="27">
        <v>55254</v>
      </c>
    </row>
    <row r="114" spans="1:11" ht="12.75">
      <c r="A114" s="202" t="s">
        <v>1</v>
      </c>
      <c r="B114" s="203"/>
      <c r="C114" s="203"/>
      <c r="D114" s="203"/>
      <c r="E114" s="203"/>
      <c r="F114" s="203"/>
      <c r="G114" s="203"/>
      <c r="H114" s="204"/>
      <c r="I114" s="4">
        <v>106</v>
      </c>
      <c r="J114" s="27"/>
      <c r="K114" s="27"/>
    </row>
    <row r="115" spans="1:11" ht="12.75">
      <c r="A115" s="202" t="s">
        <v>52</v>
      </c>
      <c r="B115" s="203"/>
      <c r="C115" s="203"/>
      <c r="D115" s="203"/>
      <c r="E115" s="203"/>
      <c r="F115" s="203"/>
      <c r="G115" s="203"/>
      <c r="H115" s="204"/>
      <c r="I115" s="4">
        <v>107</v>
      </c>
      <c r="J115" s="26">
        <f>J70+J87+J91+J101+J114</f>
        <v>66757123</v>
      </c>
      <c r="K115" s="26">
        <f>K70+K87+K91+K101+K114</f>
        <v>62319222</v>
      </c>
    </row>
    <row r="116" spans="1:11" ht="12.75">
      <c r="A116" s="232" t="s">
        <v>87</v>
      </c>
      <c r="B116" s="233"/>
      <c r="C116" s="233"/>
      <c r="D116" s="233"/>
      <c r="E116" s="233"/>
      <c r="F116" s="233"/>
      <c r="G116" s="233"/>
      <c r="H116" s="234"/>
      <c r="I116" s="5">
        <v>108</v>
      </c>
      <c r="J116" s="28"/>
      <c r="K116" s="28"/>
    </row>
    <row r="117" spans="1:11" ht="12.75">
      <c r="A117" s="221" t="s">
        <v>384</v>
      </c>
      <c r="B117" s="235"/>
      <c r="C117" s="235"/>
      <c r="D117" s="235"/>
      <c r="E117" s="235"/>
      <c r="F117" s="235"/>
      <c r="G117" s="235"/>
      <c r="H117" s="235"/>
      <c r="I117" s="236"/>
      <c r="J117" s="236"/>
      <c r="K117" s="237"/>
    </row>
    <row r="118" spans="1:11" ht="12.75">
      <c r="A118" s="199" t="s">
        <v>285</v>
      </c>
      <c r="B118" s="200"/>
      <c r="C118" s="200"/>
      <c r="D118" s="200"/>
      <c r="E118" s="200"/>
      <c r="F118" s="200"/>
      <c r="G118" s="200"/>
      <c r="H118" s="200"/>
      <c r="I118" s="238"/>
      <c r="J118" s="238"/>
      <c r="K118" s="239"/>
    </row>
    <row r="119" spans="1:11" ht="12.75">
      <c r="A119" s="205" t="s">
        <v>8</v>
      </c>
      <c r="B119" s="206"/>
      <c r="C119" s="206"/>
      <c r="D119" s="206"/>
      <c r="E119" s="206"/>
      <c r="F119" s="206"/>
      <c r="G119" s="206"/>
      <c r="H119" s="207"/>
      <c r="I119" s="4">
        <v>109</v>
      </c>
      <c r="J119" s="27"/>
      <c r="K119" s="27"/>
    </row>
    <row r="120" spans="1:11" ht="12.75">
      <c r="A120" s="227" t="s">
        <v>9</v>
      </c>
      <c r="B120" s="228"/>
      <c r="C120" s="228"/>
      <c r="D120" s="228"/>
      <c r="E120" s="228"/>
      <c r="F120" s="228"/>
      <c r="G120" s="228"/>
      <c r="H120" s="229"/>
      <c r="I120" s="7">
        <v>110</v>
      </c>
      <c r="J120" s="28"/>
      <c r="K120" s="28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30" t="s">
        <v>136</v>
      </c>
      <c r="B122" s="231"/>
      <c r="C122" s="231"/>
      <c r="D122" s="231"/>
      <c r="E122" s="231"/>
      <c r="F122" s="231"/>
      <c r="G122" s="231"/>
      <c r="H122" s="231"/>
      <c r="I122" s="231"/>
      <c r="J122" s="231"/>
      <c r="K122" s="231"/>
    </row>
    <row r="123" spans="1:11" ht="12.75">
      <c r="A123" s="230"/>
      <c r="B123" s="231"/>
      <c r="C123" s="231"/>
      <c r="D123" s="231"/>
      <c r="E123" s="231"/>
      <c r="F123" s="231"/>
      <c r="G123" s="231"/>
      <c r="H123" s="231"/>
      <c r="I123" s="231"/>
      <c r="J123" s="231"/>
      <c r="K123" s="231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12:H12"/>
    <mergeCell ref="A13:H13"/>
    <mergeCell ref="A14:H14"/>
    <mergeCell ref="A15:H15"/>
    <mergeCell ref="A16:H16"/>
    <mergeCell ref="A17:H17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:J1"/>
    <mergeCell ref="K1:K2"/>
    <mergeCell ref="A2:J2"/>
    <mergeCell ref="A3:K3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22">
      <selection activeCell="K42" sqref="K42"/>
    </sheetView>
  </sheetViews>
  <sheetFormatPr defaultColWidth="9.140625" defaultRowHeight="12.75"/>
  <sheetData>
    <row r="1" spans="1:11" ht="12.75">
      <c r="A1" s="192" t="s">
        <v>225</v>
      </c>
      <c r="B1" s="193"/>
      <c r="C1" s="193"/>
      <c r="D1" s="193"/>
      <c r="E1" s="193"/>
      <c r="F1" s="193"/>
      <c r="G1" s="193"/>
      <c r="H1" s="193"/>
      <c r="I1" s="193"/>
      <c r="J1" s="193"/>
      <c r="K1" s="194"/>
    </row>
    <row r="2" spans="1:11" ht="12.75">
      <c r="A2" s="196" t="s">
        <v>429</v>
      </c>
      <c r="B2" s="197"/>
      <c r="C2" s="197"/>
      <c r="D2" s="197"/>
      <c r="E2" s="197"/>
      <c r="F2" s="197"/>
      <c r="G2" s="197"/>
      <c r="H2" s="197"/>
      <c r="I2" s="197"/>
      <c r="J2" s="197"/>
      <c r="K2" s="195"/>
    </row>
    <row r="3" spans="1:11" ht="13.5">
      <c r="A3" s="94"/>
      <c r="B3" s="101"/>
      <c r="C3" s="101"/>
      <c r="D3" s="101"/>
      <c r="E3" s="101"/>
      <c r="F3" s="101"/>
      <c r="G3" s="101"/>
      <c r="H3" s="101"/>
      <c r="I3" s="101"/>
      <c r="J3" s="101"/>
      <c r="K3" s="29"/>
    </row>
    <row r="4" spans="1:11" ht="13.5">
      <c r="A4" s="241" t="s">
        <v>430</v>
      </c>
      <c r="B4" s="242"/>
      <c r="C4" s="242"/>
      <c r="D4" s="242"/>
      <c r="E4" s="242"/>
      <c r="F4" s="242"/>
      <c r="G4" s="242"/>
      <c r="H4" s="242"/>
      <c r="I4" s="242"/>
      <c r="J4" s="242"/>
      <c r="K4" s="243"/>
    </row>
    <row r="5" spans="1:11" ht="22.5" thickBot="1">
      <c r="A5" s="240" t="s">
        <v>89</v>
      </c>
      <c r="B5" s="240"/>
      <c r="C5" s="240"/>
      <c r="D5" s="240"/>
      <c r="E5" s="240"/>
      <c r="F5" s="240"/>
      <c r="G5" s="240"/>
      <c r="H5" s="240"/>
      <c r="I5" s="95" t="s">
        <v>385</v>
      </c>
      <c r="J5" s="97" t="s">
        <v>221</v>
      </c>
      <c r="K5" s="97" t="s">
        <v>222</v>
      </c>
    </row>
    <row r="6" spans="1:11" ht="12.75">
      <c r="A6" s="214">
        <v>1</v>
      </c>
      <c r="B6" s="214"/>
      <c r="C6" s="214"/>
      <c r="D6" s="214"/>
      <c r="E6" s="214"/>
      <c r="F6" s="214"/>
      <c r="G6" s="214"/>
      <c r="H6" s="214"/>
      <c r="I6" s="99">
        <v>2</v>
      </c>
      <c r="J6" s="98">
        <v>3</v>
      </c>
      <c r="K6" s="98">
        <v>4</v>
      </c>
    </row>
    <row r="7" spans="1:11" ht="12.75">
      <c r="A7" s="199" t="s">
        <v>53</v>
      </c>
      <c r="B7" s="200"/>
      <c r="C7" s="200"/>
      <c r="D7" s="200"/>
      <c r="E7" s="200"/>
      <c r="F7" s="200"/>
      <c r="G7" s="200"/>
      <c r="H7" s="201"/>
      <c r="I7" s="6">
        <v>111</v>
      </c>
      <c r="J7" s="38">
        <f>SUM(J8:J9)</f>
        <v>17387313</v>
      </c>
      <c r="K7" s="38">
        <f>SUM(K8:K9)</f>
        <v>17028164</v>
      </c>
    </row>
    <row r="8" spans="1:11" ht="12.75">
      <c r="A8" s="202" t="s">
        <v>223</v>
      </c>
      <c r="B8" s="203"/>
      <c r="C8" s="203"/>
      <c r="D8" s="203"/>
      <c r="E8" s="203"/>
      <c r="F8" s="203"/>
      <c r="G8" s="203"/>
      <c r="H8" s="204"/>
      <c r="I8" s="4">
        <v>112</v>
      </c>
      <c r="J8" s="27">
        <v>17137219</v>
      </c>
      <c r="K8" s="27">
        <v>16708299</v>
      </c>
    </row>
    <row r="9" spans="1:11" ht="12.75">
      <c r="A9" s="202" t="s">
        <v>140</v>
      </c>
      <c r="B9" s="203"/>
      <c r="C9" s="203"/>
      <c r="D9" s="203"/>
      <c r="E9" s="203"/>
      <c r="F9" s="203"/>
      <c r="G9" s="203"/>
      <c r="H9" s="204"/>
      <c r="I9" s="4">
        <v>113</v>
      </c>
      <c r="J9" s="27">
        <v>250094</v>
      </c>
      <c r="K9" s="27">
        <v>319865</v>
      </c>
    </row>
    <row r="10" spans="1:11" ht="12.75">
      <c r="A10" s="202" t="s">
        <v>12</v>
      </c>
      <c r="B10" s="203"/>
      <c r="C10" s="203"/>
      <c r="D10" s="203"/>
      <c r="E10" s="203"/>
      <c r="F10" s="203"/>
      <c r="G10" s="203"/>
      <c r="H10" s="204"/>
      <c r="I10" s="4">
        <v>114</v>
      </c>
      <c r="J10" s="26">
        <f>J11+J12+J16+J20+J21+J22+J25+J26</f>
        <v>20340077</v>
      </c>
      <c r="K10" s="26">
        <f>K11+K12+K16+K20+K21+K22+K25+K26</f>
        <v>20247245</v>
      </c>
    </row>
    <row r="11" spans="1:11" ht="12.75">
      <c r="A11" s="202" t="s">
        <v>141</v>
      </c>
      <c r="B11" s="203"/>
      <c r="C11" s="203"/>
      <c r="D11" s="203"/>
      <c r="E11" s="203"/>
      <c r="F11" s="203"/>
      <c r="G11" s="203"/>
      <c r="H11" s="204"/>
      <c r="I11" s="4">
        <v>115</v>
      </c>
      <c r="J11" s="27"/>
      <c r="K11" s="27"/>
    </row>
    <row r="12" spans="1:11" ht="12.75">
      <c r="A12" s="202" t="s">
        <v>49</v>
      </c>
      <c r="B12" s="203"/>
      <c r="C12" s="203"/>
      <c r="D12" s="203"/>
      <c r="E12" s="203"/>
      <c r="F12" s="203"/>
      <c r="G12" s="203"/>
      <c r="H12" s="204"/>
      <c r="I12" s="4">
        <v>116</v>
      </c>
      <c r="J12" s="26">
        <f>SUM(J13:J15)</f>
        <v>8294974</v>
      </c>
      <c r="K12" s="26">
        <f>SUM(K13:K15)</f>
        <v>8276828</v>
      </c>
    </row>
    <row r="13" spans="1:11" ht="12.75">
      <c r="A13" s="205" t="s">
        <v>202</v>
      </c>
      <c r="B13" s="206"/>
      <c r="C13" s="206"/>
      <c r="D13" s="206"/>
      <c r="E13" s="206"/>
      <c r="F13" s="206"/>
      <c r="G13" s="206"/>
      <c r="H13" s="207"/>
      <c r="I13" s="4">
        <v>117</v>
      </c>
      <c r="J13" s="27">
        <v>5828095</v>
      </c>
      <c r="K13" s="27">
        <v>5739191</v>
      </c>
    </row>
    <row r="14" spans="1:11" ht="12.75">
      <c r="A14" s="205" t="s">
        <v>203</v>
      </c>
      <c r="B14" s="206"/>
      <c r="C14" s="206"/>
      <c r="D14" s="206"/>
      <c r="E14" s="206"/>
      <c r="F14" s="206"/>
      <c r="G14" s="206"/>
      <c r="H14" s="207"/>
      <c r="I14" s="4">
        <v>118</v>
      </c>
      <c r="J14" s="27">
        <v>177258</v>
      </c>
      <c r="K14" s="27">
        <v>134661</v>
      </c>
    </row>
    <row r="15" spans="1:11" ht="12.75">
      <c r="A15" s="205" t="s">
        <v>92</v>
      </c>
      <c r="B15" s="206"/>
      <c r="C15" s="206"/>
      <c r="D15" s="206"/>
      <c r="E15" s="206"/>
      <c r="F15" s="206"/>
      <c r="G15" s="206"/>
      <c r="H15" s="207"/>
      <c r="I15" s="4">
        <v>119</v>
      </c>
      <c r="J15" s="27">
        <v>2289621</v>
      </c>
      <c r="K15" s="27">
        <v>2402976</v>
      </c>
    </row>
    <row r="16" spans="1:11" ht="12.75">
      <c r="A16" s="202" t="s">
        <v>50</v>
      </c>
      <c r="B16" s="203"/>
      <c r="C16" s="203"/>
      <c r="D16" s="203"/>
      <c r="E16" s="203"/>
      <c r="F16" s="203"/>
      <c r="G16" s="203"/>
      <c r="H16" s="204"/>
      <c r="I16" s="4">
        <v>120</v>
      </c>
      <c r="J16" s="26">
        <f>SUM(J17:J19)</f>
        <v>8921863</v>
      </c>
      <c r="K16" s="26">
        <f>SUM(K17:K19)</f>
        <v>8742004</v>
      </c>
    </row>
    <row r="17" spans="1:11" ht="12.75">
      <c r="A17" s="205" t="s">
        <v>93</v>
      </c>
      <c r="B17" s="206"/>
      <c r="C17" s="206"/>
      <c r="D17" s="206"/>
      <c r="E17" s="206"/>
      <c r="F17" s="206"/>
      <c r="G17" s="206"/>
      <c r="H17" s="207"/>
      <c r="I17" s="4">
        <v>121</v>
      </c>
      <c r="J17" s="27">
        <v>5529002</v>
      </c>
      <c r="K17" s="27">
        <v>5470372</v>
      </c>
    </row>
    <row r="18" spans="1:11" ht="12.75">
      <c r="A18" s="205" t="s">
        <v>94</v>
      </c>
      <c r="B18" s="206"/>
      <c r="C18" s="206"/>
      <c r="D18" s="206"/>
      <c r="E18" s="206"/>
      <c r="F18" s="206"/>
      <c r="G18" s="206"/>
      <c r="H18" s="207"/>
      <c r="I18" s="4">
        <v>122</v>
      </c>
      <c r="J18" s="27">
        <v>2083507</v>
      </c>
      <c r="K18" s="27">
        <v>1988674</v>
      </c>
    </row>
    <row r="19" spans="1:11" ht="12.75">
      <c r="A19" s="205" t="s">
        <v>95</v>
      </c>
      <c r="B19" s="206"/>
      <c r="C19" s="206"/>
      <c r="D19" s="206"/>
      <c r="E19" s="206"/>
      <c r="F19" s="206"/>
      <c r="G19" s="206"/>
      <c r="H19" s="207"/>
      <c r="I19" s="4">
        <v>123</v>
      </c>
      <c r="J19" s="27">
        <v>1309354</v>
      </c>
      <c r="K19" s="27">
        <v>1282958</v>
      </c>
    </row>
    <row r="20" spans="1:11" ht="12.75">
      <c r="A20" s="202" t="s">
        <v>142</v>
      </c>
      <c r="B20" s="203"/>
      <c r="C20" s="203"/>
      <c r="D20" s="203"/>
      <c r="E20" s="203"/>
      <c r="F20" s="203"/>
      <c r="G20" s="203"/>
      <c r="H20" s="204"/>
      <c r="I20" s="4">
        <v>124</v>
      </c>
      <c r="J20" s="27">
        <v>2129516</v>
      </c>
      <c r="K20" s="27">
        <v>2103182</v>
      </c>
    </row>
    <row r="21" spans="1:11" ht="12.75">
      <c r="A21" s="202" t="s">
        <v>143</v>
      </c>
      <c r="B21" s="203"/>
      <c r="C21" s="203"/>
      <c r="D21" s="203"/>
      <c r="E21" s="203"/>
      <c r="F21" s="203"/>
      <c r="G21" s="203"/>
      <c r="H21" s="204"/>
      <c r="I21" s="4">
        <v>125</v>
      </c>
      <c r="J21" s="27">
        <v>993724</v>
      </c>
      <c r="K21" s="27">
        <v>1125231</v>
      </c>
    </row>
    <row r="22" spans="1:11" ht="12.75">
      <c r="A22" s="202" t="s">
        <v>51</v>
      </c>
      <c r="B22" s="203"/>
      <c r="C22" s="203"/>
      <c r="D22" s="203"/>
      <c r="E22" s="203"/>
      <c r="F22" s="203"/>
      <c r="G22" s="203"/>
      <c r="H22" s="204"/>
      <c r="I22" s="4">
        <v>126</v>
      </c>
      <c r="J22" s="26">
        <f>SUM(J23:J24)</f>
        <v>0</v>
      </c>
      <c r="K22" s="26">
        <f>SUM(K23:K24)</f>
        <v>0</v>
      </c>
    </row>
    <row r="23" spans="1:11" ht="12.75">
      <c r="A23" s="205" t="s">
        <v>188</v>
      </c>
      <c r="B23" s="206"/>
      <c r="C23" s="206"/>
      <c r="D23" s="206"/>
      <c r="E23" s="206"/>
      <c r="F23" s="206"/>
      <c r="G23" s="206"/>
      <c r="H23" s="207"/>
      <c r="I23" s="4">
        <v>127</v>
      </c>
      <c r="J23" s="27"/>
      <c r="K23" s="27"/>
    </row>
    <row r="24" spans="1:11" ht="12.75">
      <c r="A24" s="205" t="s">
        <v>189</v>
      </c>
      <c r="B24" s="206"/>
      <c r="C24" s="206"/>
      <c r="D24" s="206"/>
      <c r="E24" s="206"/>
      <c r="F24" s="206"/>
      <c r="G24" s="206"/>
      <c r="H24" s="207"/>
      <c r="I24" s="4">
        <v>128</v>
      </c>
      <c r="J24" s="27"/>
      <c r="K24" s="27"/>
    </row>
    <row r="25" spans="1:11" ht="12.75">
      <c r="A25" s="202" t="s">
        <v>144</v>
      </c>
      <c r="B25" s="203"/>
      <c r="C25" s="203"/>
      <c r="D25" s="203"/>
      <c r="E25" s="203"/>
      <c r="F25" s="203"/>
      <c r="G25" s="203"/>
      <c r="H25" s="204"/>
      <c r="I25" s="4">
        <v>129</v>
      </c>
      <c r="J25" s="27"/>
      <c r="K25" s="27"/>
    </row>
    <row r="26" spans="1:11" ht="12.75">
      <c r="A26" s="202" t="s">
        <v>80</v>
      </c>
      <c r="B26" s="203"/>
      <c r="C26" s="203"/>
      <c r="D26" s="203"/>
      <c r="E26" s="203"/>
      <c r="F26" s="203"/>
      <c r="G26" s="203"/>
      <c r="H26" s="204"/>
      <c r="I26" s="4">
        <v>130</v>
      </c>
      <c r="J26" s="27"/>
      <c r="K26" s="27"/>
    </row>
    <row r="27" spans="1:11" ht="12.75">
      <c r="A27" s="202" t="s">
        <v>315</v>
      </c>
      <c r="B27" s="203"/>
      <c r="C27" s="203"/>
      <c r="D27" s="203"/>
      <c r="E27" s="203"/>
      <c r="F27" s="203"/>
      <c r="G27" s="203"/>
      <c r="H27" s="204"/>
      <c r="I27" s="4">
        <v>131</v>
      </c>
      <c r="J27" s="26">
        <f>SUM(J28:J32)</f>
        <v>298116</v>
      </c>
      <c r="K27" s="26">
        <f>SUM(K28:K32)</f>
        <v>70572</v>
      </c>
    </row>
    <row r="28" spans="1:11" ht="12.75">
      <c r="A28" s="202" t="s">
        <v>329</v>
      </c>
      <c r="B28" s="203"/>
      <c r="C28" s="203"/>
      <c r="D28" s="203"/>
      <c r="E28" s="203"/>
      <c r="F28" s="203"/>
      <c r="G28" s="203"/>
      <c r="H28" s="204"/>
      <c r="I28" s="4">
        <v>132</v>
      </c>
      <c r="J28" s="27"/>
      <c r="K28" s="27"/>
    </row>
    <row r="29" spans="1:11" ht="12.75">
      <c r="A29" s="202" t="s">
        <v>226</v>
      </c>
      <c r="B29" s="203"/>
      <c r="C29" s="203"/>
      <c r="D29" s="203"/>
      <c r="E29" s="203"/>
      <c r="F29" s="203"/>
      <c r="G29" s="203"/>
      <c r="H29" s="204"/>
      <c r="I29" s="4">
        <v>133</v>
      </c>
      <c r="J29" s="27">
        <v>298116</v>
      </c>
      <c r="K29" s="27">
        <v>70572</v>
      </c>
    </row>
    <row r="30" spans="1:11" ht="12.75">
      <c r="A30" s="202" t="s">
        <v>190</v>
      </c>
      <c r="B30" s="203"/>
      <c r="C30" s="203"/>
      <c r="D30" s="203"/>
      <c r="E30" s="203"/>
      <c r="F30" s="203"/>
      <c r="G30" s="203"/>
      <c r="H30" s="204"/>
      <c r="I30" s="4">
        <v>134</v>
      </c>
      <c r="J30" s="27"/>
      <c r="K30" s="27"/>
    </row>
    <row r="31" spans="1:11" ht="12.75">
      <c r="A31" s="202" t="s">
        <v>325</v>
      </c>
      <c r="B31" s="203"/>
      <c r="C31" s="203"/>
      <c r="D31" s="203"/>
      <c r="E31" s="203"/>
      <c r="F31" s="203"/>
      <c r="G31" s="203"/>
      <c r="H31" s="204"/>
      <c r="I31" s="4">
        <v>135</v>
      </c>
      <c r="J31" s="27"/>
      <c r="K31" s="27"/>
    </row>
    <row r="32" spans="1:11" ht="12.75">
      <c r="A32" s="202" t="s">
        <v>191</v>
      </c>
      <c r="B32" s="203"/>
      <c r="C32" s="203"/>
      <c r="D32" s="203"/>
      <c r="E32" s="203"/>
      <c r="F32" s="203"/>
      <c r="G32" s="203"/>
      <c r="H32" s="204"/>
      <c r="I32" s="4">
        <v>136</v>
      </c>
      <c r="J32" s="27"/>
      <c r="K32" s="27"/>
    </row>
    <row r="33" spans="1:11" ht="12.75">
      <c r="A33" s="202" t="s">
        <v>316</v>
      </c>
      <c r="B33" s="203"/>
      <c r="C33" s="203"/>
      <c r="D33" s="203"/>
      <c r="E33" s="203"/>
      <c r="F33" s="203"/>
      <c r="G33" s="203"/>
      <c r="H33" s="204"/>
      <c r="I33" s="4">
        <v>137</v>
      </c>
      <c r="J33" s="26">
        <f>SUM(J34:J37)</f>
        <v>706334</v>
      </c>
      <c r="K33" s="26">
        <f>SUM(K34:K37)</f>
        <v>665509</v>
      </c>
    </row>
    <row r="34" spans="1:11" ht="12.75">
      <c r="A34" s="202" t="s">
        <v>97</v>
      </c>
      <c r="B34" s="203"/>
      <c r="C34" s="203"/>
      <c r="D34" s="203"/>
      <c r="E34" s="203"/>
      <c r="F34" s="203"/>
      <c r="G34" s="203"/>
      <c r="H34" s="204"/>
      <c r="I34" s="4">
        <v>138</v>
      </c>
      <c r="J34" s="27"/>
      <c r="K34" s="27"/>
    </row>
    <row r="35" spans="1:11" ht="12.75">
      <c r="A35" s="202" t="s">
        <v>96</v>
      </c>
      <c r="B35" s="203"/>
      <c r="C35" s="203"/>
      <c r="D35" s="203"/>
      <c r="E35" s="203"/>
      <c r="F35" s="203"/>
      <c r="G35" s="203"/>
      <c r="H35" s="204"/>
      <c r="I35" s="4">
        <v>139</v>
      </c>
      <c r="J35" s="27">
        <v>706334</v>
      </c>
      <c r="K35" s="27">
        <v>665509</v>
      </c>
    </row>
    <row r="36" spans="1:11" ht="12.75">
      <c r="A36" s="202" t="s">
        <v>326</v>
      </c>
      <c r="B36" s="203"/>
      <c r="C36" s="203"/>
      <c r="D36" s="203"/>
      <c r="E36" s="203"/>
      <c r="F36" s="203"/>
      <c r="G36" s="203"/>
      <c r="H36" s="204"/>
      <c r="I36" s="4">
        <v>140</v>
      </c>
      <c r="J36" s="27"/>
      <c r="K36" s="27"/>
    </row>
    <row r="37" spans="1:11" ht="12.75">
      <c r="A37" s="202" t="s">
        <v>98</v>
      </c>
      <c r="B37" s="203"/>
      <c r="C37" s="203"/>
      <c r="D37" s="203"/>
      <c r="E37" s="203"/>
      <c r="F37" s="203"/>
      <c r="G37" s="203"/>
      <c r="H37" s="204"/>
      <c r="I37" s="4">
        <v>141</v>
      </c>
      <c r="J37" s="27"/>
      <c r="K37" s="27"/>
    </row>
    <row r="38" spans="1:11" ht="12.75">
      <c r="A38" s="202" t="s">
        <v>295</v>
      </c>
      <c r="B38" s="203"/>
      <c r="C38" s="203"/>
      <c r="D38" s="203"/>
      <c r="E38" s="203"/>
      <c r="F38" s="203"/>
      <c r="G38" s="203"/>
      <c r="H38" s="204"/>
      <c r="I38" s="4">
        <v>142</v>
      </c>
      <c r="J38" s="27"/>
      <c r="K38" s="27"/>
    </row>
    <row r="39" spans="1:11" ht="12.75">
      <c r="A39" s="202" t="s">
        <v>296</v>
      </c>
      <c r="B39" s="203"/>
      <c r="C39" s="203"/>
      <c r="D39" s="203"/>
      <c r="E39" s="203"/>
      <c r="F39" s="203"/>
      <c r="G39" s="203"/>
      <c r="H39" s="204"/>
      <c r="I39" s="4">
        <v>143</v>
      </c>
      <c r="J39" s="27"/>
      <c r="K39" s="27"/>
    </row>
    <row r="40" spans="1:11" ht="12.75">
      <c r="A40" s="202" t="s">
        <v>327</v>
      </c>
      <c r="B40" s="203"/>
      <c r="C40" s="203"/>
      <c r="D40" s="203"/>
      <c r="E40" s="203"/>
      <c r="F40" s="203"/>
      <c r="G40" s="203"/>
      <c r="H40" s="204"/>
      <c r="I40" s="4">
        <v>144</v>
      </c>
      <c r="J40" s="27">
        <v>133957</v>
      </c>
      <c r="K40" s="27">
        <v>51813</v>
      </c>
    </row>
    <row r="41" spans="1:11" ht="12.75">
      <c r="A41" s="202" t="s">
        <v>328</v>
      </c>
      <c r="B41" s="203"/>
      <c r="C41" s="203"/>
      <c r="D41" s="203"/>
      <c r="E41" s="203"/>
      <c r="F41" s="203"/>
      <c r="G41" s="203"/>
      <c r="H41" s="204"/>
      <c r="I41" s="4">
        <v>145</v>
      </c>
      <c r="J41" s="27">
        <v>232583</v>
      </c>
      <c r="K41" s="27">
        <v>1993873</v>
      </c>
    </row>
    <row r="42" spans="1:11" ht="12.75">
      <c r="A42" s="202" t="s">
        <v>317</v>
      </c>
      <c r="B42" s="203"/>
      <c r="C42" s="203"/>
      <c r="D42" s="203"/>
      <c r="E42" s="203"/>
      <c r="F42" s="203"/>
      <c r="G42" s="203"/>
      <c r="H42" s="204"/>
      <c r="I42" s="4">
        <v>146</v>
      </c>
      <c r="J42" s="26">
        <f>J7+J27+J38+J40</f>
        <v>17819386</v>
      </c>
      <c r="K42" s="26">
        <f>K7+K27+K38+K40</f>
        <v>17150549</v>
      </c>
    </row>
    <row r="43" spans="1:11" ht="12.75">
      <c r="A43" s="202" t="s">
        <v>318</v>
      </c>
      <c r="B43" s="203"/>
      <c r="C43" s="203"/>
      <c r="D43" s="203"/>
      <c r="E43" s="203"/>
      <c r="F43" s="203"/>
      <c r="G43" s="203"/>
      <c r="H43" s="204"/>
      <c r="I43" s="4">
        <v>147</v>
      </c>
      <c r="J43" s="26">
        <f>J10+J33+J39+J41</f>
        <v>21278994</v>
      </c>
      <c r="K43" s="26">
        <f>K10+K33+K39+K41</f>
        <v>22906627</v>
      </c>
    </row>
    <row r="44" spans="1:11" ht="12.75">
      <c r="A44" s="202" t="s">
        <v>338</v>
      </c>
      <c r="B44" s="203"/>
      <c r="C44" s="203"/>
      <c r="D44" s="203"/>
      <c r="E44" s="203"/>
      <c r="F44" s="203"/>
      <c r="G44" s="203"/>
      <c r="H44" s="204"/>
      <c r="I44" s="4">
        <v>148</v>
      </c>
      <c r="J44" s="26">
        <f>J42-J43</f>
        <v>-3459608</v>
      </c>
      <c r="K44" s="26">
        <f>K42-K43</f>
        <v>-5756078</v>
      </c>
    </row>
    <row r="45" spans="1:11" ht="12.75">
      <c r="A45" s="224" t="s">
        <v>320</v>
      </c>
      <c r="B45" s="225"/>
      <c r="C45" s="225"/>
      <c r="D45" s="225"/>
      <c r="E45" s="225"/>
      <c r="F45" s="225"/>
      <c r="G45" s="225"/>
      <c r="H45" s="226"/>
      <c r="I45" s="4">
        <v>149</v>
      </c>
      <c r="J45" s="26">
        <f>IF(J42&gt;J43,J42-J43,0)</f>
        <v>0</v>
      </c>
      <c r="K45" s="26">
        <f>IF(K42&gt;K43,K42-K43,0)</f>
        <v>0</v>
      </c>
    </row>
    <row r="46" spans="1:11" ht="12.75">
      <c r="A46" s="224" t="s">
        <v>321</v>
      </c>
      <c r="B46" s="225"/>
      <c r="C46" s="225"/>
      <c r="D46" s="225"/>
      <c r="E46" s="225"/>
      <c r="F46" s="225"/>
      <c r="G46" s="225"/>
      <c r="H46" s="226"/>
      <c r="I46" s="4">
        <v>150</v>
      </c>
      <c r="J46" s="26">
        <f>IF(J43&gt;J42,J43-J42,0)</f>
        <v>3459608</v>
      </c>
      <c r="K46" s="26">
        <f>IF(K43&gt;K42,K43-K42,0)</f>
        <v>5756078</v>
      </c>
    </row>
    <row r="47" spans="1:11" ht="12.75">
      <c r="A47" s="202" t="s">
        <v>319</v>
      </c>
      <c r="B47" s="203"/>
      <c r="C47" s="203"/>
      <c r="D47" s="203"/>
      <c r="E47" s="203"/>
      <c r="F47" s="203"/>
      <c r="G47" s="203"/>
      <c r="H47" s="204"/>
      <c r="I47" s="4">
        <v>151</v>
      </c>
      <c r="J47" s="27"/>
      <c r="K47" s="27"/>
    </row>
    <row r="48" spans="1:11" ht="12.75">
      <c r="A48" s="202" t="s">
        <v>339</v>
      </c>
      <c r="B48" s="203"/>
      <c r="C48" s="203"/>
      <c r="D48" s="203"/>
      <c r="E48" s="203"/>
      <c r="F48" s="203"/>
      <c r="G48" s="203"/>
      <c r="H48" s="204"/>
      <c r="I48" s="4">
        <v>152</v>
      </c>
      <c r="J48" s="26">
        <f>J44-J47</f>
        <v>-3459608</v>
      </c>
      <c r="K48" s="26">
        <f>K44-K47</f>
        <v>-5756078</v>
      </c>
    </row>
    <row r="49" spans="1:11" ht="12.75">
      <c r="A49" s="224" t="s">
        <v>292</v>
      </c>
      <c r="B49" s="225"/>
      <c r="C49" s="225"/>
      <c r="D49" s="225"/>
      <c r="E49" s="225"/>
      <c r="F49" s="225"/>
      <c r="G49" s="225"/>
      <c r="H49" s="226"/>
      <c r="I49" s="4">
        <v>153</v>
      </c>
      <c r="J49" s="26">
        <f>IF(J48&gt;0,J48,0)</f>
        <v>0</v>
      </c>
      <c r="K49" s="26">
        <f>IF(K48&gt;0,K48,0)</f>
        <v>0</v>
      </c>
    </row>
    <row r="50" spans="1:11" ht="12.75">
      <c r="A50" s="249" t="s">
        <v>322</v>
      </c>
      <c r="B50" s="250"/>
      <c r="C50" s="250"/>
      <c r="D50" s="250"/>
      <c r="E50" s="250"/>
      <c r="F50" s="250"/>
      <c r="G50" s="250"/>
      <c r="H50" s="251"/>
      <c r="I50" s="5">
        <v>154</v>
      </c>
      <c r="J50" s="32">
        <f>IF(J48&lt;0,-J48,0)</f>
        <v>3459608</v>
      </c>
      <c r="K50" s="32">
        <f>IF(K48&lt;0,-K48,0)</f>
        <v>5756078</v>
      </c>
    </row>
    <row r="51" spans="1:11" ht="13.5">
      <c r="A51" s="221" t="s">
        <v>163</v>
      </c>
      <c r="B51" s="235"/>
      <c r="C51" s="235"/>
      <c r="D51" s="235"/>
      <c r="E51" s="235"/>
      <c r="F51" s="235"/>
      <c r="G51" s="235"/>
      <c r="H51" s="235"/>
      <c r="I51" s="247"/>
      <c r="J51" s="247"/>
      <c r="K51" s="248"/>
    </row>
    <row r="52" spans="1:11" ht="12.75">
      <c r="A52" s="199" t="s">
        <v>286</v>
      </c>
      <c r="B52" s="200"/>
      <c r="C52" s="200"/>
      <c r="D52" s="200"/>
      <c r="E52" s="200"/>
      <c r="F52" s="200"/>
      <c r="G52" s="200"/>
      <c r="H52" s="200"/>
      <c r="I52" s="238"/>
      <c r="J52" s="238"/>
      <c r="K52" s="239"/>
    </row>
    <row r="53" spans="1:11" ht="12.75">
      <c r="A53" s="244" t="s">
        <v>336</v>
      </c>
      <c r="B53" s="245"/>
      <c r="C53" s="245"/>
      <c r="D53" s="245"/>
      <c r="E53" s="245"/>
      <c r="F53" s="245"/>
      <c r="G53" s="245"/>
      <c r="H53" s="246"/>
      <c r="I53" s="4">
        <v>155</v>
      </c>
      <c r="J53" s="27"/>
      <c r="K53" s="27"/>
    </row>
    <row r="54" spans="1:11" ht="12.75">
      <c r="A54" s="244" t="s">
        <v>337</v>
      </c>
      <c r="B54" s="245"/>
      <c r="C54" s="245"/>
      <c r="D54" s="245"/>
      <c r="E54" s="245"/>
      <c r="F54" s="245"/>
      <c r="G54" s="245"/>
      <c r="H54" s="246"/>
      <c r="I54" s="4">
        <v>156</v>
      </c>
      <c r="J54" s="28"/>
      <c r="K54" s="28"/>
    </row>
    <row r="55" spans="1:11" ht="13.5">
      <c r="A55" s="221" t="s">
        <v>289</v>
      </c>
      <c r="B55" s="235"/>
      <c r="C55" s="235"/>
      <c r="D55" s="235"/>
      <c r="E55" s="235"/>
      <c r="F55" s="235"/>
      <c r="G55" s="235"/>
      <c r="H55" s="235"/>
      <c r="I55" s="247"/>
      <c r="J55" s="247"/>
      <c r="K55" s="248"/>
    </row>
    <row r="56" spans="1:11" ht="12.75">
      <c r="A56" s="199" t="s">
        <v>305</v>
      </c>
      <c r="B56" s="200"/>
      <c r="C56" s="200"/>
      <c r="D56" s="200"/>
      <c r="E56" s="200"/>
      <c r="F56" s="200"/>
      <c r="G56" s="200"/>
      <c r="H56" s="201"/>
      <c r="I56" s="39">
        <v>157</v>
      </c>
      <c r="J56" s="25">
        <v>-3459608</v>
      </c>
      <c r="K56" s="25">
        <v>-5756078</v>
      </c>
    </row>
    <row r="57" spans="1:11" ht="12.75">
      <c r="A57" s="202" t="s">
        <v>323</v>
      </c>
      <c r="B57" s="203"/>
      <c r="C57" s="203"/>
      <c r="D57" s="203"/>
      <c r="E57" s="203"/>
      <c r="F57" s="203"/>
      <c r="G57" s="203"/>
      <c r="H57" s="204"/>
      <c r="I57" s="4">
        <v>158</v>
      </c>
      <c r="J57" s="26">
        <f>SUM(J58:J64)</f>
        <v>0</v>
      </c>
      <c r="K57" s="26">
        <f>SUM(K58:K64)</f>
        <v>0</v>
      </c>
    </row>
    <row r="58" spans="1:11" ht="12.75">
      <c r="A58" s="202" t="s">
        <v>330</v>
      </c>
      <c r="B58" s="203"/>
      <c r="C58" s="203"/>
      <c r="D58" s="203"/>
      <c r="E58" s="203"/>
      <c r="F58" s="203"/>
      <c r="G58" s="203"/>
      <c r="H58" s="204"/>
      <c r="I58" s="4">
        <v>159</v>
      </c>
      <c r="J58" s="27"/>
      <c r="K58" s="27"/>
    </row>
    <row r="59" spans="1:11" ht="12.75">
      <c r="A59" s="202" t="s">
        <v>331</v>
      </c>
      <c r="B59" s="203"/>
      <c r="C59" s="203"/>
      <c r="D59" s="203"/>
      <c r="E59" s="203"/>
      <c r="F59" s="203"/>
      <c r="G59" s="203"/>
      <c r="H59" s="204"/>
      <c r="I59" s="4">
        <v>160</v>
      </c>
      <c r="J59" s="27"/>
      <c r="K59" s="27"/>
    </row>
    <row r="60" spans="1:11" ht="12.75">
      <c r="A60" s="202" t="s">
        <v>73</v>
      </c>
      <c r="B60" s="203"/>
      <c r="C60" s="203"/>
      <c r="D60" s="203"/>
      <c r="E60" s="203"/>
      <c r="F60" s="203"/>
      <c r="G60" s="203"/>
      <c r="H60" s="204"/>
      <c r="I60" s="4">
        <v>161</v>
      </c>
      <c r="J60" s="27"/>
      <c r="K60" s="27"/>
    </row>
    <row r="61" spans="1:11" ht="12.75">
      <c r="A61" s="202" t="s">
        <v>332</v>
      </c>
      <c r="B61" s="203"/>
      <c r="C61" s="203"/>
      <c r="D61" s="203"/>
      <c r="E61" s="203"/>
      <c r="F61" s="203"/>
      <c r="G61" s="203"/>
      <c r="H61" s="204"/>
      <c r="I61" s="4">
        <v>162</v>
      </c>
      <c r="J61" s="27"/>
      <c r="K61" s="27"/>
    </row>
    <row r="62" spans="1:11" ht="12.75">
      <c r="A62" s="202" t="s">
        <v>333</v>
      </c>
      <c r="B62" s="203"/>
      <c r="C62" s="203"/>
      <c r="D62" s="203"/>
      <c r="E62" s="203"/>
      <c r="F62" s="203"/>
      <c r="G62" s="203"/>
      <c r="H62" s="204"/>
      <c r="I62" s="4">
        <v>163</v>
      </c>
      <c r="J62" s="27"/>
      <c r="K62" s="27"/>
    </row>
    <row r="63" spans="1:11" ht="12.75">
      <c r="A63" s="202" t="s">
        <v>334</v>
      </c>
      <c r="B63" s="203"/>
      <c r="C63" s="203"/>
      <c r="D63" s="203"/>
      <c r="E63" s="203"/>
      <c r="F63" s="203"/>
      <c r="G63" s="203"/>
      <c r="H63" s="204"/>
      <c r="I63" s="4">
        <v>164</v>
      </c>
      <c r="J63" s="27"/>
      <c r="K63" s="27"/>
    </row>
    <row r="64" spans="1:11" ht="12.75">
      <c r="A64" s="202" t="s">
        <v>335</v>
      </c>
      <c r="B64" s="203"/>
      <c r="C64" s="203"/>
      <c r="D64" s="203"/>
      <c r="E64" s="203"/>
      <c r="F64" s="203"/>
      <c r="G64" s="203"/>
      <c r="H64" s="204"/>
      <c r="I64" s="4">
        <v>165</v>
      </c>
      <c r="J64" s="27"/>
      <c r="K64" s="27"/>
    </row>
    <row r="65" spans="1:11" ht="12.75">
      <c r="A65" s="202" t="s">
        <v>324</v>
      </c>
      <c r="B65" s="203"/>
      <c r="C65" s="203"/>
      <c r="D65" s="203"/>
      <c r="E65" s="203"/>
      <c r="F65" s="203"/>
      <c r="G65" s="203"/>
      <c r="H65" s="204"/>
      <c r="I65" s="4">
        <v>166</v>
      </c>
      <c r="J65" s="27"/>
      <c r="K65" s="27"/>
    </row>
    <row r="66" spans="1:11" ht="12.75">
      <c r="A66" s="202" t="s">
        <v>293</v>
      </c>
      <c r="B66" s="203"/>
      <c r="C66" s="203"/>
      <c r="D66" s="203"/>
      <c r="E66" s="203"/>
      <c r="F66" s="203"/>
      <c r="G66" s="203"/>
      <c r="H66" s="204"/>
      <c r="I66" s="4">
        <v>167</v>
      </c>
      <c r="J66" s="26">
        <f>J57-J65</f>
        <v>0</v>
      </c>
      <c r="K66" s="26">
        <f>K57-K65</f>
        <v>0</v>
      </c>
    </row>
    <row r="67" spans="1:11" ht="12.75">
      <c r="A67" s="202" t="s">
        <v>294</v>
      </c>
      <c r="B67" s="203"/>
      <c r="C67" s="203"/>
      <c r="D67" s="203"/>
      <c r="E67" s="203"/>
      <c r="F67" s="203"/>
      <c r="G67" s="203"/>
      <c r="H67" s="204"/>
      <c r="I67" s="4">
        <v>168</v>
      </c>
      <c r="J67" s="32">
        <f>J56+J66</f>
        <v>-3459608</v>
      </c>
      <c r="K67" s="32">
        <f>K56+K66</f>
        <v>-5756078</v>
      </c>
    </row>
    <row r="68" spans="1:11" ht="13.5">
      <c r="A68" s="221" t="s">
        <v>288</v>
      </c>
      <c r="B68" s="235"/>
      <c r="C68" s="235"/>
      <c r="D68" s="235"/>
      <c r="E68" s="235"/>
      <c r="F68" s="235"/>
      <c r="G68" s="235"/>
      <c r="H68" s="235"/>
      <c r="I68" s="247"/>
      <c r="J68" s="247"/>
      <c r="K68" s="248"/>
    </row>
    <row r="69" spans="1:11" ht="12.75">
      <c r="A69" s="199" t="s">
        <v>287</v>
      </c>
      <c r="B69" s="200"/>
      <c r="C69" s="200"/>
      <c r="D69" s="200"/>
      <c r="E69" s="200"/>
      <c r="F69" s="200"/>
      <c r="G69" s="200"/>
      <c r="H69" s="200"/>
      <c r="I69" s="238"/>
      <c r="J69" s="238"/>
      <c r="K69" s="239"/>
    </row>
    <row r="70" spans="1:11" ht="12.75">
      <c r="A70" s="244" t="s">
        <v>336</v>
      </c>
      <c r="B70" s="245"/>
      <c r="C70" s="245"/>
      <c r="D70" s="245"/>
      <c r="E70" s="245"/>
      <c r="F70" s="245"/>
      <c r="G70" s="245"/>
      <c r="H70" s="246"/>
      <c r="I70" s="4">
        <v>169</v>
      </c>
      <c r="J70" s="27"/>
      <c r="K70" s="27"/>
    </row>
    <row r="71" spans="1:11" ht="12.75">
      <c r="A71" s="252" t="s">
        <v>337</v>
      </c>
      <c r="B71" s="253"/>
      <c r="C71" s="253"/>
      <c r="D71" s="253"/>
      <c r="E71" s="253"/>
      <c r="F71" s="253"/>
      <c r="G71" s="253"/>
      <c r="H71" s="254"/>
      <c r="I71" s="7">
        <v>170</v>
      </c>
      <c r="J71" s="28"/>
      <c r="K71" s="28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31">
      <selection activeCell="J42" sqref="J42"/>
    </sheetView>
  </sheetViews>
  <sheetFormatPr defaultColWidth="9.140625" defaultRowHeight="12.75"/>
  <sheetData>
    <row r="1" spans="1:11" ht="12.75">
      <c r="A1" s="255" t="s">
        <v>235</v>
      </c>
      <c r="B1" s="256"/>
      <c r="C1" s="256"/>
      <c r="D1" s="256"/>
      <c r="E1" s="256"/>
      <c r="F1" s="256"/>
      <c r="G1" s="256"/>
      <c r="H1" s="256"/>
      <c r="I1" s="256"/>
      <c r="J1" s="257"/>
      <c r="K1" s="194"/>
    </row>
    <row r="2" spans="1:11" ht="12.75">
      <c r="A2" s="259" t="s">
        <v>429</v>
      </c>
      <c r="B2" s="260"/>
      <c r="C2" s="260"/>
      <c r="D2" s="260"/>
      <c r="E2" s="260"/>
      <c r="F2" s="260"/>
      <c r="G2" s="260"/>
      <c r="H2" s="260"/>
      <c r="I2" s="260"/>
      <c r="J2" s="257"/>
      <c r="K2" s="258"/>
    </row>
    <row r="3" spans="1:11" ht="13.5">
      <c r="A3" s="102"/>
      <c r="B3" s="103"/>
      <c r="C3" s="103"/>
      <c r="D3" s="103"/>
      <c r="E3" s="103"/>
      <c r="F3" s="103"/>
      <c r="G3" s="103"/>
      <c r="H3" s="103"/>
      <c r="I3" s="103"/>
      <c r="J3" s="104"/>
      <c r="K3" s="3"/>
    </row>
    <row r="4" spans="1:11" ht="12.75">
      <c r="A4" s="261" t="s">
        <v>430</v>
      </c>
      <c r="B4" s="262"/>
      <c r="C4" s="262"/>
      <c r="D4" s="262"/>
      <c r="E4" s="262"/>
      <c r="F4" s="262"/>
      <c r="G4" s="262"/>
      <c r="H4" s="262"/>
      <c r="I4" s="262"/>
      <c r="J4" s="262"/>
      <c r="K4" s="263"/>
    </row>
    <row r="5" spans="1:11" ht="22.5" thickBot="1">
      <c r="A5" s="264" t="s">
        <v>89</v>
      </c>
      <c r="B5" s="264"/>
      <c r="C5" s="264"/>
      <c r="D5" s="264"/>
      <c r="E5" s="264"/>
      <c r="F5" s="264"/>
      <c r="G5" s="264"/>
      <c r="H5" s="264"/>
      <c r="I5" s="105" t="s">
        <v>385</v>
      </c>
      <c r="J5" s="106" t="s">
        <v>221</v>
      </c>
      <c r="K5" s="106" t="s">
        <v>222</v>
      </c>
    </row>
    <row r="6" spans="1:11" ht="12.75">
      <c r="A6" s="265">
        <v>1</v>
      </c>
      <c r="B6" s="265"/>
      <c r="C6" s="265"/>
      <c r="D6" s="265"/>
      <c r="E6" s="265"/>
      <c r="F6" s="265"/>
      <c r="G6" s="265"/>
      <c r="H6" s="265"/>
      <c r="I6" s="107">
        <v>2</v>
      </c>
      <c r="J6" s="108" t="s">
        <v>389</v>
      </c>
      <c r="K6" s="108" t="s">
        <v>390</v>
      </c>
    </row>
    <row r="7" spans="1:11" ht="12.75">
      <c r="A7" s="266" t="s">
        <v>227</v>
      </c>
      <c r="B7" s="267"/>
      <c r="C7" s="267"/>
      <c r="D7" s="267"/>
      <c r="E7" s="267"/>
      <c r="F7" s="267"/>
      <c r="G7" s="267"/>
      <c r="H7" s="267"/>
      <c r="I7" s="268"/>
      <c r="J7" s="268"/>
      <c r="K7" s="269"/>
    </row>
    <row r="8" spans="1:11" ht="12.75">
      <c r="A8" s="205" t="s">
        <v>67</v>
      </c>
      <c r="B8" s="206"/>
      <c r="C8" s="206"/>
      <c r="D8" s="206"/>
      <c r="E8" s="206"/>
      <c r="F8" s="206"/>
      <c r="G8" s="206"/>
      <c r="H8" s="206"/>
      <c r="I8" s="4">
        <v>1</v>
      </c>
      <c r="J8" s="22">
        <v>-3459608</v>
      </c>
      <c r="K8" s="27">
        <v>-5756078</v>
      </c>
    </row>
    <row r="9" spans="1:11" ht="12.75">
      <c r="A9" s="205" t="s">
        <v>68</v>
      </c>
      <c r="B9" s="206"/>
      <c r="C9" s="206"/>
      <c r="D9" s="206"/>
      <c r="E9" s="206"/>
      <c r="F9" s="206"/>
      <c r="G9" s="206"/>
      <c r="H9" s="206"/>
      <c r="I9" s="4">
        <v>2</v>
      </c>
      <c r="J9" s="22">
        <v>2129516</v>
      </c>
      <c r="K9" s="27">
        <v>2103182</v>
      </c>
    </row>
    <row r="10" spans="1:11" ht="12.75">
      <c r="A10" s="205" t="s">
        <v>69</v>
      </c>
      <c r="B10" s="206"/>
      <c r="C10" s="206"/>
      <c r="D10" s="206"/>
      <c r="E10" s="206"/>
      <c r="F10" s="206"/>
      <c r="G10" s="206"/>
      <c r="H10" s="206"/>
      <c r="I10" s="4">
        <v>3</v>
      </c>
      <c r="J10" s="22">
        <v>1215070</v>
      </c>
      <c r="K10" s="27"/>
    </row>
    <row r="11" spans="1:11" ht="12.75">
      <c r="A11" s="205" t="s">
        <v>70</v>
      </c>
      <c r="B11" s="206"/>
      <c r="C11" s="206"/>
      <c r="D11" s="206"/>
      <c r="E11" s="206"/>
      <c r="F11" s="206"/>
      <c r="G11" s="206"/>
      <c r="H11" s="206"/>
      <c r="I11" s="4">
        <v>4</v>
      </c>
      <c r="J11" s="22">
        <v>144941</v>
      </c>
      <c r="K11" s="27">
        <v>1872444</v>
      </c>
    </row>
    <row r="12" spans="1:11" ht="12.75">
      <c r="A12" s="205" t="s">
        <v>71</v>
      </c>
      <c r="B12" s="206"/>
      <c r="C12" s="206"/>
      <c r="D12" s="206"/>
      <c r="E12" s="206"/>
      <c r="F12" s="206"/>
      <c r="G12" s="206"/>
      <c r="H12" s="206"/>
      <c r="I12" s="4">
        <v>5</v>
      </c>
      <c r="J12" s="22"/>
      <c r="K12" s="27">
        <v>59</v>
      </c>
    </row>
    <row r="13" spans="1:11" ht="12.75">
      <c r="A13" s="205" t="s">
        <v>81</v>
      </c>
      <c r="B13" s="206"/>
      <c r="C13" s="206"/>
      <c r="D13" s="206"/>
      <c r="E13" s="206"/>
      <c r="F13" s="206"/>
      <c r="G13" s="206"/>
      <c r="H13" s="206"/>
      <c r="I13" s="4">
        <v>6</v>
      </c>
      <c r="J13" s="22">
        <v>260477</v>
      </c>
      <c r="K13" s="27"/>
    </row>
    <row r="14" spans="1:11" ht="12.75">
      <c r="A14" s="202" t="s">
        <v>228</v>
      </c>
      <c r="B14" s="203"/>
      <c r="C14" s="203"/>
      <c r="D14" s="203"/>
      <c r="E14" s="203"/>
      <c r="F14" s="203"/>
      <c r="G14" s="203"/>
      <c r="H14" s="203"/>
      <c r="I14" s="4">
        <v>7</v>
      </c>
      <c r="J14" s="23">
        <f>SUM(J8:J13)</f>
        <v>290396</v>
      </c>
      <c r="K14" s="26">
        <f>SUM(K8:K13)</f>
        <v>-1780393</v>
      </c>
    </row>
    <row r="15" spans="1:11" ht="12.75">
      <c r="A15" s="205" t="s">
        <v>82</v>
      </c>
      <c r="B15" s="206"/>
      <c r="C15" s="206"/>
      <c r="D15" s="206"/>
      <c r="E15" s="206"/>
      <c r="F15" s="206"/>
      <c r="G15" s="206"/>
      <c r="H15" s="206"/>
      <c r="I15" s="4">
        <v>8</v>
      </c>
      <c r="J15" s="22"/>
      <c r="K15" s="27">
        <v>213626</v>
      </c>
    </row>
    <row r="16" spans="1:11" ht="12.75">
      <c r="A16" s="205" t="s">
        <v>83</v>
      </c>
      <c r="B16" s="206"/>
      <c r="C16" s="206"/>
      <c r="D16" s="206"/>
      <c r="E16" s="206"/>
      <c r="F16" s="206"/>
      <c r="G16" s="206"/>
      <c r="H16" s="206"/>
      <c r="I16" s="4">
        <v>9</v>
      </c>
      <c r="J16" s="22"/>
      <c r="K16" s="27"/>
    </row>
    <row r="17" spans="1:11" ht="12.75">
      <c r="A17" s="205" t="s">
        <v>84</v>
      </c>
      <c r="B17" s="206"/>
      <c r="C17" s="206"/>
      <c r="D17" s="206"/>
      <c r="E17" s="206"/>
      <c r="F17" s="206"/>
      <c r="G17" s="206"/>
      <c r="H17" s="206"/>
      <c r="I17" s="4">
        <v>10</v>
      </c>
      <c r="J17" s="22">
        <v>79120</v>
      </c>
      <c r="K17" s="27"/>
    </row>
    <row r="18" spans="1:11" ht="12.75">
      <c r="A18" s="205" t="s">
        <v>85</v>
      </c>
      <c r="B18" s="206"/>
      <c r="C18" s="206"/>
      <c r="D18" s="206"/>
      <c r="E18" s="206"/>
      <c r="F18" s="206"/>
      <c r="G18" s="206"/>
      <c r="H18" s="206"/>
      <c r="I18" s="4">
        <v>11</v>
      </c>
      <c r="J18" s="22"/>
      <c r="K18" s="27"/>
    </row>
    <row r="19" spans="1:11" ht="12.75">
      <c r="A19" s="202" t="s">
        <v>229</v>
      </c>
      <c r="B19" s="203"/>
      <c r="C19" s="203"/>
      <c r="D19" s="203"/>
      <c r="E19" s="203"/>
      <c r="F19" s="203"/>
      <c r="G19" s="203"/>
      <c r="H19" s="203"/>
      <c r="I19" s="4">
        <v>12</v>
      </c>
      <c r="J19" s="23">
        <f>SUM(J15:J18)</f>
        <v>79120</v>
      </c>
      <c r="K19" s="26">
        <f>SUM(K15:K18)</f>
        <v>213626</v>
      </c>
    </row>
    <row r="20" spans="1:11" ht="12.75">
      <c r="A20" s="202" t="s">
        <v>63</v>
      </c>
      <c r="B20" s="203"/>
      <c r="C20" s="203"/>
      <c r="D20" s="203"/>
      <c r="E20" s="203"/>
      <c r="F20" s="203"/>
      <c r="G20" s="203"/>
      <c r="H20" s="203"/>
      <c r="I20" s="4">
        <v>13</v>
      </c>
      <c r="J20" s="23">
        <f>IF(J14&gt;J19,J14-J19,0)</f>
        <v>211276</v>
      </c>
      <c r="K20" s="26">
        <f>IF(K14&gt;K19,K14-K19,0)</f>
        <v>0</v>
      </c>
    </row>
    <row r="21" spans="1:11" ht="12.75">
      <c r="A21" s="202" t="s">
        <v>64</v>
      </c>
      <c r="B21" s="203"/>
      <c r="C21" s="203"/>
      <c r="D21" s="203"/>
      <c r="E21" s="203"/>
      <c r="F21" s="203"/>
      <c r="G21" s="203"/>
      <c r="H21" s="203"/>
      <c r="I21" s="4">
        <v>14</v>
      </c>
      <c r="J21" s="23">
        <f>IF(J19&gt;J14,J19-J14,0)</f>
        <v>0</v>
      </c>
      <c r="K21" s="26">
        <f>IF(K19&gt;K14,K19-K14,0)</f>
        <v>1994019</v>
      </c>
    </row>
    <row r="22" spans="1:11" ht="12.75">
      <c r="A22" s="266" t="s">
        <v>230</v>
      </c>
      <c r="B22" s="267"/>
      <c r="C22" s="267"/>
      <c r="D22" s="267"/>
      <c r="E22" s="267"/>
      <c r="F22" s="267"/>
      <c r="G22" s="267"/>
      <c r="H22" s="267"/>
      <c r="I22" s="268"/>
      <c r="J22" s="268"/>
      <c r="K22" s="269"/>
    </row>
    <row r="23" spans="1:11" ht="12.75">
      <c r="A23" s="205" t="s">
        <v>277</v>
      </c>
      <c r="B23" s="206"/>
      <c r="C23" s="206"/>
      <c r="D23" s="206"/>
      <c r="E23" s="206"/>
      <c r="F23" s="206"/>
      <c r="G23" s="206"/>
      <c r="H23" s="206"/>
      <c r="I23" s="4">
        <v>15</v>
      </c>
      <c r="J23" s="22"/>
      <c r="K23" s="27"/>
    </row>
    <row r="24" spans="1:11" ht="12.75">
      <c r="A24" s="205" t="s">
        <v>278</v>
      </c>
      <c r="B24" s="206"/>
      <c r="C24" s="206"/>
      <c r="D24" s="206"/>
      <c r="E24" s="206"/>
      <c r="F24" s="206"/>
      <c r="G24" s="206"/>
      <c r="H24" s="206"/>
      <c r="I24" s="4">
        <v>16</v>
      </c>
      <c r="J24" s="22"/>
      <c r="K24" s="27"/>
    </row>
    <row r="25" spans="1:11" ht="12.75">
      <c r="A25" s="205" t="s">
        <v>279</v>
      </c>
      <c r="B25" s="206"/>
      <c r="C25" s="206"/>
      <c r="D25" s="206"/>
      <c r="E25" s="206"/>
      <c r="F25" s="206"/>
      <c r="G25" s="206"/>
      <c r="H25" s="206"/>
      <c r="I25" s="4">
        <v>17</v>
      </c>
      <c r="J25" s="22">
        <v>42241</v>
      </c>
      <c r="K25" s="27">
        <v>3477</v>
      </c>
    </row>
    <row r="26" spans="1:11" ht="12.75">
      <c r="A26" s="205" t="s">
        <v>280</v>
      </c>
      <c r="B26" s="206"/>
      <c r="C26" s="206"/>
      <c r="D26" s="206"/>
      <c r="E26" s="206"/>
      <c r="F26" s="206"/>
      <c r="G26" s="206"/>
      <c r="H26" s="206"/>
      <c r="I26" s="4">
        <v>18</v>
      </c>
      <c r="J26" s="22"/>
      <c r="K26" s="27"/>
    </row>
    <row r="27" spans="1:11" ht="12.75">
      <c r="A27" s="205" t="s">
        <v>281</v>
      </c>
      <c r="B27" s="206"/>
      <c r="C27" s="206"/>
      <c r="D27" s="206"/>
      <c r="E27" s="206"/>
      <c r="F27" s="206"/>
      <c r="G27" s="206"/>
      <c r="H27" s="206"/>
      <c r="I27" s="4">
        <v>19</v>
      </c>
      <c r="J27" s="22"/>
      <c r="K27" s="27"/>
    </row>
    <row r="28" spans="1:11" ht="12.75">
      <c r="A28" s="202" t="s">
        <v>239</v>
      </c>
      <c r="B28" s="203"/>
      <c r="C28" s="203"/>
      <c r="D28" s="203"/>
      <c r="E28" s="203"/>
      <c r="F28" s="203"/>
      <c r="G28" s="203"/>
      <c r="H28" s="203"/>
      <c r="I28" s="4">
        <v>20</v>
      </c>
      <c r="J28" s="23">
        <f>SUM(J23:J27)</f>
        <v>42241</v>
      </c>
      <c r="K28" s="26">
        <f>SUM(K23:K27)</f>
        <v>3477</v>
      </c>
    </row>
    <row r="29" spans="1:11" ht="12.75">
      <c r="A29" s="205" t="s">
        <v>166</v>
      </c>
      <c r="B29" s="206"/>
      <c r="C29" s="206"/>
      <c r="D29" s="206"/>
      <c r="E29" s="206"/>
      <c r="F29" s="206"/>
      <c r="G29" s="206"/>
      <c r="H29" s="206"/>
      <c r="I29" s="4">
        <v>21</v>
      </c>
      <c r="J29" s="22">
        <v>483263</v>
      </c>
      <c r="K29" s="27">
        <v>277286</v>
      </c>
    </row>
    <row r="30" spans="1:11" ht="12.75">
      <c r="A30" s="205" t="s">
        <v>167</v>
      </c>
      <c r="B30" s="206"/>
      <c r="C30" s="206"/>
      <c r="D30" s="206"/>
      <c r="E30" s="206"/>
      <c r="F30" s="206"/>
      <c r="G30" s="206"/>
      <c r="H30" s="206"/>
      <c r="I30" s="4">
        <v>22</v>
      </c>
      <c r="J30" s="22"/>
      <c r="K30" s="27"/>
    </row>
    <row r="31" spans="1:11" ht="12.75">
      <c r="A31" s="205" t="s">
        <v>41</v>
      </c>
      <c r="B31" s="206"/>
      <c r="C31" s="206"/>
      <c r="D31" s="206"/>
      <c r="E31" s="206"/>
      <c r="F31" s="206"/>
      <c r="G31" s="206"/>
      <c r="H31" s="206"/>
      <c r="I31" s="4">
        <v>23</v>
      </c>
      <c r="J31" s="22"/>
      <c r="K31" s="27"/>
    </row>
    <row r="32" spans="1:11" ht="12.75">
      <c r="A32" s="202" t="s">
        <v>5</v>
      </c>
      <c r="B32" s="203"/>
      <c r="C32" s="203"/>
      <c r="D32" s="203"/>
      <c r="E32" s="203"/>
      <c r="F32" s="203"/>
      <c r="G32" s="203"/>
      <c r="H32" s="203"/>
      <c r="I32" s="4">
        <v>24</v>
      </c>
      <c r="J32" s="23">
        <f>SUM(J29:J31)</f>
        <v>483263</v>
      </c>
      <c r="K32" s="26">
        <f>SUM(K29:K31)</f>
        <v>277286</v>
      </c>
    </row>
    <row r="33" spans="1:11" ht="12.75">
      <c r="A33" s="202" t="s">
        <v>65</v>
      </c>
      <c r="B33" s="203"/>
      <c r="C33" s="203"/>
      <c r="D33" s="203"/>
      <c r="E33" s="203"/>
      <c r="F33" s="203"/>
      <c r="G33" s="203"/>
      <c r="H33" s="203"/>
      <c r="I33" s="4">
        <v>25</v>
      </c>
      <c r="J33" s="23">
        <f>IF(J28&gt;J32,J28-J32,0)</f>
        <v>0</v>
      </c>
      <c r="K33" s="26">
        <f>IF(K28&gt;K32,K28-K32,0)</f>
        <v>0</v>
      </c>
    </row>
    <row r="34" spans="1:11" ht="12.75">
      <c r="A34" s="202" t="s">
        <v>66</v>
      </c>
      <c r="B34" s="203"/>
      <c r="C34" s="203"/>
      <c r="D34" s="203"/>
      <c r="E34" s="203"/>
      <c r="F34" s="203"/>
      <c r="G34" s="203"/>
      <c r="H34" s="203"/>
      <c r="I34" s="4">
        <v>26</v>
      </c>
      <c r="J34" s="23">
        <f>IF(J32&gt;J28,J32-J28,0)</f>
        <v>441022</v>
      </c>
      <c r="K34" s="26">
        <f>IF(K32&gt;K28,K32-K28,0)</f>
        <v>273809</v>
      </c>
    </row>
    <row r="35" spans="1:11" ht="12.75">
      <c r="A35" s="266" t="s">
        <v>231</v>
      </c>
      <c r="B35" s="267"/>
      <c r="C35" s="267"/>
      <c r="D35" s="267"/>
      <c r="E35" s="267"/>
      <c r="F35" s="267"/>
      <c r="G35" s="267"/>
      <c r="H35" s="267"/>
      <c r="I35" s="268"/>
      <c r="J35" s="268"/>
      <c r="K35" s="269"/>
    </row>
    <row r="36" spans="1:11" ht="12.75">
      <c r="A36" s="205" t="s">
        <v>245</v>
      </c>
      <c r="B36" s="206"/>
      <c r="C36" s="206"/>
      <c r="D36" s="206"/>
      <c r="E36" s="206"/>
      <c r="F36" s="206"/>
      <c r="G36" s="206"/>
      <c r="H36" s="206"/>
      <c r="I36" s="4">
        <v>27</v>
      </c>
      <c r="J36" s="22"/>
      <c r="K36" s="27"/>
    </row>
    <row r="37" spans="1:11" ht="12.75">
      <c r="A37" s="205" t="s">
        <v>56</v>
      </c>
      <c r="B37" s="206"/>
      <c r="C37" s="206"/>
      <c r="D37" s="206"/>
      <c r="E37" s="206"/>
      <c r="F37" s="206"/>
      <c r="G37" s="206"/>
      <c r="H37" s="206"/>
      <c r="I37" s="4">
        <v>28</v>
      </c>
      <c r="J37" s="22">
        <v>1974035</v>
      </c>
      <c r="K37" s="27">
        <v>4530944</v>
      </c>
    </row>
    <row r="38" spans="1:11" ht="12.75">
      <c r="A38" s="205" t="s">
        <v>57</v>
      </c>
      <c r="B38" s="206"/>
      <c r="C38" s="206"/>
      <c r="D38" s="206"/>
      <c r="E38" s="206"/>
      <c r="F38" s="206"/>
      <c r="G38" s="206"/>
      <c r="H38" s="206"/>
      <c r="I38" s="4">
        <v>29</v>
      </c>
      <c r="J38" s="22"/>
      <c r="K38" s="27"/>
    </row>
    <row r="39" spans="1:11" ht="12.75">
      <c r="A39" s="202" t="s">
        <v>99</v>
      </c>
      <c r="B39" s="203"/>
      <c r="C39" s="203"/>
      <c r="D39" s="203"/>
      <c r="E39" s="203"/>
      <c r="F39" s="203"/>
      <c r="G39" s="203"/>
      <c r="H39" s="203"/>
      <c r="I39" s="4">
        <v>30</v>
      </c>
      <c r="J39" s="23">
        <f>SUM(J36:J38)</f>
        <v>1974035</v>
      </c>
      <c r="K39" s="26">
        <f>SUM(K36:K38)</f>
        <v>4530944</v>
      </c>
    </row>
    <row r="40" spans="1:11" ht="12.75">
      <c r="A40" s="205" t="s">
        <v>58</v>
      </c>
      <c r="B40" s="206"/>
      <c r="C40" s="206"/>
      <c r="D40" s="206"/>
      <c r="E40" s="206"/>
      <c r="F40" s="206"/>
      <c r="G40" s="206"/>
      <c r="H40" s="206"/>
      <c r="I40" s="4">
        <v>31</v>
      </c>
      <c r="J40" s="22">
        <v>2573293</v>
      </c>
      <c r="K40" s="27">
        <v>2926647</v>
      </c>
    </row>
    <row r="41" spans="1:11" ht="12.75">
      <c r="A41" s="205" t="s">
        <v>59</v>
      </c>
      <c r="B41" s="206"/>
      <c r="C41" s="206"/>
      <c r="D41" s="206"/>
      <c r="E41" s="206"/>
      <c r="F41" s="206"/>
      <c r="G41" s="206"/>
      <c r="H41" s="206"/>
      <c r="I41" s="4">
        <v>32</v>
      </c>
      <c r="J41" s="22"/>
      <c r="K41" s="27"/>
    </row>
    <row r="42" spans="1:11" ht="12.75">
      <c r="A42" s="205" t="s">
        <v>60</v>
      </c>
      <c r="B42" s="206"/>
      <c r="C42" s="206"/>
      <c r="D42" s="206"/>
      <c r="E42" s="206"/>
      <c r="F42" s="206"/>
      <c r="G42" s="206"/>
      <c r="H42" s="206"/>
      <c r="I42" s="4">
        <v>33</v>
      </c>
      <c r="J42" s="22"/>
      <c r="K42" s="27"/>
    </row>
    <row r="43" spans="1:11" ht="12.75">
      <c r="A43" s="205" t="s">
        <v>61</v>
      </c>
      <c r="B43" s="206"/>
      <c r="C43" s="206"/>
      <c r="D43" s="206"/>
      <c r="E43" s="206"/>
      <c r="F43" s="206"/>
      <c r="G43" s="206"/>
      <c r="H43" s="206"/>
      <c r="I43" s="4">
        <v>34</v>
      </c>
      <c r="J43" s="22"/>
      <c r="K43" s="27"/>
    </row>
    <row r="44" spans="1:11" ht="12.75">
      <c r="A44" s="205" t="s">
        <v>62</v>
      </c>
      <c r="B44" s="206"/>
      <c r="C44" s="206"/>
      <c r="D44" s="206"/>
      <c r="E44" s="206"/>
      <c r="F44" s="206"/>
      <c r="G44" s="206"/>
      <c r="H44" s="206"/>
      <c r="I44" s="4">
        <v>35</v>
      </c>
      <c r="J44" s="22"/>
      <c r="K44" s="27"/>
    </row>
    <row r="45" spans="1:11" ht="12.75">
      <c r="A45" s="202" t="s">
        <v>100</v>
      </c>
      <c r="B45" s="203"/>
      <c r="C45" s="203"/>
      <c r="D45" s="203"/>
      <c r="E45" s="203"/>
      <c r="F45" s="203"/>
      <c r="G45" s="203"/>
      <c r="H45" s="203"/>
      <c r="I45" s="4">
        <v>36</v>
      </c>
      <c r="J45" s="23">
        <f>SUM(J40:J44)</f>
        <v>2573293</v>
      </c>
      <c r="K45" s="26">
        <f>SUM(K40:K44)</f>
        <v>2926647</v>
      </c>
    </row>
    <row r="46" spans="1:11" ht="12.75">
      <c r="A46" s="202" t="s">
        <v>42</v>
      </c>
      <c r="B46" s="203"/>
      <c r="C46" s="203"/>
      <c r="D46" s="203"/>
      <c r="E46" s="203"/>
      <c r="F46" s="203"/>
      <c r="G46" s="203"/>
      <c r="H46" s="203"/>
      <c r="I46" s="4">
        <v>37</v>
      </c>
      <c r="J46" s="23">
        <f>IF(J39&gt;J45,J39-J45,0)</f>
        <v>0</v>
      </c>
      <c r="K46" s="26">
        <f>IF(K39&gt;K45,K39-K45,0)</f>
        <v>1604297</v>
      </c>
    </row>
    <row r="47" spans="1:11" ht="12.75">
      <c r="A47" s="202" t="s">
        <v>43</v>
      </c>
      <c r="B47" s="203"/>
      <c r="C47" s="203"/>
      <c r="D47" s="203"/>
      <c r="E47" s="203"/>
      <c r="F47" s="203"/>
      <c r="G47" s="203"/>
      <c r="H47" s="203"/>
      <c r="I47" s="4">
        <v>38</v>
      </c>
      <c r="J47" s="23">
        <f>IF(J45&gt;J39,J45-J39,0)</f>
        <v>599258</v>
      </c>
      <c r="K47" s="26">
        <f>IF(K45&gt;K39,K45-K39,0)</f>
        <v>0</v>
      </c>
    </row>
    <row r="48" spans="1:11" ht="12.75">
      <c r="A48" s="205" t="s">
        <v>101</v>
      </c>
      <c r="B48" s="206"/>
      <c r="C48" s="206"/>
      <c r="D48" s="206"/>
      <c r="E48" s="206"/>
      <c r="F48" s="206"/>
      <c r="G48" s="206"/>
      <c r="H48" s="206"/>
      <c r="I48" s="4">
        <v>39</v>
      </c>
      <c r="J48" s="23">
        <f>IF(J20-J21+J33-J34+J46-J47&gt;0,J20-J21+J33-J34+J46-J47,0)</f>
        <v>0</v>
      </c>
      <c r="K48" s="26">
        <f>IF(K20-K21+K33-K34+K46-K47&gt;0,K20-K21+K33-K34+K46-K47,0)</f>
        <v>0</v>
      </c>
    </row>
    <row r="49" spans="1:11" ht="12.75">
      <c r="A49" s="205" t="s">
        <v>102</v>
      </c>
      <c r="B49" s="206"/>
      <c r="C49" s="206"/>
      <c r="D49" s="206"/>
      <c r="E49" s="206"/>
      <c r="F49" s="206"/>
      <c r="G49" s="206"/>
      <c r="H49" s="206"/>
      <c r="I49" s="4">
        <v>40</v>
      </c>
      <c r="J49" s="23">
        <f>IF(J21-J20+J34-J33+J47-J46&gt;0,J21-J20+J34-J33+J47-J46,0)</f>
        <v>829004</v>
      </c>
      <c r="K49" s="26">
        <f>IF(K21-K20+K34-K33+K47-K46&gt;0,K21-K20+K34-K33+K47-K46,0)</f>
        <v>663531</v>
      </c>
    </row>
    <row r="50" spans="1:11" ht="12.75">
      <c r="A50" s="205" t="s">
        <v>232</v>
      </c>
      <c r="B50" s="206"/>
      <c r="C50" s="206"/>
      <c r="D50" s="206"/>
      <c r="E50" s="206"/>
      <c r="F50" s="206"/>
      <c r="G50" s="206"/>
      <c r="H50" s="206"/>
      <c r="I50" s="4">
        <v>41</v>
      </c>
      <c r="J50" s="22">
        <v>2250193</v>
      </c>
      <c r="K50" s="27">
        <v>1421189</v>
      </c>
    </row>
    <row r="51" spans="1:11" ht="12.75">
      <c r="A51" s="205" t="s">
        <v>274</v>
      </c>
      <c r="B51" s="206"/>
      <c r="C51" s="206"/>
      <c r="D51" s="206"/>
      <c r="E51" s="206"/>
      <c r="F51" s="206"/>
      <c r="G51" s="206"/>
      <c r="H51" s="206"/>
      <c r="I51" s="4">
        <v>42</v>
      </c>
      <c r="J51" s="22"/>
      <c r="K51" s="27"/>
    </row>
    <row r="52" spans="1:11" ht="12.75">
      <c r="A52" s="205" t="s">
        <v>275</v>
      </c>
      <c r="B52" s="206"/>
      <c r="C52" s="206"/>
      <c r="D52" s="206"/>
      <c r="E52" s="206"/>
      <c r="F52" s="206"/>
      <c r="G52" s="206"/>
      <c r="H52" s="206"/>
      <c r="I52" s="4">
        <v>43</v>
      </c>
      <c r="J52" s="22">
        <v>829004</v>
      </c>
      <c r="K52" s="27">
        <v>663531</v>
      </c>
    </row>
    <row r="53" spans="1:11" ht="12.75">
      <c r="A53" s="227" t="s">
        <v>276</v>
      </c>
      <c r="B53" s="228"/>
      <c r="C53" s="228"/>
      <c r="D53" s="228"/>
      <c r="E53" s="228"/>
      <c r="F53" s="228"/>
      <c r="G53" s="228"/>
      <c r="H53" s="228"/>
      <c r="I53" s="7">
        <v>44</v>
      </c>
      <c r="J53" s="24">
        <f>J50+J51-J52</f>
        <v>1421189</v>
      </c>
      <c r="K53" s="32">
        <f>K50+K51-K52</f>
        <v>757658</v>
      </c>
    </row>
  </sheetData>
  <sheetProtection/>
  <mergeCells count="53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H6"/>
    <mergeCell ref="A7:K7"/>
    <mergeCell ref="A8:H8"/>
    <mergeCell ref="A9:H9"/>
    <mergeCell ref="A10:H10"/>
    <mergeCell ref="A11:H11"/>
    <mergeCell ref="A12:H12"/>
    <mergeCell ref="A1:J1"/>
    <mergeCell ref="K1:K2"/>
    <mergeCell ref="A2:J2"/>
    <mergeCell ref="A4:K4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55" t="s">
        <v>298</v>
      </c>
      <c r="B1" s="256"/>
      <c r="C1" s="256"/>
      <c r="D1" s="256"/>
      <c r="E1" s="256"/>
      <c r="F1" s="256"/>
      <c r="G1" s="256"/>
      <c r="H1" s="256"/>
      <c r="I1" s="256"/>
      <c r="J1" s="257"/>
      <c r="K1" s="270"/>
    </row>
    <row r="2" spans="1:11" ht="12.75">
      <c r="A2" s="259" t="s">
        <v>6</v>
      </c>
      <c r="B2" s="260"/>
      <c r="C2" s="260"/>
      <c r="D2" s="260"/>
      <c r="E2" s="260"/>
      <c r="F2" s="260"/>
      <c r="G2" s="260"/>
      <c r="H2" s="260"/>
      <c r="I2" s="260"/>
      <c r="J2" s="257"/>
      <c r="K2" s="258"/>
    </row>
    <row r="3" spans="1:11" ht="13.5">
      <c r="A3" s="30"/>
      <c r="B3" s="31"/>
      <c r="C3" s="31"/>
      <c r="D3" s="31"/>
      <c r="E3" s="31"/>
      <c r="F3" s="31"/>
      <c r="G3" s="31"/>
      <c r="H3" s="31"/>
      <c r="I3" s="31"/>
      <c r="J3" s="33"/>
      <c r="K3" s="3"/>
    </row>
    <row r="4" spans="1:11" ht="12.75">
      <c r="A4" s="261" t="s">
        <v>7</v>
      </c>
      <c r="B4" s="262"/>
      <c r="C4" s="262"/>
      <c r="D4" s="262"/>
      <c r="E4" s="262"/>
      <c r="F4" s="262"/>
      <c r="G4" s="262"/>
      <c r="H4" s="262"/>
      <c r="I4" s="262"/>
      <c r="J4" s="262"/>
      <c r="K4" s="263"/>
    </row>
    <row r="5" spans="1:11" ht="22.5" thickBot="1">
      <c r="A5" s="264" t="s">
        <v>89</v>
      </c>
      <c r="B5" s="264"/>
      <c r="C5" s="264"/>
      <c r="D5" s="264"/>
      <c r="E5" s="264"/>
      <c r="F5" s="264"/>
      <c r="G5" s="264"/>
      <c r="H5" s="264"/>
      <c r="I5" s="105" t="s">
        <v>385</v>
      </c>
      <c r="J5" s="106" t="s">
        <v>221</v>
      </c>
      <c r="K5" s="106" t="s">
        <v>222</v>
      </c>
    </row>
    <row r="6" spans="1:11" ht="12.75">
      <c r="A6" s="265">
        <v>1</v>
      </c>
      <c r="B6" s="265"/>
      <c r="C6" s="265"/>
      <c r="D6" s="265"/>
      <c r="E6" s="265"/>
      <c r="F6" s="265"/>
      <c r="G6" s="265"/>
      <c r="H6" s="265"/>
      <c r="I6" s="107">
        <v>2</v>
      </c>
      <c r="J6" s="108" t="s">
        <v>389</v>
      </c>
      <c r="K6" s="108" t="s">
        <v>390</v>
      </c>
    </row>
    <row r="7" spans="1:11" ht="12.75">
      <c r="A7" s="266" t="s">
        <v>227</v>
      </c>
      <c r="B7" s="267"/>
      <c r="C7" s="267"/>
      <c r="D7" s="267"/>
      <c r="E7" s="267"/>
      <c r="F7" s="267"/>
      <c r="G7" s="267"/>
      <c r="H7" s="267"/>
      <c r="I7" s="268"/>
      <c r="J7" s="268"/>
      <c r="K7" s="269"/>
    </row>
    <row r="8" spans="1:11" ht="12.75">
      <c r="A8" s="205" t="s">
        <v>300</v>
      </c>
      <c r="B8" s="206"/>
      <c r="C8" s="206"/>
      <c r="D8" s="206"/>
      <c r="E8" s="206"/>
      <c r="F8" s="206"/>
      <c r="G8" s="206"/>
      <c r="H8" s="206"/>
      <c r="I8" s="4">
        <v>1</v>
      </c>
      <c r="J8" s="22"/>
      <c r="K8" s="27"/>
    </row>
    <row r="9" spans="1:11" ht="12.75">
      <c r="A9" s="205" t="s">
        <v>170</v>
      </c>
      <c r="B9" s="206"/>
      <c r="C9" s="206"/>
      <c r="D9" s="206"/>
      <c r="E9" s="206"/>
      <c r="F9" s="206"/>
      <c r="G9" s="206"/>
      <c r="H9" s="206"/>
      <c r="I9" s="4">
        <v>2</v>
      </c>
      <c r="J9" s="22"/>
      <c r="K9" s="27"/>
    </row>
    <row r="10" spans="1:11" ht="12.75">
      <c r="A10" s="205" t="s">
        <v>171</v>
      </c>
      <c r="B10" s="206"/>
      <c r="C10" s="206"/>
      <c r="D10" s="206"/>
      <c r="E10" s="206"/>
      <c r="F10" s="206"/>
      <c r="G10" s="206"/>
      <c r="H10" s="206"/>
      <c r="I10" s="4">
        <v>3</v>
      </c>
      <c r="J10" s="22"/>
      <c r="K10" s="27"/>
    </row>
    <row r="11" spans="1:11" ht="12.75">
      <c r="A11" s="205" t="s">
        <v>172</v>
      </c>
      <c r="B11" s="206"/>
      <c r="C11" s="206"/>
      <c r="D11" s="206"/>
      <c r="E11" s="206"/>
      <c r="F11" s="206"/>
      <c r="G11" s="206"/>
      <c r="H11" s="206"/>
      <c r="I11" s="4">
        <v>4</v>
      </c>
      <c r="J11" s="22"/>
      <c r="K11" s="27"/>
    </row>
    <row r="12" spans="1:11" ht="12.75">
      <c r="A12" s="205" t="s">
        <v>173</v>
      </c>
      <c r="B12" s="206"/>
      <c r="C12" s="206"/>
      <c r="D12" s="206"/>
      <c r="E12" s="206"/>
      <c r="F12" s="206"/>
      <c r="G12" s="206"/>
      <c r="H12" s="206"/>
      <c r="I12" s="4">
        <v>5</v>
      </c>
      <c r="J12" s="22"/>
      <c r="K12" s="27"/>
    </row>
    <row r="13" spans="1:11" ht="12.75">
      <c r="A13" s="202" t="s">
        <v>299</v>
      </c>
      <c r="B13" s="203"/>
      <c r="C13" s="203"/>
      <c r="D13" s="203"/>
      <c r="E13" s="203"/>
      <c r="F13" s="203"/>
      <c r="G13" s="203"/>
      <c r="H13" s="203"/>
      <c r="I13" s="4">
        <v>6</v>
      </c>
      <c r="J13" s="23">
        <f>SUM(J8:J12)</f>
        <v>0</v>
      </c>
      <c r="K13" s="26">
        <f>SUM(K8:K12)</f>
        <v>0</v>
      </c>
    </row>
    <row r="14" spans="1:11" ht="12.75">
      <c r="A14" s="205" t="s">
        <v>174</v>
      </c>
      <c r="B14" s="206"/>
      <c r="C14" s="206"/>
      <c r="D14" s="206"/>
      <c r="E14" s="206"/>
      <c r="F14" s="206"/>
      <c r="G14" s="206"/>
      <c r="H14" s="206"/>
      <c r="I14" s="4">
        <v>7</v>
      </c>
      <c r="J14" s="22"/>
      <c r="K14" s="27"/>
    </row>
    <row r="15" spans="1:11" ht="12.75">
      <c r="A15" s="205" t="s">
        <v>175</v>
      </c>
      <c r="B15" s="206"/>
      <c r="C15" s="206"/>
      <c r="D15" s="206"/>
      <c r="E15" s="206"/>
      <c r="F15" s="206"/>
      <c r="G15" s="206"/>
      <c r="H15" s="206"/>
      <c r="I15" s="4">
        <v>8</v>
      </c>
      <c r="J15" s="22"/>
      <c r="K15" s="27"/>
    </row>
    <row r="16" spans="1:11" ht="12.75">
      <c r="A16" s="205" t="s">
        <v>176</v>
      </c>
      <c r="B16" s="206"/>
      <c r="C16" s="206"/>
      <c r="D16" s="206"/>
      <c r="E16" s="206"/>
      <c r="F16" s="206"/>
      <c r="G16" s="206"/>
      <c r="H16" s="206"/>
      <c r="I16" s="4">
        <v>9</v>
      </c>
      <c r="J16" s="22"/>
      <c r="K16" s="27"/>
    </row>
    <row r="17" spans="1:11" ht="12.75">
      <c r="A17" s="205" t="s">
        <v>177</v>
      </c>
      <c r="B17" s="206"/>
      <c r="C17" s="206"/>
      <c r="D17" s="206"/>
      <c r="E17" s="206"/>
      <c r="F17" s="206"/>
      <c r="G17" s="206"/>
      <c r="H17" s="206"/>
      <c r="I17" s="4">
        <v>10</v>
      </c>
      <c r="J17" s="22"/>
      <c r="K17" s="27"/>
    </row>
    <row r="18" spans="1:11" ht="12.75">
      <c r="A18" s="205" t="s">
        <v>178</v>
      </c>
      <c r="B18" s="206"/>
      <c r="C18" s="206"/>
      <c r="D18" s="206"/>
      <c r="E18" s="206"/>
      <c r="F18" s="206"/>
      <c r="G18" s="206"/>
      <c r="H18" s="206"/>
      <c r="I18" s="4">
        <v>11</v>
      </c>
      <c r="J18" s="22"/>
      <c r="K18" s="27"/>
    </row>
    <row r="19" spans="1:11" ht="12.75">
      <c r="A19" s="205" t="s">
        <v>179</v>
      </c>
      <c r="B19" s="206"/>
      <c r="C19" s="206"/>
      <c r="D19" s="206"/>
      <c r="E19" s="206"/>
      <c r="F19" s="206"/>
      <c r="G19" s="206"/>
      <c r="H19" s="206"/>
      <c r="I19" s="4">
        <v>12</v>
      </c>
      <c r="J19" s="22"/>
      <c r="K19" s="27"/>
    </row>
    <row r="20" spans="1:11" ht="12.75">
      <c r="A20" s="202" t="s">
        <v>75</v>
      </c>
      <c r="B20" s="203"/>
      <c r="C20" s="203"/>
      <c r="D20" s="203"/>
      <c r="E20" s="203"/>
      <c r="F20" s="203"/>
      <c r="G20" s="203"/>
      <c r="H20" s="203"/>
      <c r="I20" s="4">
        <v>13</v>
      </c>
      <c r="J20" s="23">
        <f>SUM(J14:J19)</f>
        <v>0</v>
      </c>
      <c r="K20" s="26">
        <f>SUM(K14:K19)</f>
        <v>0</v>
      </c>
    </row>
    <row r="21" spans="1:11" ht="12.75">
      <c r="A21" s="202" t="s">
        <v>145</v>
      </c>
      <c r="B21" s="271"/>
      <c r="C21" s="271"/>
      <c r="D21" s="271"/>
      <c r="E21" s="271"/>
      <c r="F21" s="271"/>
      <c r="G21" s="271"/>
      <c r="H21" s="272"/>
      <c r="I21" s="4">
        <v>14</v>
      </c>
      <c r="J21" s="23">
        <f>IF(J13&gt;J20,J13-J20,0)</f>
        <v>0</v>
      </c>
      <c r="K21" s="26">
        <f>IF(K13&gt;K20,K13-K20,0)</f>
        <v>0</v>
      </c>
    </row>
    <row r="22" spans="1:11" ht="12.75">
      <c r="A22" s="218" t="s">
        <v>146</v>
      </c>
      <c r="B22" s="273"/>
      <c r="C22" s="273"/>
      <c r="D22" s="273"/>
      <c r="E22" s="273"/>
      <c r="F22" s="273"/>
      <c r="G22" s="273"/>
      <c r="H22" s="274"/>
      <c r="I22" s="4">
        <v>15</v>
      </c>
      <c r="J22" s="23">
        <f>IF(J20&gt;J13,J20-J13,0)</f>
        <v>0</v>
      </c>
      <c r="K22" s="26">
        <f>IF(K20&gt;K13,K20-K13,0)</f>
        <v>0</v>
      </c>
    </row>
    <row r="23" spans="1:11" ht="12.75">
      <c r="A23" s="266" t="s">
        <v>230</v>
      </c>
      <c r="B23" s="267"/>
      <c r="C23" s="267"/>
      <c r="D23" s="267"/>
      <c r="E23" s="267"/>
      <c r="F23" s="267"/>
      <c r="G23" s="267"/>
      <c r="H23" s="267"/>
      <c r="I23" s="268"/>
      <c r="J23" s="268"/>
      <c r="K23" s="269"/>
    </row>
    <row r="24" spans="1:11" ht="12.75">
      <c r="A24" s="205" t="s">
        <v>236</v>
      </c>
      <c r="B24" s="206"/>
      <c r="C24" s="206"/>
      <c r="D24" s="206"/>
      <c r="E24" s="206"/>
      <c r="F24" s="206"/>
      <c r="G24" s="206"/>
      <c r="H24" s="206"/>
      <c r="I24" s="4">
        <v>16</v>
      </c>
      <c r="J24" s="22"/>
      <c r="K24" s="27"/>
    </row>
    <row r="25" spans="1:11" ht="12.75">
      <c r="A25" s="205" t="s">
        <v>237</v>
      </c>
      <c r="B25" s="206"/>
      <c r="C25" s="206"/>
      <c r="D25" s="206"/>
      <c r="E25" s="206"/>
      <c r="F25" s="206"/>
      <c r="G25" s="206"/>
      <c r="H25" s="206"/>
      <c r="I25" s="4">
        <v>17</v>
      </c>
      <c r="J25" s="22"/>
      <c r="K25" s="27"/>
    </row>
    <row r="26" spans="1:11" ht="12.75">
      <c r="A26" s="205" t="s">
        <v>76</v>
      </c>
      <c r="B26" s="206"/>
      <c r="C26" s="206"/>
      <c r="D26" s="206"/>
      <c r="E26" s="206"/>
      <c r="F26" s="206"/>
      <c r="G26" s="206"/>
      <c r="H26" s="206"/>
      <c r="I26" s="4">
        <v>18</v>
      </c>
      <c r="J26" s="22"/>
      <c r="K26" s="27"/>
    </row>
    <row r="27" spans="1:11" ht="12.75">
      <c r="A27" s="205" t="s">
        <v>77</v>
      </c>
      <c r="B27" s="206"/>
      <c r="C27" s="206"/>
      <c r="D27" s="206"/>
      <c r="E27" s="206"/>
      <c r="F27" s="206"/>
      <c r="G27" s="206"/>
      <c r="H27" s="206"/>
      <c r="I27" s="4">
        <v>19</v>
      </c>
      <c r="J27" s="22"/>
      <c r="K27" s="27"/>
    </row>
    <row r="28" spans="1:11" ht="12.75">
      <c r="A28" s="205" t="s">
        <v>238</v>
      </c>
      <c r="B28" s="206"/>
      <c r="C28" s="206"/>
      <c r="D28" s="206"/>
      <c r="E28" s="206"/>
      <c r="F28" s="206"/>
      <c r="G28" s="206"/>
      <c r="H28" s="206"/>
      <c r="I28" s="4">
        <v>20</v>
      </c>
      <c r="J28" s="22"/>
      <c r="K28" s="27"/>
    </row>
    <row r="29" spans="1:11" ht="12.75">
      <c r="A29" s="202" t="s">
        <v>153</v>
      </c>
      <c r="B29" s="203"/>
      <c r="C29" s="203"/>
      <c r="D29" s="203"/>
      <c r="E29" s="203"/>
      <c r="F29" s="203"/>
      <c r="G29" s="203"/>
      <c r="H29" s="203"/>
      <c r="I29" s="4">
        <v>21</v>
      </c>
      <c r="J29" s="23">
        <f>SUM(J24:J28)</f>
        <v>0</v>
      </c>
      <c r="K29" s="26">
        <f>SUM(K24:K28)</f>
        <v>0</v>
      </c>
    </row>
    <row r="30" spans="1:11" ht="12.75">
      <c r="A30" s="205" t="s">
        <v>2</v>
      </c>
      <c r="B30" s="206"/>
      <c r="C30" s="206"/>
      <c r="D30" s="206"/>
      <c r="E30" s="206"/>
      <c r="F30" s="206"/>
      <c r="G30" s="206"/>
      <c r="H30" s="206"/>
      <c r="I30" s="4">
        <v>22</v>
      </c>
      <c r="J30" s="22"/>
      <c r="K30" s="27"/>
    </row>
    <row r="31" spans="1:11" ht="12.75">
      <c r="A31" s="205" t="s">
        <v>3</v>
      </c>
      <c r="B31" s="206"/>
      <c r="C31" s="206"/>
      <c r="D31" s="206"/>
      <c r="E31" s="206"/>
      <c r="F31" s="206"/>
      <c r="G31" s="206"/>
      <c r="H31" s="206"/>
      <c r="I31" s="4">
        <v>23</v>
      </c>
      <c r="J31" s="22"/>
      <c r="K31" s="27"/>
    </row>
    <row r="32" spans="1:11" ht="12.75">
      <c r="A32" s="205" t="s">
        <v>4</v>
      </c>
      <c r="B32" s="206"/>
      <c r="C32" s="206"/>
      <c r="D32" s="206"/>
      <c r="E32" s="206"/>
      <c r="F32" s="206"/>
      <c r="G32" s="206"/>
      <c r="H32" s="206"/>
      <c r="I32" s="4">
        <v>24</v>
      </c>
      <c r="J32" s="22"/>
      <c r="K32" s="27"/>
    </row>
    <row r="33" spans="1:11" ht="12.75">
      <c r="A33" s="202" t="s">
        <v>78</v>
      </c>
      <c r="B33" s="203"/>
      <c r="C33" s="203"/>
      <c r="D33" s="203"/>
      <c r="E33" s="203"/>
      <c r="F33" s="203"/>
      <c r="G33" s="203"/>
      <c r="H33" s="203"/>
      <c r="I33" s="4">
        <v>25</v>
      </c>
      <c r="J33" s="23">
        <f>SUM(J30:J32)</f>
        <v>0</v>
      </c>
      <c r="K33" s="26">
        <f>SUM(K30:K32)</f>
        <v>0</v>
      </c>
    </row>
    <row r="34" spans="1:11" ht="12.75">
      <c r="A34" s="202" t="s">
        <v>147</v>
      </c>
      <c r="B34" s="203"/>
      <c r="C34" s="203"/>
      <c r="D34" s="203"/>
      <c r="E34" s="203"/>
      <c r="F34" s="203"/>
      <c r="G34" s="203"/>
      <c r="H34" s="203"/>
      <c r="I34" s="4">
        <v>26</v>
      </c>
      <c r="J34" s="23">
        <f>IF(J29&gt;J33,J29-J33,0)</f>
        <v>0</v>
      </c>
      <c r="K34" s="26">
        <f>IF(K29&gt;K33,K29-K33,0)</f>
        <v>0</v>
      </c>
    </row>
    <row r="35" spans="1:11" ht="12.75">
      <c r="A35" s="202" t="s">
        <v>148</v>
      </c>
      <c r="B35" s="203"/>
      <c r="C35" s="203"/>
      <c r="D35" s="203"/>
      <c r="E35" s="203"/>
      <c r="F35" s="203"/>
      <c r="G35" s="203"/>
      <c r="H35" s="203"/>
      <c r="I35" s="4">
        <v>27</v>
      </c>
      <c r="J35" s="23">
        <f>IF(J33&gt;J29,J33-J29,0)</f>
        <v>0</v>
      </c>
      <c r="K35" s="26">
        <f>IF(K33&gt;K29,K33-K29,0)</f>
        <v>0</v>
      </c>
    </row>
    <row r="36" spans="1:11" ht="12.75">
      <c r="A36" s="266" t="s">
        <v>231</v>
      </c>
      <c r="B36" s="267"/>
      <c r="C36" s="267"/>
      <c r="D36" s="267"/>
      <c r="E36" s="267"/>
      <c r="F36" s="267"/>
      <c r="G36" s="267"/>
      <c r="H36" s="267"/>
      <c r="I36" s="268">
        <v>0</v>
      </c>
      <c r="J36" s="268"/>
      <c r="K36" s="269"/>
    </row>
    <row r="37" spans="1:11" ht="12.75">
      <c r="A37" s="205" t="s">
        <v>245</v>
      </c>
      <c r="B37" s="206"/>
      <c r="C37" s="206"/>
      <c r="D37" s="206"/>
      <c r="E37" s="206"/>
      <c r="F37" s="206"/>
      <c r="G37" s="206"/>
      <c r="H37" s="206"/>
      <c r="I37" s="4">
        <v>28</v>
      </c>
      <c r="J37" s="22"/>
      <c r="K37" s="27"/>
    </row>
    <row r="38" spans="1:11" ht="12.75">
      <c r="A38" s="205" t="s">
        <v>56</v>
      </c>
      <c r="B38" s="206"/>
      <c r="C38" s="206"/>
      <c r="D38" s="206"/>
      <c r="E38" s="206"/>
      <c r="F38" s="206"/>
      <c r="G38" s="206"/>
      <c r="H38" s="206"/>
      <c r="I38" s="4">
        <v>29</v>
      </c>
      <c r="J38" s="22"/>
      <c r="K38" s="27"/>
    </row>
    <row r="39" spans="1:11" ht="12.75">
      <c r="A39" s="205" t="s">
        <v>57</v>
      </c>
      <c r="B39" s="206"/>
      <c r="C39" s="206"/>
      <c r="D39" s="206"/>
      <c r="E39" s="206"/>
      <c r="F39" s="206"/>
      <c r="G39" s="206"/>
      <c r="H39" s="206"/>
      <c r="I39" s="4">
        <v>30</v>
      </c>
      <c r="J39" s="22"/>
      <c r="K39" s="27"/>
    </row>
    <row r="40" spans="1:11" ht="12.75">
      <c r="A40" s="202" t="s">
        <v>79</v>
      </c>
      <c r="B40" s="203"/>
      <c r="C40" s="203"/>
      <c r="D40" s="203"/>
      <c r="E40" s="203"/>
      <c r="F40" s="203"/>
      <c r="G40" s="203"/>
      <c r="H40" s="203"/>
      <c r="I40" s="4">
        <v>31</v>
      </c>
      <c r="J40" s="23">
        <f>SUM(J37:J39)</f>
        <v>0</v>
      </c>
      <c r="K40" s="26">
        <f>SUM(K37:K39)</f>
        <v>0</v>
      </c>
    </row>
    <row r="41" spans="1:11" ht="12.75">
      <c r="A41" s="205" t="s">
        <v>58</v>
      </c>
      <c r="B41" s="206"/>
      <c r="C41" s="206"/>
      <c r="D41" s="206"/>
      <c r="E41" s="206"/>
      <c r="F41" s="206"/>
      <c r="G41" s="206"/>
      <c r="H41" s="206"/>
      <c r="I41" s="4">
        <v>32</v>
      </c>
      <c r="J41" s="22"/>
      <c r="K41" s="27"/>
    </row>
    <row r="42" spans="1:11" ht="12.75">
      <c r="A42" s="205" t="s">
        <v>59</v>
      </c>
      <c r="B42" s="206"/>
      <c r="C42" s="206"/>
      <c r="D42" s="206"/>
      <c r="E42" s="206"/>
      <c r="F42" s="206"/>
      <c r="G42" s="206"/>
      <c r="H42" s="206"/>
      <c r="I42" s="4">
        <v>33</v>
      </c>
      <c r="J42" s="22"/>
      <c r="K42" s="27"/>
    </row>
    <row r="43" spans="1:11" ht="12.75">
      <c r="A43" s="205" t="s">
        <v>60</v>
      </c>
      <c r="B43" s="206"/>
      <c r="C43" s="206"/>
      <c r="D43" s="206"/>
      <c r="E43" s="206"/>
      <c r="F43" s="206"/>
      <c r="G43" s="206"/>
      <c r="H43" s="206"/>
      <c r="I43" s="4">
        <v>34</v>
      </c>
      <c r="J43" s="22"/>
      <c r="K43" s="27"/>
    </row>
    <row r="44" spans="1:11" ht="12.75">
      <c r="A44" s="205" t="s">
        <v>61</v>
      </c>
      <c r="B44" s="206"/>
      <c r="C44" s="206"/>
      <c r="D44" s="206"/>
      <c r="E44" s="206"/>
      <c r="F44" s="206"/>
      <c r="G44" s="206"/>
      <c r="H44" s="206"/>
      <c r="I44" s="4">
        <v>35</v>
      </c>
      <c r="J44" s="22"/>
      <c r="K44" s="27"/>
    </row>
    <row r="45" spans="1:11" ht="12.75">
      <c r="A45" s="205" t="s">
        <v>62</v>
      </c>
      <c r="B45" s="206"/>
      <c r="C45" s="206"/>
      <c r="D45" s="206"/>
      <c r="E45" s="206"/>
      <c r="F45" s="206"/>
      <c r="G45" s="206"/>
      <c r="H45" s="206"/>
      <c r="I45" s="4">
        <v>36</v>
      </c>
      <c r="J45" s="22"/>
      <c r="K45" s="27"/>
    </row>
    <row r="46" spans="1:11" ht="12.75">
      <c r="A46" s="202" t="s">
        <v>204</v>
      </c>
      <c r="B46" s="203"/>
      <c r="C46" s="203"/>
      <c r="D46" s="203"/>
      <c r="E46" s="203"/>
      <c r="F46" s="203"/>
      <c r="G46" s="203"/>
      <c r="H46" s="203"/>
      <c r="I46" s="4">
        <v>37</v>
      </c>
      <c r="J46" s="23">
        <f>SUM(J41:J45)</f>
        <v>0</v>
      </c>
      <c r="K46" s="26">
        <f>SUM(K41:K45)</f>
        <v>0</v>
      </c>
    </row>
    <row r="47" spans="1:11" ht="12.75">
      <c r="A47" s="202" t="s">
        <v>233</v>
      </c>
      <c r="B47" s="203"/>
      <c r="C47" s="203"/>
      <c r="D47" s="203"/>
      <c r="E47" s="203"/>
      <c r="F47" s="203"/>
      <c r="G47" s="203"/>
      <c r="H47" s="203"/>
      <c r="I47" s="4">
        <v>38</v>
      </c>
      <c r="J47" s="23">
        <f>IF(J40&gt;J46,J40-J46,0)</f>
        <v>0</v>
      </c>
      <c r="K47" s="26">
        <f>IF(K40&gt;K46,K40-K46,0)</f>
        <v>0</v>
      </c>
    </row>
    <row r="48" spans="1:11" ht="12.75">
      <c r="A48" s="202" t="s">
        <v>234</v>
      </c>
      <c r="B48" s="203"/>
      <c r="C48" s="203"/>
      <c r="D48" s="203"/>
      <c r="E48" s="203"/>
      <c r="F48" s="203"/>
      <c r="G48" s="203"/>
      <c r="H48" s="203"/>
      <c r="I48" s="4">
        <v>39</v>
      </c>
      <c r="J48" s="23">
        <f>IF(J46&gt;J40,J46-J40,0)</f>
        <v>0</v>
      </c>
      <c r="K48" s="26">
        <f>IF(K46&gt;K40,K46-K40,0)</f>
        <v>0</v>
      </c>
    </row>
    <row r="49" spans="1:11" ht="12.75">
      <c r="A49" s="202" t="s">
        <v>205</v>
      </c>
      <c r="B49" s="203"/>
      <c r="C49" s="203"/>
      <c r="D49" s="203"/>
      <c r="E49" s="203"/>
      <c r="F49" s="203"/>
      <c r="G49" s="203"/>
      <c r="H49" s="203"/>
      <c r="I49" s="4">
        <v>40</v>
      </c>
      <c r="J49" s="23">
        <f>IF(J21-J22+J34-J35+J47-J48&gt;0,J21-J22+J34-J35+J47-J48,0)</f>
        <v>0</v>
      </c>
      <c r="K49" s="26">
        <f>IF(K21-K22+K34-K35+K47-K48&gt;0,K21-K22+K34-K35+K47-K48,0)</f>
        <v>0</v>
      </c>
    </row>
    <row r="50" spans="1:11" ht="12.75">
      <c r="A50" s="202" t="s">
        <v>40</v>
      </c>
      <c r="B50" s="203"/>
      <c r="C50" s="203"/>
      <c r="D50" s="203"/>
      <c r="E50" s="203"/>
      <c r="F50" s="203"/>
      <c r="G50" s="203"/>
      <c r="H50" s="203"/>
      <c r="I50" s="4">
        <v>41</v>
      </c>
      <c r="J50" s="23">
        <f>IF(J22-J21+J35-J34+J48-J47&gt;0,J22-J21+J35-J34+J48-J47,0)</f>
        <v>0</v>
      </c>
      <c r="K50" s="26">
        <f>IF(K22-K21+K35-K34+K48-K47&gt;0,K22-K21+K35-K34+K48-K47,0)</f>
        <v>0</v>
      </c>
    </row>
    <row r="51" spans="1:11" ht="12.75">
      <c r="A51" s="202" t="s">
        <v>232</v>
      </c>
      <c r="B51" s="203"/>
      <c r="C51" s="203"/>
      <c r="D51" s="203"/>
      <c r="E51" s="203"/>
      <c r="F51" s="203"/>
      <c r="G51" s="203"/>
      <c r="H51" s="203"/>
      <c r="I51" s="4">
        <v>42</v>
      </c>
      <c r="J51" s="22"/>
      <c r="K51" s="27"/>
    </row>
    <row r="52" spans="1:11" ht="12.75">
      <c r="A52" s="202" t="s">
        <v>274</v>
      </c>
      <c r="B52" s="203"/>
      <c r="C52" s="203"/>
      <c r="D52" s="203"/>
      <c r="E52" s="203"/>
      <c r="F52" s="203"/>
      <c r="G52" s="203"/>
      <c r="H52" s="203"/>
      <c r="I52" s="4">
        <v>43</v>
      </c>
      <c r="J52" s="22"/>
      <c r="K52" s="27"/>
    </row>
    <row r="53" spans="1:11" ht="12.75">
      <c r="A53" s="202" t="s">
        <v>275</v>
      </c>
      <c r="B53" s="203"/>
      <c r="C53" s="203"/>
      <c r="D53" s="203"/>
      <c r="E53" s="203"/>
      <c r="F53" s="203"/>
      <c r="G53" s="203"/>
      <c r="H53" s="203"/>
      <c r="I53" s="4">
        <v>44</v>
      </c>
      <c r="J53" s="22"/>
      <c r="K53" s="27"/>
    </row>
    <row r="54" spans="1:11" ht="12.75">
      <c r="A54" s="218" t="s">
        <v>276</v>
      </c>
      <c r="B54" s="219"/>
      <c r="C54" s="219"/>
      <c r="D54" s="219"/>
      <c r="E54" s="219"/>
      <c r="F54" s="219"/>
      <c r="G54" s="219"/>
      <c r="H54" s="219"/>
      <c r="I54" s="7">
        <v>45</v>
      </c>
      <c r="J54" s="24">
        <f>J51+J52-J53</f>
        <v>0</v>
      </c>
      <c r="K54" s="32">
        <f>K51+K52-K53</f>
        <v>0</v>
      </c>
    </row>
    <row r="55" spans="1:11" ht="12.75">
      <c r="A55" s="109" t="s">
        <v>246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4" width="9.140625" style="116" customWidth="1"/>
    <col min="5" max="5" width="10.28125" style="116" bestFit="1" customWidth="1"/>
    <col min="6" max="16384" width="9.140625" style="116" customWidth="1"/>
  </cols>
  <sheetData>
    <row r="1" spans="1:12" ht="12.75">
      <c r="A1" s="281" t="s">
        <v>387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115"/>
    </row>
    <row r="2" spans="1:12" ht="15">
      <c r="A2" s="113"/>
      <c r="B2" s="114"/>
      <c r="C2" s="291" t="s">
        <v>388</v>
      </c>
      <c r="D2" s="291"/>
      <c r="E2" s="118">
        <v>40179</v>
      </c>
      <c r="F2" s="117" t="s">
        <v>353</v>
      </c>
      <c r="G2" s="292">
        <v>40543</v>
      </c>
      <c r="H2" s="293"/>
      <c r="I2" s="114"/>
      <c r="J2" s="114"/>
      <c r="K2" s="114"/>
      <c r="L2" s="119"/>
    </row>
    <row r="3" spans="1:11" ht="22.5" thickBot="1">
      <c r="A3" s="294" t="s">
        <v>89</v>
      </c>
      <c r="B3" s="294"/>
      <c r="C3" s="294"/>
      <c r="D3" s="294"/>
      <c r="E3" s="294"/>
      <c r="F3" s="294"/>
      <c r="G3" s="294"/>
      <c r="H3" s="294"/>
      <c r="I3" s="120" t="s">
        <v>411</v>
      </c>
      <c r="J3" s="121" t="s">
        <v>221</v>
      </c>
      <c r="K3" s="121" t="s">
        <v>222</v>
      </c>
    </row>
    <row r="4" spans="1:11" ht="12.75">
      <c r="A4" s="295">
        <v>1</v>
      </c>
      <c r="B4" s="295"/>
      <c r="C4" s="295"/>
      <c r="D4" s="295"/>
      <c r="E4" s="295"/>
      <c r="F4" s="295"/>
      <c r="G4" s="295"/>
      <c r="H4" s="295"/>
      <c r="I4" s="123">
        <v>2</v>
      </c>
      <c r="J4" s="122" t="s">
        <v>389</v>
      </c>
      <c r="K4" s="122" t="s">
        <v>390</v>
      </c>
    </row>
    <row r="5" spans="1:11" ht="12.75">
      <c r="A5" s="283" t="s">
        <v>391</v>
      </c>
      <c r="B5" s="284"/>
      <c r="C5" s="284"/>
      <c r="D5" s="284"/>
      <c r="E5" s="284"/>
      <c r="F5" s="284"/>
      <c r="G5" s="284"/>
      <c r="H5" s="284"/>
      <c r="I5" s="124">
        <v>1</v>
      </c>
      <c r="J5" s="125">
        <v>35164000</v>
      </c>
      <c r="K5" s="125">
        <v>35164000</v>
      </c>
    </row>
    <row r="6" spans="1:11" ht="12.75">
      <c r="A6" s="283" t="s">
        <v>392</v>
      </c>
      <c r="B6" s="284"/>
      <c r="C6" s="284"/>
      <c r="D6" s="284"/>
      <c r="E6" s="284"/>
      <c r="F6" s="284"/>
      <c r="G6" s="284"/>
      <c r="H6" s="284"/>
      <c r="I6" s="124">
        <v>2</v>
      </c>
      <c r="J6" s="126"/>
      <c r="K6" s="126"/>
    </row>
    <row r="7" spans="1:11" ht="12.75">
      <c r="A7" s="283" t="s">
        <v>393</v>
      </c>
      <c r="B7" s="284"/>
      <c r="C7" s="284"/>
      <c r="D7" s="284"/>
      <c r="E7" s="284"/>
      <c r="F7" s="284"/>
      <c r="G7" s="284"/>
      <c r="H7" s="284"/>
      <c r="I7" s="124">
        <v>3</v>
      </c>
      <c r="J7" s="126">
        <v>3566856</v>
      </c>
      <c r="K7" s="126">
        <v>3566856</v>
      </c>
    </row>
    <row r="8" spans="1:11" ht="12.75">
      <c r="A8" s="283" t="s">
        <v>394</v>
      </c>
      <c r="B8" s="284"/>
      <c r="C8" s="284"/>
      <c r="D8" s="284"/>
      <c r="E8" s="284"/>
      <c r="F8" s="284"/>
      <c r="G8" s="284"/>
      <c r="H8" s="284"/>
      <c r="I8" s="124">
        <v>4</v>
      </c>
      <c r="J8" s="126"/>
      <c r="K8" s="126">
        <v>-3459608</v>
      </c>
    </row>
    <row r="9" spans="1:11" ht="12.75">
      <c r="A9" s="283" t="s">
        <v>395</v>
      </c>
      <c r="B9" s="284"/>
      <c r="C9" s="284"/>
      <c r="D9" s="284"/>
      <c r="E9" s="284"/>
      <c r="F9" s="284"/>
      <c r="G9" s="284"/>
      <c r="H9" s="284"/>
      <c r="I9" s="124">
        <v>5</v>
      </c>
      <c r="J9" s="126">
        <v>-3459608</v>
      </c>
      <c r="K9" s="126">
        <v>-5756078</v>
      </c>
    </row>
    <row r="10" spans="1:11" ht="12.75">
      <c r="A10" s="283" t="s">
        <v>396</v>
      </c>
      <c r="B10" s="284"/>
      <c r="C10" s="284"/>
      <c r="D10" s="284"/>
      <c r="E10" s="284"/>
      <c r="F10" s="284"/>
      <c r="G10" s="284"/>
      <c r="H10" s="284"/>
      <c r="I10" s="124">
        <v>6</v>
      </c>
      <c r="J10" s="126">
        <v>13306029</v>
      </c>
      <c r="K10" s="126">
        <v>13306029</v>
      </c>
    </row>
    <row r="11" spans="1:11" ht="12.75">
      <c r="A11" s="283" t="s">
        <v>397</v>
      </c>
      <c r="B11" s="284"/>
      <c r="C11" s="284"/>
      <c r="D11" s="284"/>
      <c r="E11" s="284"/>
      <c r="F11" s="284"/>
      <c r="G11" s="284"/>
      <c r="H11" s="284"/>
      <c r="I11" s="124">
        <v>7</v>
      </c>
      <c r="J11" s="126"/>
      <c r="K11" s="126"/>
    </row>
    <row r="12" spans="1:11" ht="12.75">
      <c r="A12" s="283" t="s">
        <v>398</v>
      </c>
      <c r="B12" s="284"/>
      <c r="C12" s="284"/>
      <c r="D12" s="284"/>
      <c r="E12" s="284"/>
      <c r="F12" s="284"/>
      <c r="G12" s="284"/>
      <c r="H12" s="284"/>
      <c r="I12" s="124">
        <v>8</v>
      </c>
      <c r="J12" s="126"/>
      <c r="K12" s="126"/>
    </row>
    <row r="13" spans="1:11" ht="12.75">
      <c r="A13" s="283" t="s">
        <v>399</v>
      </c>
      <c r="B13" s="284"/>
      <c r="C13" s="284"/>
      <c r="D13" s="284"/>
      <c r="E13" s="284"/>
      <c r="F13" s="284"/>
      <c r="G13" s="284"/>
      <c r="H13" s="284"/>
      <c r="I13" s="124">
        <v>9</v>
      </c>
      <c r="J13" s="126"/>
      <c r="K13" s="126"/>
    </row>
    <row r="14" spans="1:11" ht="12.75">
      <c r="A14" s="285" t="s">
        <v>400</v>
      </c>
      <c r="B14" s="286"/>
      <c r="C14" s="286"/>
      <c r="D14" s="286"/>
      <c r="E14" s="286"/>
      <c r="F14" s="286"/>
      <c r="G14" s="286"/>
      <c r="H14" s="286"/>
      <c r="I14" s="124">
        <v>10</v>
      </c>
      <c r="J14" s="127">
        <f>SUM(J5:J13)</f>
        <v>48577277</v>
      </c>
      <c r="K14" s="127">
        <f>SUM(K5:K13)</f>
        <v>42821199</v>
      </c>
    </row>
    <row r="15" spans="1:11" ht="12.75">
      <c r="A15" s="283" t="s">
        <v>401</v>
      </c>
      <c r="B15" s="284"/>
      <c r="C15" s="284"/>
      <c r="D15" s="284"/>
      <c r="E15" s="284"/>
      <c r="F15" s="284"/>
      <c r="G15" s="284"/>
      <c r="H15" s="284"/>
      <c r="I15" s="124">
        <v>11</v>
      </c>
      <c r="J15" s="126"/>
      <c r="K15" s="126"/>
    </row>
    <row r="16" spans="1:11" ht="12.75">
      <c r="A16" s="283" t="s">
        <v>402</v>
      </c>
      <c r="B16" s="284"/>
      <c r="C16" s="284"/>
      <c r="D16" s="284"/>
      <c r="E16" s="284"/>
      <c r="F16" s="284"/>
      <c r="G16" s="284"/>
      <c r="H16" s="284"/>
      <c r="I16" s="124">
        <v>12</v>
      </c>
      <c r="J16" s="126">
        <v>3326507</v>
      </c>
      <c r="K16" s="126">
        <v>3326507</v>
      </c>
    </row>
    <row r="17" spans="1:11" ht="12.75">
      <c r="A17" s="283" t="s">
        <v>403</v>
      </c>
      <c r="B17" s="284"/>
      <c r="C17" s="284"/>
      <c r="D17" s="284"/>
      <c r="E17" s="284"/>
      <c r="F17" s="284"/>
      <c r="G17" s="284"/>
      <c r="H17" s="284"/>
      <c r="I17" s="124">
        <v>13</v>
      </c>
      <c r="J17" s="126"/>
      <c r="K17" s="126"/>
    </row>
    <row r="18" spans="1:11" ht="12.75">
      <c r="A18" s="283" t="s">
        <v>404</v>
      </c>
      <c r="B18" s="284"/>
      <c r="C18" s="284"/>
      <c r="D18" s="284"/>
      <c r="E18" s="284"/>
      <c r="F18" s="284"/>
      <c r="G18" s="284"/>
      <c r="H18" s="284"/>
      <c r="I18" s="124">
        <v>14</v>
      </c>
      <c r="J18" s="126"/>
      <c r="K18" s="126"/>
    </row>
    <row r="19" spans="1:11" ht="12.75">
      <c r="A19" s="283" t="s">
        <v>405</v>
      </c>
      <c r="B19" s="284"/>
      <c r="C19" s="284"/>
      <c r="D19" s="284"/>
      <c r="E19" s="284"/>
      <c r="F19" s="284"/>
      <c r="G19" s="284"/>
      <c r="H19" s="284"/>
      <c r="I19" s="124">
        <v>15</v>
      </c>
      <c r="J19" s="126"/>
      <c r="K19" s="126"/>
    </row>
    <row r="20" spans="1:11" ht="12.75">
      <c r="A20" s="283" t="s">
        <v>406</v>
      </c>
      <c r="B20" s="284"/>
      <c r="C20" s="284"/>
      <c r="D20" s="284"/>
      <c r="E20" s="284"/>
      <c r="F20" s="284"/>
      <c r="G20" s="284"/>
      <c r="H20" s="284"/>
      <c r="I20" s="124">
        <v>16</v>
      </c>
      <c r="J20" s="126"/>
      <c r="K20" s="126"/>
    </row>
    <row r="21" spans="1:11" ht="12.75">
      <c r="A21" s="285" t="s">
        <v>407</v>
      </c>
      <c r="B21" s="286"/>
      <c r="C21" s="286"/>
      <c r="D21" s="286"/>
      <c r="E21" s="286"/>
      <c r="F21" s="286"/>
      <c r="G21" s="286"/>
      <c r="H21" s="286"/>
      <c r="I21" s="124">
        <v>17</v>
      </c>
      <c r="J21" s="128">
        <f>SUM(J15:J20)</f>
        <v>3326507</v>
      </c>
      <c r="K21" s="128">
        <f>SUM(K15:K20)</f>
        <v>3326507</v>
      </c>
    </row>
    <row r="22" spans="1:11" ht="12.75">
      <c r="A22" s="287"/>
      <c r="B22" s="288"/>
      <c r="C22" s="288"/>
      <c r="D22" s="288"/>
      <c r="E22" s="288"/>
      <c r="F22" s="288"/>
      <c r="G22" s="288"/>
      <c r="H22" s="288"/>
      <c r="I22" s="289"/>
      <c r="J22" s="289"/>
      <c r="K22" s="290"/>
    </row>
    <row r="23" spans="1:11" ht="12.75">
      <c r="A23" s="275" t="s">
        <v>408</v>
      </c>
      <c r="B23" s="276"/>
      <c r="C23" s="276"/>
      <c r="D23" s="276"/>
      <c r="E23" s="276"/>
      <c r="F23" s="276"/>
      <c r="G23" s="276"/>
      <c r="H23" s="276"/>
      <c r="I23" s="129">
        <v>18</v>
      </c>
      <c r="J23" s="125"/>
      <c r="K23" s="125"/>
    </row>
    <row r="24" spans="1:11" ht="23.25" customHeight="1">
      <c r="A24" s="277" t="s">
        <v>409</v>
      </c>
      <c r="B24" s="278"/>
      <c r="C24" s="278"/>
      <c r="D24" s="278"/>
      <c r="E24" s="278"/>
      <c r="F24" s="278"/>
      <c r="G24" s="278"/>
      <c r="H24" s="278"/>
      <c r="I24" s="130">
        <v>19</v>
      </c>
      <c r="J24" s="128"/>
      <c r="K24" s="128"/>
    </row>
    <row r="25" spans="1:11" ht="30" customHeight="1">
      <c r="A25" s="279" t="s">
        <v>410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110"/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5">
      <c r="A2" s="296" t="s">
        <v>386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12.75">
      <c r="A3" s="110"/>
      <c r="B3" s="110"/>
      <c r="C3" s="110"/>
      <c r="D3" s="110"/>
      <c r="E3" s="110"/>
      <c r="F3" s="110"/>
      <c r="G3" s="110"/>
      <c r="H3" s="110"/>
      <c r="I3" s="110"/>
      <c r="J3" s="110"/>
    </row>
    <row r="4" spans="1:10" ht="12.75" customHeight="1">
      <c r="A4" s="297" t="s">
        <v>417</v>
      </c>
      <c r="B4" s="297"/>
      <c r="C4" s="297"/>
      <c r="D4" s="297"/>
      <c r="E4" s="297"/>
      <c r="F4" s="297"/>
      <c r="G4" s="297"/>
      <c r="H4" s="297"/>
      <c r="I4" s="297"/>
      <c r="J4" s="297"/>
    </row>
    <row r="5" spans="1:10" ht="12.75" customHeight="1">
      <c r="A5" s="297"/>
      <c r="B5" s="297"/>
      <c r="C5" s="297"/>
      <c r="D5" s="297"/>
      <c r="E5" s="297"/>
      <c r="F5" s="297"/>
      <c r="G5" s="297"/>
      <c r="H5" s="297"/>
      <c r="I5" s="297"/>
      <c r="J5" s="297"/>
    </row>
    <row r="6" spans="1:10" ht="12.75" customHeight="1">
      <c r="A6" s="297"/>
      <c r="B6" s="297"/>
      <c r="C6" s="297"/>
      <c r="D6" s="297"/>
      <c r="E6" s="297"/>
      <c r="F6" s="297"/>
      <c r="G6" s="297"/>
      <c r="H6" s="297"/>
      <c r="I6" s="297"/>
      <c r="J6" s="297"/>
    </row>
    <row r="7" spans="1:10" ht="12.75" customHeight="1">
      <c r="A7" s="297"/>
      <c r="B7" s="297"/>
      <c r="C7" s="297"/>
      <c r="D7" s="297"/>
      <c r="E7" s="297"/>
      <c r="F7" s="297"/>
      <c r="G7" s="297"/>
      <c r="H7" s="297"/>
      <c r="I7" s="297"/>
      <c r="J7" s="297"/>
    </row>
    <row r="8" spans="1:10" ht="12.75" customHeight="1">
      <c r="A8" s="297"/>
      <c r="B8" s="297"/>
      <c r="C8" s="297"/>
      <c r="D8" s="297"/>
      <c r="E8" s="297"/>
      <c r="F8" s="297"/>
      <c r="G8" s="297"/>
      <c r="H8" s="297"/>
      <c r="I8" s="297"/>
      <c r="J8" s="297"/>
    </row>
    <row r="9" spans="1:10" ht="12.75" customHeight="1">
      <c r="A9" s="297"/>
      <c r="B9" s="297"/>
      <c r="C9" s="297"/>
      <c r="D9" s="297"/>
      <c r="E9" s="297"/>
      <c r="F9" s="297"/>
      <c r="G9" s="297"/>
      <c r="H9" s="297"/>
      <c r="I9" s="297"/>
      <c r="J9" s="297"/>
    </row>
    <row r="10" spans="1:10" ht="12.75" customHeight="1">
      <c r="A10" s="297"/>
      <c r="B10" s="297"/>
      <c r="C10" s="297"/>
      <c r="D10" s="297"/>
      <c r="E10" s="297"/>
      <c r="F10" s="297"/>
      <c r="G10" s="297"/>
      <c r="H10" s="297"/>
      <c r="I10" s="297"/>
      <c r="J10" s="297"/>
    </row>
    <row r="11" spans="1:10" ht="12.75">
      <c r="A11" s="298"/>
      <c r="B11" s="298"/>
      <c r="C11" s="298"/>
      <c r="D11" s="298"/>
      <c r="E11" s="298"/>
      <c r="F11" s="298"/>
      <c r="G11" s="298"/>
      <c r="H11" s="298"/>
      <c r="I11" s="298"/>
      <c r="J11" s="298"/>
    </row>
    <row r="12" spans="1:10" ht="12.75">
      <c r="A12" s="111"/>
      <c r="B12" s="111"/>
      <c r="C12" s="111"/>
      <c r="D12" s="111"/>
      <c r="E12" s="111"/>
      <c r="F12" s="111"/>
      <c r="G12" s="111"/>
      <c r="H12" s="111"/>
      <c r="I12" s="111"/>
      <c r="J12" s="111"/>
    </row>
    <row r="13" spans="1:10" ht="12.75">
      <c r="A13" s="111"/>
      <c r="B13" s="111"/>
      <c r="C13" s="111"/>
      <c r="D13" s="111"/>
      <c r="E13" s="111"/>
      <c r="F13" s="111"/>
      <c r="G13" s="111"/>
      <c r="H13" s="111"/>
      <c r="I13" s="111"/>
      <c r="J13" s="111"/>
    </row>
    <row r="14" spans="1:10" ht="12.75">
      <c r="A14" s="111"/>
      <c r="B14" s="111"/>
      <c r="C14" s="111"/>
      <c r="D14" s="111"/>
      <c r="E14" s="111"/>
      <c r="F14" s="111"/>
      <c r="G14" s="111"/>
      <c r="H14" s="111"/>
      <c r="I14" s="111"/>
      <c r="J14" s="111"/>
    </row>
    <row r="15" spans="1:10" ht="12.75">
      <c r="A15" s="111"/>
      <c r="B15" s="111"/>
      <c r="C15" s="111"/>
      <c r="D15" s="111"/>
      <c r="E15" s="111"/>
      <c r="F15" s="111"/>
      <c r="G15" s="111"/>
      <c r="H15" s="111"/>
      <c r="I15" s="111"/>
      <c r="J15" s="111"/>
    </row>
    <row r="16" spans="1:10" ht="12.75">
      <c r="A16" s="111"/>
      <c r="B16" s="111"/>
      <c r="C16" s="111"/>
      <c r="D16" s="111"/>
      <c r="E16" s="111"/>
      <c r="F16" s="111"/>
      <c r="G16" s="111"/>
      <c r="H16" s="111"/>
      <c r="I16" s="111"/>
      <c r="J16" s="111"/>
    </row>
    <row r="17" spans="1:10" ht="12.75">
      <c r="A17" s="111"/>
      <c r="B17" s="111"/>
      <c r="C17" s="111"/>
      <c r="D17" s="111"/>
      <c r="E17" s="111"/>
      <c r="F17" s="111"/>
      <c r="G17" s="111"/>
      <c r="H17" s="111"/>
      <c r="I17" s="111"/>
      <c r="J17" s="111"/>
    </row>
    <row r="18" spans="1:10" ht="12.75">
      <c r="A18" s="111"/>
      <c r="B18" s="111"/>
      <c r="C18" s="111"/>
      <c r="D18" s="111"/>
      <c r="E18" s="111"/>
      <c r="F18" s="111"/>
      <c r="G18" s="111"/>
      <c r="H18" s="111"/>
      <c r="I18" s="111"/>
      <c r="J18" s="111"/>
    </row>
    <row r="19" spans="1:10" ht="12.75">
      <c r="A19" s="111"/>
      <c r="B19" s="111"/>
      <c r="C19" s="111"/>
      <c r="D19" s="111"/>
      <c r="E19" s="111"/>
      <c r="F19" s="111"/>
      <c r="G19" s="111"/>
      <c r="H19" s="111"/>
      <c r="I19" s="111"/>
      <c r="J19" s="111"/>
    </row>
    <row r="20" spans="1:10" ht="12.75">
      <c r="A20" s="111"/>
      <c r="B20" s="111"/>
      <c r="C20" s="111"/>
      <c r="D20" s="111"/>
      <c r="E20" s="111"/>
      <c r="F20" s="111"/>
      <c r="G20" s="111"/>
      <c r="H20" s="111"/>
      <c r="I20" s="111"/>
      <c r="J20" s="111"/>
    </row>
    <row r="21" spans="1:10" ht="12.75">
      <c r="A21" s="111"/>
      <c r="B21" s="111"/>
      <c r="C21" s="111"/>
      <c r="D21" s="111"/>
      <c r="E21" s="111"/>
      <c r="F21" s="111"/>
      <c r="G21" s="111"/>
      <c r="H21" s="111"/>
      <c r="I21" s="111"/>
      <c r="J21" s="111"/>
    </row>
    <row r="22" spans="1:10" ht="12.75">
      <c r="A22" s="111"/>
      <c r="B22" s="111"/>
      <c r="C22" s="111"/>
      <c r="D22" s="111"/>
      <c r="E22" s="111"/>
      <c r="F22" s="111"/>
      <c r="G22" s="111"/>
      <c r="H22" s="111"/>
      <c r="I22" s="111"/>
      <c r="J22" s="111"/>
    </row>
    <row r="23" spans="1:10" ht="12.75">
      <c r="A23" s="111"/>
      <c r="B23" s="111"/>
      <c r="C23" s="111"/>
      <c r="D23" s="111"/>
      <c r="E23" s="111"/>
      <c r="F23" s="111"/>
      <c r="G23" s="111"/>
      <c r="H23" s="111"/>
      <c r="I23" s="111"/>
      <c r="J23" s="111"/>
    </row>
    <row r="24" spans="1:10" ht="12.75">
      <c r="A24" s="111"/>
      <c r="B24" s="111"/>
      <c r="C24" s="111"/>
      <c r="D24" s="111"/>
      <c r="E24" s="111"/>
      <c r="F24" s="111"/>
      <c r="G24" s="111"/>
      <c r="H24" s="111"/>
      <c r="I24" s="111"/>
      <c r="J24" s="111"/>
    </row>
    <row r="25" spans="1:10" ht="12.75">
      <c r="A25" s="111"/>
      <c r="B25" s="111"/>
      <c r="C25" s="111"/>
      <c r="D25" s="111"/>
      <c r="E25" s="111"/>
      <c r="F25" s="111"/>
      <c r="G25" s="111"/>
      <c r="H25" s="111"/>
      <c r="I25" s="111"/>
      <c r="J25" s="111"/>
    </row>
    <row r="26" spans="1:10" ht="15">
      <c r="A26" s="111"/>
      <c r="B26" s="111"/>
      <c r="C26" s="111"/>
      <c r="D26" s="111"/>
      <c r="E26" s="111"/>
      <c r="F26" s="111"/>
      <c r="G26" s="111"/>
      <c r="H26" s="111"/>
      <c r="I26" s="112"/>
      <c r="J26" s="111"/>
    </row>
    <row r="27" spans="1:10" ht="12.75">
      <c r="A27" s="111"/>
      <c r="B27" s="111"/>
      <c r="C27" s="111"/>
      <c r="D27" s="111"/>
      <c r="E27" s="111"/>
      <c r="F27" s="111"/>
      <c r="G27" s="111"/>
      <c r="H27" s="111"/>
      <c r="I27" s="111"/>
      <c r="J27" s="111"/>
    </row>
    <row r="28" spans="1:10" ht="12.75">
      <c r="A28" s="111"/>
      <c r="B28" s="111"/>
      <c r="C28" s="111"/>
      <c r="D28" s="111"/>
      <c r="E28" s="111"/>
      <c r="F28" s="111"/>
      <c r="G28" s="111"/>
      <c r="H28" s="111"/>
      <c r="I28" s="111"/>
      <c r="J28" s="111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HtpOrebic</cp:lastModifiedBy>
  <cp:lastPrinted>2011-04-28T12:19:37Z</cp:lastPrinted>
  <dcterms:created xsi:type="dcterms:W3CDTF">2008-10-17T11:51:54Z</dcterms:created>
  <dcterms:modified xsi:type="dcterms:W3CDTF">2011-04-29T06:57:38Z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