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Consolidation\4 Statutory\2018\2018Q4\GFI i TFI\HT Grupa\ZA SLANJE\"/>
    </mc:Choice>
  </mc:AlternateContent>
  <xr:revisionPtr revIDLastSave="0" documentId="10_ncr:100000_{B0EC712E-2FCE-4442-873E-27842FDEB37E}" xr6:coauthVersionLast="31" xr6:coauthVersionMax="31" xr10:uidLastSave="{00000000-0000-0000-0000-000000000000}"/>
  <bookViews>
    <workbookView xWindow="0" yWindow="255" windowWidth="15570" windowHeight="11760" xr2:uid="{00000000-000D-0000-FFFF-FFFF00000000}"/>
  </bookViews>
  <sheets>
    <sheet name="OPĆI PODACI" sheetId="15" r:id="rId1"/>
    <sheet name="Bilanca" sheetId="19" r:id="rId2"/>
    <sheet name="RDG" sheetId="18" r:id="rId3"/>
    <sheet name="NT_I" sheetId="20" r:id="rId4"/>
    <sheet name="PK" sheetId="17" r:id="rId5"/>
  </sheets>
  <definedNames>
    <definedName name="_xlnm.Print_Area" localSheetId="1">Bilanca!$A$1:$K$121</definedName>
    <definedName name="_xlnm.Print_Area" localSheetId="0">'OPĆI PODACI'!$A$1:$I$63</definedName>
    <definedName name="_xlnm.Print_Area" localSheetId="4">PK!$A$1:$K$25</definedName>
    <definedName name="_xlnm.Print_Area" localSheetId="2">RDG!$A$1:$M$71</definedName>
  </definedNames>
  <calcPr calcId="179017"/>
</workbook>
</file>

<file path=xl/calcChain.xml><?xml version="1.0" encoding="utf-8"?>
<calcChain xmlns="http://schemas.openxmlformats.org/spreadsheetml/2006/main">
  <c r="K9" i="17" l="1"/>
  <c r="K14" i="17" l="1"/>
  <c r="J14" i="17" l="1"/>
  <c r="J100" i="19"/>
  <c r="J90" i="19"/>
  <c r="J86" i="19"/>
  <c r="J82" i="19"/>
  <c r="J79" i="19"/>
  <c r="J72" i="19"/>
  <c r="J56" i="19"/>
  <c r="J49" i="19"/>
  <c r="J41" i="19"/>
  <c r="J35" i="19"/>
  <c r="J26" i="19"/>
  <c r="J16" i="19"/>
  <c r="J9" i="19"/>
  <c r="J69" i="19" l="1"/>
  <c r="J40" i="19"/>
  <c r="J8" i="19"/>
  <c r="J31" i="20"/>
  <c r="K27" i="20"/>
  <c r="K18" i="20"/>
  <c r="K13" i="20"/>
  <c r="J13" i="20"/>
  <c r="K56" i="19"/>
  <c r="K100" i="19"/>
  <c r="K90" i="19"/>
  <c r="K86" i="19"/>
  <c r="K82" i="19"/>
  <c r="K79" i="19"/>
  <c r="K72" i="19"/>
  <c r="K49" i="19"/>
  <c r="K41" i="19"/>
  <c r="K35" i="19"/>
  <c r="K26" i="19"/>
  <c r="K16" i="19"/>
  <c r="K9" i="19"/>
  <c r="K119" i="19"/>
  <c r="J119" i="19"/>
  <c r="J21" i="17"/>
  <c r="J23" i="17" s="1"/>
  <c r="K21" i="17"/>
  <c r="K23" i="17" s="1"/>
  <c r="K31" i="20"/>
  <c r="J27" i="20"/>
  <c r="K44" i="20"/>
  <c r="J44" i="20"/>
  <c r="J18" i="20"/>
  <c r="K46" i="20" l="1"/>
  <c r="J46" i="20"/>
  <c r="J114" i="19"/>
  <c r="J66" i="19"/>
  <c r="J115" i="19" s="1"/>
  <c r="K19" i="20"/>
  <c r="K33" i="20"/>
  <c r="K69" i="19"/>
  <c r="K8" i="19"/>
  <c r="K40" i="19"/>
  <c r="J19" i="20"/>
  <c r="K32" i="20"/>
  <c r="J32" i="20"/>
  <c r="J33" i="20"/>
  <c r="J118" i="19"/>
  <c r="K118" i="19" l="1"/>
  <c r="K51" i="20"/>
  <c r="K47" i="20"/>
  <c r="K114" i="19"/>
  <c r="K66" i="19"/>
  <c r="J47" i="20"/>
  <c r="J48" i="20"/>
  <c r="J51" i="20"/>
  <c r="K50" i="20"/>
  <c r="K48" i="20"/>
  <c r="J50" i="20"/>
  <c r="K52" i="20" l="1"/>
  <c r="J52" i="20"/>
  <c r="K115" i="19"/>
  <c r="J7" i="18" l="1"/>
  <c r="L57" i="18" l="1"/>
  <c r="L66" i="18" s="1"/>
  <c r="K57" i="18" l="1"/>
  <c r="K66" i="18" s="1"/>
  <c r="J57" i="18" l="1"/>
  <c r="J66" i="18" s="1"/>
  <c r="M57" i="18" l="1"/>
  <c r="M66" i="18" s="1"/>
  <c r="J33" i="18" l="1"/>
  <c r="K33" i="18" l="1"/>
  <c r="J27" i="18" l="1"/>
  <c r="J42" i="18" s="1"/>
  <c r="J16" i="18" l="1"/>
  <c r="J22" i="18"/>
  <c r="K27" i="18"/>
  <c r="K22" i="18" l="1"/>
  <c r="K16" i="18" l="1"/>
  <c r="J12" i="18" l="1"/>
  <c r="J10" i="18" s="1"/>
  <c r="J43" i="18" l="1"/>
  <c r="J44" i="18" s="1"/>
  <c r="K12" i="18"/>
  <c r="K10" i="18" s="1"/>
  <c r="J46" i="18" l="1"/>
  <c r="K43" i="18"/>
  <c r="J48" i="18"/>
  <c r="J50" i="18" s="1"/>
  <c r="J49" i="18" l="1"/>
  <c r="J56" i="18" s="1"/>
  <c r="K7" i="18"/>
  <c r="K42" i="18" s="1"/>
  <c r="J67" i="18" l="1"/>
  <c r="K44" i="18"/>
  <c r="K46" i="18"/>
  <c r="K48" i="18" l="1"/>
  <c r="K49" i="18" s="1"/>
  <c r="K50" i="18" l="1"/>
  <c r="K56" i="18"/>
  <c r="L33" i="18"/>
  <c r="L16" i="18"/>
  <c r="K67" i="18" l="1"/>
  <c r="L22" i="18"/>
  <c r="L7" i="18"/>
  <c r="M22" i="18" l="1"/>
  <c r="M16" i="18"/>
  <c r="M7" i="18"/>
  <c r="M33" i="18"/>
  <c r="L27" i="18" l="1"/>
  <c r="L42" i="18" s="1"/>
  <c r="M27" i="18"/>
  <c r="M42" i="18" s="1"/>
  <c r="L12" i="18" l="1"/>
  <c r="L10" i="18" s="1"/>
  <c r="L43" i="18" l="1"/>
  <c r="L46" i="18" s="1"/>
  <c r="M12" i="18"/>
  <c r="M10" i="18" s="1"/>
  <c r="L44" i="18" l="1"/>
  <c r="L48" i="18" s="1"/>
  <c r="M43" i="18"/>
  <c r="L50" i="18" l="1"/>
  <c r="L49" i="18"/>
  <c r="L56" i="18" s="1"/>
  <c r="M44" i="18"/>
  <c r="M46" i="18"/>
  <c r="L67" i="18" l="1"/>
  <c r="M48" i="18"/>
  <c r="M50" i="18" l="1"/>
  <c r="M49" i="18"/>
  <c r="M56" i="18" l="1"/>
  <c r="M67" i="18" l="1"/>
</calcChain>
</file>

<file path=xl/sharedStrings.xml><?xml version="1.0" encoding="utf-8"?>
<sst xmlns="http://schemas.openxmlformats.org/spreadsheetml/2006/main" count="351" uniqueCount="320">
  <si>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</si>
  <si>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</si>
  <si>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</si>
  <si>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</si>
  <si>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</si>
  <si>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</si>
  <si>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</si>
  <si>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</si>
  <si>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</si>
  <si>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</si>
  <si>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</si>
  <si>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</si>
  <si>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</si>
  <si>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</si>
  <si>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</si>
  <si>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</si>
  <si>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</si>
  <si>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</si>
  <si>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</si>
  <si>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</si>
  <si>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</si>
  <si>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</si>
  <si>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</si>
  <si>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</si>
  <si>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</si>
  <si>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</si>
  <si>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</si>
  <si>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</si>
  <si>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</si>
  <si>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</si>
  <si>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</si>
  <si>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</si>
  <si>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</si>
  <si>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</si>
  <si>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</si>
  <si>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</si>
  <si>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</si>
  <si>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</si>
  <si>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</si>
  <si>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</si>
  <si>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</si>
  <si>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</si>
  <si>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</si>
  <si>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</si>
  <si>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</si>
  <si>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</si>
  <si>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</si>
  <si>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</si>
  <si>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</si>
  <si>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</si>
  <si>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</si>
  <si>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</si>
  <si>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</si>
  <si>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</si>
  <si>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</si>
  <si>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</si>
  <si>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</si>
  <si>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</si>
  <si>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</si>
  <si>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</si>
  <si>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</si>
  <si>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</si>
  <si>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</si>
  <si>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</si>
  <si>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</si>
  <si>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</si>
  <si>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</si>
  <si>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</si>
  <si>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</si>
  <si>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</si>
  <si>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</si>
  <si>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</si>
  <si>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</si>
  <si>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</si>
  <si>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</si>
  <si>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</si>
  <si>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</si>
  <si>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</si>
  <si>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</si>
  <si>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</si>
  <si>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</si>
  <si>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</si>
  <si>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</si>
  <si>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</si>
  <si>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</si>
  <si>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</si>
  <si>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</si>
  <si>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</si>
  <si>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</si>
  <si>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</si>
  <si>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</si>
  <si>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</si>
  <si>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</si>
  <si>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</si>
  <si>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</si>
  <si>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</si>
  <si>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</si>
  <si>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</si>
  <si>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</si>
  <si>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</si>
  <si>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</si>
  <si>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</si>
  <si>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</si>
  <si>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</si>
  <si>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</si>
  <si>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</si>
  <si>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</si>
  <si>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</si>
  <si>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</si>
  <si>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</si>
  <si>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</si>
  <si>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</si>
  <si>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</si>
  <si>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</si>
  <si>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</si>
  <si>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</si>
  <si>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</si>
  <si>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</si>
  <si>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</si>
  <si>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</si>
  <si>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</si>
  <si>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</si>
  <si>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</si>
  <si>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</si>
  <si>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</si>
  <si>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</si>
  <si>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</si>
  <si>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</si>
  <si>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</si>
  <si>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</si>
  <si>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</si>
  <si>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</si>
  <si>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</si>
  <si>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</si>
  <si>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</si>
  <si>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</si>
  <si>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</si>
  <si>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</si>
  <si>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</si>
  <si>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</si>
  <si>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</si>
  <si>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</si>
  <si>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</si>
  <si>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</si>
  <si>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</si>
  <si>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</si>
  <si>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</si>
  <si>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</si>
  <si>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</si>
  <si>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</si>
  <si>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</si>
  <si>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</si>
  <si>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</si>
  <si>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</si>
  <si>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</si>
  <si>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</si>
  <si>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</si>
  <si>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</si>
  <si>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</si>
  <si>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</si>
  <si>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</si>
  <si>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</si>
  <si>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</si>
  <si>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</si>
  <si>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</si>
  <si>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</si>
  <si>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</si>
  <si>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</si>
  <si>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</si>
  <si>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</si>
  <si>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</si>
  <si>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</si>
  <si>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</si>
  <si>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</si>
  <si>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</si>
  <si>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</si>
  <si>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</si>
  <si>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</si>
  <si>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</si>
  <si>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</si>
  <si>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</si>
  <si>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</si>
  <si>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</si>
  <si>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</si>
  <si>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</si>
  <si>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</si>
  <si>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</si>
  <si>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</si>
  <si>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</si>
  <si>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</si>
  <si>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</si>
  <si>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</si>
  <si>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</si>
  <si>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</si>
  <si>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</si>
  <si>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</si>
  <si>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</si>
  <si>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</si>
  <si>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</si>
  <si>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</si>
  <si>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</si>
  <si>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</si>
  <si>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</si>
  <si>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</si>
  <si>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</si>
  <si>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</si>
  <si>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</si>
  <si>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</si>
  <si>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</si>
  <si>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</si>
  <si>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</si>
  <si>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</si>
  <si>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</si>
  <si>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</si>
  <si>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</si>
  <si>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</si>
  <si>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</si>
  <si>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</si>
  <si>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</si>
  <si>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</si>
  <si>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</si>
  <si>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</si>
  <si>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</si>
  <si>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</si>
  <si>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</si>
  <si>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</si>
  <si>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</si>
  <si>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</si>
  <si>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</si>
  <si>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</si>
  <si>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</si>
  <si>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</si>
  <si>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</si>
  <si>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</si>
  <si>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</si>
  <si>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</si>
  <si>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  <charset val="238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</si>
  <si>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</si>
  <si>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</si>
  <si>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</si>
  <si>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</si>
  <si>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</si>
  <si>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</si>
  <si>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</si>
  <si>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</si>
  <si>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</si>
  <si>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</si>
  <si>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</si>
  <si>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</si>
  <si>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</si>
  <si>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</si>
  <si>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</si>
  <si>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</si>
  <si>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</si>
  <si>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</si>
  <si>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</si>
  <si>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</si>
  <si>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</si>
  <si>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</si>
  <si>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</si>
  <si>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</si>
  <si>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  <charset val="238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</si>
  <si>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</si>
  <si>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</si>
  <si>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</si>
  <si>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</si>
  <si>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</si>
  <si>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</si>
  <si>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</si>
  <si>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</si>
  <si>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</si>
  <si>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</si>
  <si>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Prethodno razdoblje</t>
  </si>
  <si>
    <t>Tekuće razdoblje</t>
  </si>
  <si>
    <t>01414887</t>
  </si>
  <si>
    <t>080266256</t>
  </si>
  <si>
    <t>81793146560</t>
  </si>
  <si>
    <t>Hrvatski Telekom d.d.</t>
  </si>
  <si>
    <t>Zagreb</t>
  </si>
  <si>
    <t>ir@t.ht.hr</t>
  </si>
  <si>
    <t>Grad Zagreb</t>
  </si>
  <si>
    <t>(krajem tromjesečja)</t>
  </si>
  <si>
    <t>6110</t>
  </si>
  <si>
    <t>DA</t>
  </si>
  <si>
    <t>Iskon Internet d.d.</t>
  </si>
  <si>
    <t>Garićgradska 18, Zagreb</t>
  </si>
  <si>
    <t>0629529</t>
  </si>
  <si>
    <t>KDS d.o.o.</t>
  </si>
  <si>
    <t>Vukovarska 5, Čakovec</t>
  </si>
  <si>
    <t>1117645</t>
  </si>
  <si>
    <t>COMBIS d.o.o.</t>
  </si>
  <si>
    <t>Baštijanova 52/a, Zagreb</t>
  </si>
  <si>
    <t>3609103</t>
  </si>
  <si>
    <r>
      <t xml:space="preserve">B)  DUGOTRAJNA IMOVINA </t>
    </r>
    <r>
      <rPr>
        <sz val="10"/>
        <rFont val="Arial"/>
        <family val="2"/>
        <charset val="238"/>
      </rPr>
      <t>(003+010+020+029+033)</t>
    </r>
  </si>
  <si>
    <r>
      <t xml:space="preserve">C)  KRATKOTRAJNA IMOVINA </t>
    </r>
    <r>
      <rPr>
        <sz val="10"/>
        <rFont val="Arial"/>
        <family val="2"/>
        <charset val="238"/>
      </rPr>
      <t>(035+043+050+058)</t>
    </r>
  </si>
  <si>
    <r>
      <t xml:space="preserve">E)  UKUPNO AKTIVA </t>
    </r>
    <r>
      <rPr>
        <sz val="10"/>
        <rFont val="Arial"/>
        <family val="2"/>
        <charset val="238"/>
      </rPr>
      <t>(001+002+034+059)</t>
    </r>
  </si>
  <si>
    <r>
      <t xml:space="preserve">A)  KAPITAL I REZERVE </t>
    </r>
    <r>
      <rPr>
        <sz val="10"/>
        <rFont val="Arial"/>
        <family val="2"/>
        <charset val="238"/>
      </rPr>
      <t>(063+064+065+071+072+075+078)</t>
    </r>
  </si>
  <si>
    <r>
      <t xml:space="preserve">B)  REZERVIRANJA </t>
    </r>
    <r>
      <rPr>
        <sz val="10"/>
        <rFont val="Arial"/>
        <family val="2"/>
        <charset val="238"/>
      </rPr>
      <t>(080 do 082)</t>
    </r>
  </si>
  <si>
    <r>
      <t xml:space="preserve">C)  DUGOROČNE OBVEZE </t>
    </r>
    <r>
      <rPr>
        <sz val="10"/>
        <rFont val="Arial"/>
        <family val="2"/>
        <charset val="238"/>
      </rPr>
      <t>(084 do 092)</t>
    </r>
  </si>
  <si>
    <r>
      <t xml:space="preserve">D)  KRATKOROČNE OBVEZE </t>
    </r>
    <r>
      <rPr>
        <sz val="10"/>
        <rFont val="Arial"/>
        <family val="2"/>
        <charset val="238"/>
      </rPr>
      <t>(094 do 105)</t>
    </r>
  </si>
  <si>
    <r>
      <t xml:space="preserve">F) UKUPNO – PASIVA </t>
    </r>
    <r>
      <rPr>
        <sz val="10"/>
        <rFont val="Arial"/>
        <family val="2"/>
        <charset val="238"/>
      </rPr>
      <t>(062+079+083+093+106)</t>
    </r>
  </si>
  <si>
    <r>
      <t>DODATAK BILANCI</t>
    </r>
    <r>
      <rPr>
        <b/>
        <sz val="10"/>
        <rFont val="Arial"/>
        <family val="2"/>
        <charset val="238"/>
      </rPr>
      <t xml:space="preserve"> (popunjava poduzetnik koji sastavlja konsolidirani financijski izvještaj)</t>
    </r>
  </si>
  <si>
    <r>
      <t xml:space="preserve">AOP
</t>
    </r>
    <r>
      <rPr>
        <b/>
        <sz val="9"/>
        <rFont val="Arial"/>
        <family val="2"/>
        <charset val="238"/>
      </rPr>
      <t>oznaka</t>
    </r>
  </si>
  <si>
    <t>Obveznik: Hrvatski Telekom d.d.______________________________________________________</t>
  </si>
  <si>
    <t xml:space="preserve">   2. Amortizacija i vrijednosno usklađenje dugotrajne imovine</t>
  </si>
  <si>
    <t>E-tours d.o.o. putnička agencija</t>
  </si>
  <si>
    <t>AOP
oznaka</t>
  </si>
  <si>
    <t>1526634</t>
  </si>
  <si>
    <t>Roberta Frangeša Mihanovića 9</t>
  </si>
  <si>
    <t>OT-OPTIMA TELEKOM d.d.</t>
  </si>
  <si>
    <t>Bani 75a, Zagreb</t>
  </si>
  <si>
    <t>0820431</t>
  </si>
  <si>
    <t>Roberta Frangeša Mihanovića 9, Zagreb</t>
  </si>
  <si>
    <t xml:space="preserve"> 04659511</t>
  </si>
  <si>
    <t>01.01.2018.</t>
  </si>
  <si>
    <t>HT holding d.o.o.</t>
  </si>
  <si>
    <t>u razdoblju 01.01.2018. do 30.09.2018.</t>
  </si>
  <si>
    <t>31.12.2018.</t>
  </si>
  <si>
    <t>stanje na dan 31.12.2018.</t>
  </si>
  <si>
    <t>u razdoblju 01.01.2018. do 31.12.2018.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</si>
</sst>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"/>
  </numFmts>
  <fonts count="28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u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9"/>
      <color rgb="FFFF0000"/>
      <name val="Arial"/>
      <family val="2"/>
      <charset val="238"/>
    </font>
    <font>
      <sz val="6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361">
    <xf numFmtId="0" fontId="0" fillId="0" borderId="0" xfId="0"/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0" fontId="7" fillId="0" borderId="0" xfId="3" applyFont="1" applyAlignment="1"/>
    <xf numFmtId="0" fontId="1" fillId="0" borderId="0" xfId="3" applyFont="1" applyAlignment="1"/>
    <xf numFmtId="0" fontId="7" fillId="0" borderId="4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0" xfId="3" applyFont="1" applyBorder="1" applyAlignment="1"/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5" xfId="3" applyFont="1" applyBorder="1" applyAlignment="1" applyProtection="1"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6" xfId="3" applyFont="1" applyBorder="1" applyAlignment="1" applyProtection="1">
      <protection hidden="1"/>
    </xf>
    <xf numFmtId="0" fontId="7" fillId="0" borderId="6" xfId="3" applyFont="1" applyBorder="1" applyAlignment="1"/>
    <xf numFmtId="0" fontId="19" fillId="0" borderId="0" xfId="5" applyFont="1" applyFill="1" applyBorder="1" applyAlignment="1">
      <alignment horizontal="center" vertical="center" wrapText="1"/>
    </xf>
    <xf numFmtId="0" fontId="20" fillId="0" borderId="0" xfId="5" applyFont="1" applyFill="1" applyBorder="1" applyAlignment="1" applyProtection="1">
      <alignment horizontal="center" vertical="center"/>
      <protection hidden="1"/>
    </xf>
    <xf numFmtId="164" fontId="21" fillId="0" borderId="1" xfId="0" applyNumberFormat="1" applyFont="1" applyFill="1" applyBorder="1" applyAlignment="1">
      <alignment horizontal="center" vertical="center"/>
    </xf>
    <xf numFmtId="3" fontId="3" fillId="0" borderId="7" xfId="0" applyNumberFormat="1" applyFont="1" applyFill="1" applyBorder="1" applyAlignment="1" applyProtection="1">
      <alignment vertical="center"/>
      <protection locked="0"/>
    </xf>
    <xf numFmtId="164" fontId="21" fillId="0" borderId="7" xfId="0" applyNumberFormat="1" applyFont="1" applyFill="1" applyBorder="1" applyAlignment="1">
      <alignment horizontal="center" vertical="center"/>
    </xf>
    <xf numFmtId="164" fontId="21" fillId="0" borderId="2" xfId="0" applyNumberFormat="1" applyFont="1" applyFill="1" applyBorder="1" applyAlignment="1">
      <alignment horizontal="center" vertical="center"/>
    </xf>
    <xf numFmtId="0" fontId="16" fillId="0" borderId="0" xfId="5" applyFont="1" applyBorder="1" applyAlignment="1" applyProtection="1">
      <alignment vertical="center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right" vertical="center"/>
      <protection hidden="1"/>
    </xf>
    <xf numFmtId="0" fontId="0" fillId="0" borderId="0" xfId="0" applyFill="1"/>
    <xf numFmtId="3" fontId="2" fillId="0" borderId="1" xfId="0" applyNumberFormat="1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horizontal="center" vertical="center" wrapText="1"/>
      <protection hidden="1"/>
    </xf>
    <xf numFmtId="0" fontId="8" fillId="0" borderId="8" xfId="0" applyFont="1" applyFill="1" applyBorder="1" applyAlignment="1" applyProtection="1">
      <alignment horizontal="center" vertical="center"/>
      <protection hidden="1"/>
    </xf>
    <xf numFmtId="0" fontId="4" fillId="0" borderId="9" xfId="0" applyFont="1" applyFill="1" applyBorder="1" applyAlignment="1" applyProtection="1">
      <alignment horizontal="center" vertical="center" wrapText="1"/>
      <protection hidden="1"/>
    </xf>
    <xf numFmtId="0" fontId="8" fillId="0" borderId="10" xfId="0" applyFont="1" applyFill="1" applyBorder="1" applyAlignment="1" applyProtection="1">
      <alignment horizontal="center" vertical="center" wrapText="1"/>
      <protection hidden="1"/>
    </xf>
    <xf numFmtId="0" fontId="8" fillId="0" borderId="9" xfId="0" applyFont="1" applyFill="1" applyBorder="1" applyAlignment="1" applyProtection="1">
      <alignment horizontal="center" vertical="center" wrapText="1"/>
      <protection hidden="1"/>
    </xf>
    <xf numFmtId="3" fontId="2" fillId="0" borderId="2" xfId="0" applyNumberFormat="1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5" applyFont="1" applyFill="1" applyAlignment="1">
      <alignment wrapText="1"/>
    </xf>
    <xf numFmtId="0" fontId="1" fillId="0" borderId="0" xfId="0" applyFont="1" applyFill="1"/>
    <xf numFmtId="14" fontId="20" fillId="0" borderId="0" xfId="5" applyNumberFormat="1" applyFont="1" applyFill="1" applyBorder="1" applyAlignment="1" applyProtection="1">
      <alignment horizontal="center" vertical="center"/>
      <protection locked="0" hidden="1"/>
    </xf>
    <xf numFmtId="0" fontId="1" fillId="0" borderId="0" xfId="5" applyFont="1" applyFill="1" applyBorder="1" applyAlignment="1">
      <alignment wrapText="1"/>
    </xf>
    <xf numFmtId="3" fontId="3" fillId="0" borderId="2" xfId="0" applyNumberFormat="1" applyFont="1" applyFill="1" applyBorder="1" applyAlignment="1" applyProtection="1">
      <alignment vertical="center"/>
      <protection hidden="1"/>
    </xf>
    <xf numFmtId="0" fontId="21" fillId="0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49" fontId="22" fillId="0" borderId="9" xfId="0" applyNumberFormat="1" applyFont="1" applyFill="1" applyBorder="1" applyAlignment="1">
      <alignment horizontal="center" vertical="center" wrapText="1"/>
    </xf>
    <xf numFmtId="49" fontId="22" fillId="0" borderId="9" xfId="0" applyNumberFormat="1" applyFont="1" applyFill="1" applyBorder="1" applyAlignment="1">
      <alignment horizontal="center" vertical="center"/>
    </xf>
    <xf numFmtId="0" fontId="7" fillId="0" borderId="5" xfId="3" applyFont="1" applyBorder="1" applyAlignment="1"/>
    <xf numFmtId="0" fontId="7" fillId="0" borderId="12" xfId="3" applyFont="1" applyBorder="1" applyAlignment="1"/>
    <xf numFmtId="0" fontId="5" fillId="0" borderId="13" xfId="3" applyFont="1" applyFill="1" applyBorder="1" applyAlignment="1" applyProtection="1">
      <alignment horizontal="left" vertical="center" wrapText="1"/>
      <protection hidden="1"/>
    </xf>
    <xf numFmtId="0" fontId="5" fillId="0" borderId="4" xfId="3" applyFont="1" applyFill="1" applyBorder="1" applyAlignment="1" applyProtection="1">
      <alignment vertical="center"/>
      <protection hidden="1"/>
    </xf>
    <xf numFmtId="0" fontId="7" fillId="0" borderId="13" xfId="3" applyFont="1" applyBorder="1" applyAlignment="1" applyProtection="1">
      <alignment horizontal="left" vertical="center" wrapText="1"/>
      <protection hidden="1"/>
    </xf>
    <xf numFmtId="0" fontId="7" fillId="0" borderId="4" xfId="3" applyFont="1" applyBorder="1" applyAlignment="1" applyProtection="1">
      <protection hidden="1"/>
    </xf>
    <xf numFmtId="0" fontId="14" fillId="0" borderId="0" xfId="3" applyFont="1" applyBorder="1" applyAlignment="1" applyProtection="1">
      <alignment horizontal="right"/>
      <protection hidden="1"/>
    </xf>
    <xf numFmtId="0" fontId="7" fillId="0" borderId="13" xfId="3" applyFont="1" applyFill="1" applyBorder="1" applyAlignment="1" applyProtection="1">
      <protection hidden="1"/>
    </xf>
    <xf numFmtId="0" fontId="7" fillId="0" borderId="13" xfId="3" applyFont="1" applyBorder="1" applyAlignment="1" applyProtection="1">
      <alignment wrapText="1"/>
      <protection hidden="1"/>
    </xf>
    <xf numFmtId="0" fontId="7" fillId="0" borderId="4" xfId="3" applyFont="1" applyBorder="1" applyAlignment="1" applyProtection="1">
      <alignment horizontal="right"/>
      <protection hidden="1"/>
    </xf>
    <xf numFmtId="0" fontId="7" fillId="0" borderId="13" xfId="3" applyFont="1" applyBorder="1" applyAlignment="1" applyProtection="1">
      <protection hidden="1"/>
    </xf>
    <xf numFmtId="0" fontId="7" fillId="0" borderId="4" xfId="3" applyFont="1" applyBorder="1" applyAlignment="1" applyProtection="1">
      <alignment horizontal="right" wrapText="1"/>
      <protection hidden="1"/>
    </xf>
    <xf numFmtId="0" fontId="5" fillId="0" borderId="0" xfId="3" applyFont="1" applyBorder="1" applyAlignment="1" applyProtection="1">
      <protection hidden="1"/>
    </xf>
    <xf numFmtId="0" fontId="7" fillId="0" borderId="13" xfId="3" applyFont="1" applyBorder="1" applyAlignment="1" applyProtection="1">
      <alignment horizontal="left" vertical="top" wrapText="1"/>
      <protection hidden="1"/>
    </xf>
    <xf numFmtId="0" fontId="7" fillId="0" borderId="4" xfId="3" applyFont="1" applyBorder="1" applyAlignment="1"/>
    <xf numFmtId="0" fontId="7" fillId="0" borderId="13" xfId="3" applyFont="1" applyBorder="1" applyAlignment="1" applyProtection="1">
      <alignment horizontal="left" vertical="top" wrapText="1" indent="2"/>
      <protection hidden="1"/>
    </xf>
    <xf numFmtId="0" fontId="7" fillId="0" borderId="4" xfId="3" applyFont="1" applyBorder="1" applyAlignment="1" applyProtection="1">
      <alignment horizontal="right" vertical="top"/>
      <protection hidden="1"/>
    </xf>
    <xf numFmtId="49" fontId="4" fillId="0" borderId="13" xfId="3" applyNumberFormat="1" applyFont="1" applyBorder="1" applyAlignment="1" applyProtection="1">
      <alignment horizontal="center" vertical="center"/>
      <protection locked="0" hidden="1"/>
    </xf>
    <xf numFmtId="0" fontId="7" fillId="0" borderId="4" xfId="3" applyFont="1" applyBorder="1" applyAlignment="1" applyProtection="1">
      <alignment horizontal="left" vertical="top"/>
      <protection hidden="1"/>
    </xf>
    <xf numFmtId="0" fontId="7" fillId="0" borderId="13" xfId="3" applyFont="1" applyBorder="1" applyAlignment="1" applyProtection="1">
      <alignment horizontal="left"/>
      <protection hidden="1"/>
    </xf>
    <xf numFmtId="0" fontId="7" fillId="0" borderId="12" xfId="3" applyFont="1" applyBorder="1" applyAlignment="1" applyProtection="1">
      <protection hidden="1"/>
    </xf>
    <xf numFmtId="0" fontId="7" fillId="0" borderId="4" xfId="3" applyFont="1" applyBorder="1" applyAlignment="1" applyProtection="1">
      <alignment horizontal="left"/>
      <protection hidden="1"/>
    </xf>
    <xf numFmtId="0" fontId="7" fillId="0" borderId="13" xfId="3" applyFont="1" applyFill="1" applyBorder="1" applyAlignment="1" applyProtection="1">
      <alignment vertical="center"/>
      <protection hidden="1"/>
    </xf>
    <xf numFmtId="0" fontId="16" fillId="0" borderId="13" xfId="5" applyFont="1" applyFill="1" applyBorder="1" applyAlignment="1" applyProtection="1">
      <alignment vertical="center"/>
      <protection hidden="1"/>
    </xf>
    <xf numFmtId="0" fontId="16" fillId="0" borderId="0" xfId="5" applyFont="1" applyBorder="1" applyAlignment="1" applyProtection="1">
      <alignment horizontal="left"/>
      <protection hidden="1"/>
    </xf>
    <xf numFmtId="0" fontId="11" fillId="0" borderId="0" xfId="5" applyBorder="1" applyAlignment="1"/>
    <xf numFmtId="0" fontId="11" fillId="0" borderId="13" xfId="5" applyBorder="1" applyAlignment="1"/>
    <xf numFmtId="0" fontId="4" fillId="0" borderId="4" xfId="3" applyFont="1" applyBorder="1" applyAlignment="1" applyProtection="1">
      <alignment vertical="center"/>
      <protection hidden="1"/>
    </xf>
    <xf numFmtId="0" fontId="7" fillId="0" borderId="14" xfId="3" applyFont="1" applyBorder="1" applyAlignment="1" applyProtection="1">
      <protection hidden="1"/>
    </xf>
    <xf numFmtId="0" fontId="7" fillId="0" borderId="15" xfId="3" applyFont="1" applyFill="1" applyBorder="1" applyAlignment="1" applyProtection="1">
      <alignment horizontal="right" vertical="top" wrapText="1"/>
      <protection hidden="1"/>
    </xf>
    <xf numFmtId="0" fontId="7" fillId="0" borderId="16" xfId="3" applyFont="1" applyFill="1" applyBorder="1" applyAlignment="1" applyProtection="1">
      <alignment horizontal="right" vertical="top" wrapText="1"/>
      <protection hidden="1"/>
    </xf>
    <xf numFmtId="0" fontId="7" fillId="0" borderId="16" xfId="3" applyFont="1" applyFill="1" applyBorder="1" applyAlignment="1" applyProtection="1">
      <protection hidden="1"/>
    </xf>
    <xf numFmtId="0" fontId="7" fillId="0" borderId="17" xfId="3" applyFont="1" applyFill="1" applyBorder="1" applyAlignment="1" applyProtection="1">
      <protection hidden="1"/>
    </xf>
    <xf numFmtId="14" fontId="4" fillId="0" borderId="9" xfId="3" applyNumberFormat="1" applyFont="1" applyFill="1" applyBorder="1" applyAlignment="1" applyProtection="1">
      <alignment horizontal="center" vertical="center"/>
      <protection locked="0" hidden="1"/>
    </xf>
    <xf numFmtId="0" fontId="4" fillId="0" borderId="4" xfId="3" applyFont="1" applyFill="1" applyBorder="1" applyAlignment="1" applyProtection="1">
      <alignment horizontal="right" vertical="center"/>
      <protection locked="0" hidden="1"/>
    </xf>
    <xf numFmtId="0" fontId="7" fillId="0" borderId="0" xfId="3" applyFont="1" applyFill="1" applyBorder="1" applyAlignment="1"/>
    <xf numFmtId="49" fontId="4" fillId="0" borderId="0" xfId="3" applyNumberFormat="1" applyFont="1" applyFill="1" applyBorder="1" applyAlignment="1" applyProtection="1">
      <alignment horizontal="center" vertical="center"/>
      <protection locked="0" hidden="1"/>
    </xf>
    <xf numFmtId="0" fontId="5" fillId="0" borderId="0" xfId="0" applyFont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 vertical="top"/>
      <protection hidden="1"/>
    </xf>
    <xf numFmtId="1" fontId="4" fillId="2" borderId="8" xfId="0" applyNumberFormat="1" applyFont="1" applyFill="1" applyBorder="1" applyAlignment="1" applyProtection="1">
      <alignment horizontal="center" vertical="center"/>
      <protection locked="0" hidden="1"/>
    </xf>
    <xf numFmtId="0" fontId="4" fillId="0" borderId="0" xfId="0" applyFont="1" applyFill="1" applyBorder="1" applyAlignment="1" applyProtection="1">
      <alignment horizontal="right" vertical="center"/>
      <protection locked="0" hidden="1"/>
    </xf>
    <xf numFmtId="0" fontId="5" fillId="0" borderId="0" xfId="0" applyFont="1" applyAlignment="1" applyProtection="1">
      <protection hidden="1"/>
    </xf>
    <xf numFmtId="0" fontId="5" fillId="0" borderId="0" xfId="0" applyFont="1" applyAlignment="1" applyProtection="1">
      <alignment horizontal="right"/>
      <protection hidden="1"/>
    </xf>
    <xf numFmtId="0" fontId="4" fillId="2" borderId="8" xfId="0" applyFont="1" applyFill="1" applyBorder="1" applyAlignment="1" applyProtection="1">
      <alignment horizontal="center" vertical="center"/>
      <protection locked="0" hidden="1"/>
    </xf>
    <xf numFmtId="0" fontId="4" fillId="0" borderId="0" xfId="0" applyFont="1" applyBorder="1" applyAlignment="1" applyProtection="1">
      <alignment vertical="top"/>
      <protection hidden="1"/>
    </xf>
    <xf numFmtId="0" fontId="5" fillId="0" borderId="0" xfId="0" applyFont="1" applyAlignment="1"/>
    <xf numFmtId="49" fontId="4" fillId="2" borderId="8" xfId="0" applyNumberFormat="1" applyFont="1" applyFill="1" applyBorder="1" applyAlignment="1" applyProtection="1">
      <alignment horizontal="right" vertical="center"/>
      <protection locked="0" hidden="1"/>
    </xf>
    <xf numFmtId="3" fontId="1" fillId="0" borderId="0" xfId="0" applyNumberFormat="1" applyFont="1" applyFill="1"/>
    <xf numFmtId="3" fontId="0" fillId="0" borderId="0" xfId="0" applyNumberFormat="1" applyFill="1"/>
    <xf numFmtId="0" fontId="5" fillId="0" borderId="0" xfId="0" applyFont="1" applyBorder="1" applyAlignment="1" applyProtection="1">
      <alignment horizontal="right"/>
      <protection hidden="1"/>
    </xf>
    <xf numFmtId="0" fontId="5" fillId="0" borderId="0" xfId="0" applyFont="1" applyBorder="1" applyAlignment="1" applyProtection="1">
      <alignment vertical="top" wrapText="1"/>
      <protection hidden="1"/>
    </xf>
    <xf numFmtId="0" fontId="5" fillId="0" borderId="0" xfId="0" applyFont="1" applyBorder="1" applyAlignment="1" applyProtection="1">
      <alignment wrapText="1"/>
      <protection hidden="1"/>
    </xf>
    <xf numFmtId="0" fontId="5" fillId="0" borderId="0" xfId="0" applyFont="1" applyAlignment="1" applyProtection="1">
      <alignment horizontal="left" vertical="top" indent="2"/>
      <protection hidden="1"/>
    </xf>
    <xf numFmtId="0" fontId="5" fillId="0" borderId="0" xfId="0" applyFont="1" applyAlignment="1" applyProtection="1">
      <alignment horizontal="left" vertical="top" wrapText="1" indent="2"/>
      <protection hidden="1"/>
    </xf>
    <xf numFmtId="164" fontId="9" fillId="0" borderId="18" xfId="0" applyNumberFormat="1" applyFont="1" applyFill="1" applyBorder="1" applyAlignment="1">
      <alignment horizontal="center" vertical="center"/>
    </xf>
    <xf numFmtId="3" fontId="17" fillId="0" borderId="7" xfId="0" applyNumberFormat="1" applyFont="1" applyFill="1" applyBorder="1" applyAlignment="1" applyProtection="1">
      <alignment vertical="center"/>
      <protection locked="0"/>
    </xf>
    <xf numFmtId="164" fontId="20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3" fontId="17" fillId="0" borderId="1" xfId="0" applyNumberFormat="1" applyFont="1" applyFill="1" applyBorder="1" applyAlignment="1" applyProtection="1">
      <alignment vertical="center"/>
      <protection locked="0"/>
    </xf>
    <xf numFmtId="164" fontId="9" fillId="0" borderId="2" xfId="0" applyNumberFormat="1" applyFont="1" applyFill="1" applyBorder="1" applyAlignment="1">
      <alignment horizontal="center" vertical="center"/>
    </xf>
    <xf numFmtId="3" fontId="17" fillId="0" borderId="2" xfId="0" applyNumberFormat="1" applyFont="1" applyFill="1" applyBorder="1" applyAlignment="1" applyProtection="1">
      <alignment vertical="center"/>
      <protection locked="0"/>
    </xf>
    <xf numFmtId="164" fontId="9" fillId="0" borderId="19" xfId="0" applyNumberFormat="1" applyFont="1" applyFill="1" applyBorder="1" applyAlignment="1">
      <alignment horizontal="center" vertical="center"/>
    </xf>
    <xf numFmtId="0" fontId="5" fillId="0" borderId="0" xfId="0" applyFont="1" applyFill="1"/>
    <xf numFmtId="0" fontId="21" fillId="0" borderId="9" xfId="0" applyFont="1" applyFill="1" applyBorder="1" applyAlignment="1" applyProtection="1">
      <alignment horizontal="center" vertical="center" wrapText="1"/>
      <protection hidden="1"/>
    </xf>
    <xf numFmtId="0" fontId="21" fillId="0" borderId="9" xfId="0" applyFont="1" applyFill="1" applyBorder="1" applyAlignment="1" applyProtection="1">
      <alignment horizontal="center" vertical="center"/>
      <protection hidden="1"/>
    </xf>
    <xf numFmtId="164" fontId="21" fillId="0" borderId="18" xfId="0" applyNumberFormat="1" applyFont="1" applyFill="1" applyBorder="1" applyAlignment="1">
      <alignment horizontal="center" vertical="center"/>
    </xf>
    <xf numFmtId="164" fontId="21" fillId="0" borderId="19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4" fontId="5" fillId="0" borderId="20" xfId="0" applyNumberFormat="1" applyFont="1" applyFill="1" applyBorder="1" applyAlignment="1">
      <alignment vertical="center"/>
    </xf>
    <xf numFmtId="3" fontId="17" fillId="3" borderId="1" xfId="0" applyNumberFormat="1" applyFont="1" applyFill="1" applyBorder="1" applyAlignment="1" applyProtection="1">
      <alignment vertical="center"/>
      <protection hidden="1"/>
    </xf>
    <xf numFmtId="3" fontId="17" fillId="3" borderId="7" xfId="0" applyNumberFormat="1" applyFont="1" applyFill="1" applyBorder="1" applyAlignment="1" applyProtection="1">
      <alignment vertical="center"/>
      <protection hidden="1"/>
    </xf>
    <xf numFmtId="3" fontId="5" fillId="0" borderId="1" xfId="0" applyNumberFormat="1" applyFont="1" applyFill="1" applyBorder="1" applyAlignment="1" applyProtection="1">
      <alignment vertical="center"/>
      <protection locked="0"/>
    </xf>
    <xf numFmtId="3" fontId="5" fillId="0" borderId="2" xfId="0" applyNumberFormat="1" applyFont="1" applyFill="1" applyBorder="1" applyAlignment="1" applyProtection="1">
      <alignment vertical="center"/>
      <protection hidden="1"/>
    </xf>
    <xf numFmtId="3" fontId="2" fillId="0" borderId="7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Fill="1"/>
    <xf numFmtId="3" fontId="4" fillId="0" borderId="1" xfId="0" applyNumberFormat="1" applyFont="1" applyFill="1" applyBorder="1" applyAlignment="1" applyProtection="1">
      <alignment vertical="center"/>
      <protection locked="0"/>
    </xf>
    <xf numFmtId="3" fontId="4" fillId="0" borderId="7" xfId="0" applyNumberFormat="1" applyFont="1" applyFill="1" applyBorder="1" applyAlignment="1" applyProtection="1">
      <alignment vertical="center"/>
      <protection hidden="1"/>
    </xf>
    <xf numFmtId="3" fontId="4" fillId="0" borderId="1" xfId="0" applyNumberFormat="1" applyFont="1" applyFill="1" applyBorder="1" applyAlignment="1" applyProtection="1">
      <alignment vertical="center"/>
      <protection hidden="1"/>
    </xf>
    <xf numFmtId="3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/>
    <xf numFmtId="3" fontId="2" fillId="2" borderId="3" xfId="0" applyNumberFormat="1" applyFont="1" applyFill="1" applyBorder="1" applyAlignment="1" applyProtection="1">
      <alignment vertical="center"/>
      <protection hidden="1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6" fillId="0" borderId="20" xfId="0" applyNumberFormat="1" applyFont="1" applyFill="1" applyBorder="1" applyAlignment="1">
      <alignment vertical="center"/>
    </xf>
    <xf numFmtId="3" fontId="26" fillId="0" borderId="20" xfId="0" applyNumberFormat="1" applyFont="1" applyFill="1" applyBorder="1"/>
    <xf numFmtId="3" fontId="26" fillId="0" borderId="0" xfId="0" applyNumberFormat="1" applyFont="1" applyFill="1"/>
    <xf numFmtId="3" fontId="5" fillId="0" borderId="1" xfId="0" applyNumberFormat="1" applyFont="1" applyFill="1" applyBorder="1" applyAlignment="1" applyProtection="1">
      <alignment vertical="center"/>
      <protection hidden="1"/>
    </xf>
    <xf numFmtId="3" fontId="4" fillId="0" borderId="9" xfId="0" applyNumberFormat="1" applyFont="1" applyFill="1" applyBorder="1" applyAlignment="1" applyProtection="1">
      <alignment horizontal="center" vertical="center" wrapText="1"/>
      <protection hidden="1"/>
    </xf>
    <xf numFmtId="4" fontId="0" fillId="0" borderId="0" xfId="0" applyNumberFormat="1"/>
    <xf numFmtId="3" fontId="8" fillId="0" borderId="3" xfId="0" applyNumberFormat="1" applyFont="1" applyFill="1" applyBorder="1" applyAlignment="1" applyProtection="1">
      <alignment vertical="center"/>
      <protection hidden="1"/>
    </xf>
    <xf numFmtId="3" fontId="8" fillId="0" borderId="1" xfId="0" applyNumberFormat="1" applyFont="1" applyFill="1" applyBorder="1" applyAlignment="1" applyProtection="1">
      <alignment vertical="center"/>
      <protection hidden="1"/>
    </xf>
    <xf numFmtId="3" fontId="2" fillId="0" borderId="1" xfId="2" applyNumberFormat="1" applyFont="1" applyFill="1" applyBorder="1" applyAlignment="1" applyProtection="1">
      <alignment vertical="center"/>
      <protection locked="0"/>
    </xf>
    <xf numFmtId="4" fontId="0" fillId="0" borderId="0" xfId="0" applyNumberFormat="1" applyFill="1"/>
    <xf numFmtId="3" fontId="5" fillId="0" borderId="0" xfId="0" applyNumberFormat="1" applyFont="1" applyBorder="1" applyAlignment="1" applyProtection="1">
      <alignment vertical="top"/>
      <protection hidden="1"/>
    </xf>
    <xf numFmtId="3" fontId="8" fillId="2" borderId="3" xfId="0" applyNumberFormat="1" applyFont="1" applyFill="1" applyBorder="1" applyAlignment="1" applyProtection="1">
      <alignment vertical="center"/>
      <protection hidden="1"/>
    </xf>
    <xf numFmtId="3" fontId="8" fillId="2" borderId="1" xfId="0" applyNumberFormat="1" applyFont="1" applyFill="1" applyBorder="1" applyAlignment="1" applyProtection="1">
      <alignment vertical="center"/>
      <protection hidden="1"/>
    </xf>
    <xf numFmtId="4" fontId="8" fillId="0" borderId="1" xfId="0" applyNumberFormat="1" applyFont="1" applyFill="1" applyBorder="1" applyAlignment="1" applyProtection="1">
      <alignment vertical="center"/>
      <protection hidden="1"/>
    </xf>
    <xf numFmtId="3" fontId="4" fillId="2" borderId="8" xfId="0" applyNumberFormat="1" applyFont="1" applyFill="1" applyBorder="1" applyAlignment="1" applyProtection="1">
      <alignment horizontal="right" vertical="center"/>
      <protection locked="0" hidden="1"/>
    </xf>
    <xf numFmtId="4" fontId="27" fillId="0" borderId="0" xfId="0" applyNumberFormat="1" applyFont="1" applyFill="1"/>
    <xf numFmtId="0" fontId="12" fillId="0" borderId="21" xfId="3" applyFont="1" applyBorder="1" applyAlignment="1"/>
    <xf numFmtId="0" fontId="12" fillId="0" borderId="5" xfId="3" applyFont="1" applyBorder="1" applyAlignment="1"/>
    <xf numFmtId="0" fontId="7" fillId="0" borderId="0" xfId="3" applyFont="1" applyBorder="1" applyAlignment="1" applyProtection="1">
      <alignment vertical="center"/>
      <protection hidden="1"/>
    </xf>
    <xf numFmtId="0" fontId="7" fillId="0" borderId="4" xfId="3" applyFont="1" applyBorder="1" applyAlignment="1" applyProtection="1">
      <alignment horizontal="right" vertical="center" wrapText="1"/>
      <protection hidden="1"/>
    </xf>
    <xf numFmtId="0" fontId="7" fillId="0" borderId="13" xfId="3" applyFont="1" applyBorder="1" applyAlignment="1" applyProtection="1">
      <alignment horizontal="right" wrapText="1"/>
      <protection hidden="1"/>
    </xf>
    <xf numFmtId="0" fontId="4" fillId="0" borderId="15" xfId="3" applyFont="1" applyFill="1" applyBorder="1" applyAlignment="1" applyProtection="1">
      <alignment horizontal="left" vertical="center"/>
      <protection locked="0" hidden="1"/>
    </xf>
    <xf numFmtId="0" fontId="4" fillId="0" borderId="16" xfId="3" applyFont="1" applyFill="1" applyBorder="1" applyAlignment="1" applyProtection="1">
      <alignment horizontal="left" vertical="center"/>
      <protection locked="0" hidden="1"/>
    </xf>
    <xf numFmtId="0" fontId="4" fillId="0" borderId="17" xfId="3" applyFont="1" applyFill="1" applyBorder="1" applyAlignment="1" applyProtection="1">
      <alignment horizontal="left" vertical="center"/>
      <protection locked="0" hidden="1"/>
    </xf>
    <xf numFmtId="49" fontId="4" fillId="0" borderId="15" xfId="3" applyNumberFormat="1" applyFont="1" applyFill="1" applyBorder="1" applyAlignment="1" applyProtection="1">
      <alignment horizontal="left" vertical="center"/>
      <protection locked="0" hidden="1"/>
    </xf>
    <xf numFmtId="49" fontId="4" fillId="0" borderId="16" xfId="3" applyNumberFormat="1" applyFont="1" applyFill="1" applyBorder="1" applyAlignment="1" applyProtection="1">
      <alignment horizontal="left" vertical="center"/>
      <protection locked="0" hidden="1"/>
    </xf>
    <xf numFmtId="49" fontId="4" fillId="0" borderId="17" xfId="3" applyNumberFormat="1" applyFont="1" applyFill="1" applyBorder="1" applyAlignment="1" applyProtection="1">
      <alignment horizontal="left" vertical="center"/>
      <protection locked="0" hidden="1"/>
    </xf>
    <xf numFmtId="49" fontId="4" fillId="2" borderId="15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17" xfId="3" applyNumberFormat="1" applyFont="1" applyBorder="1" applyAlignment="1" applyProtection="1">
      <alignment horizontal="center" vertical="center"/>
      <protection locked="0" hidden="1"/>
    </xf>
    <xf numFmtId="0" fontId="4" fillId="2" borderId="15" xfId="0" applyFont="1" applyFill="1" applyBorder="1" applyAlignment="1" applyProtection="1">
      <alignment horizontal="right" vertical="center"/>
      <protection locked="0" hidden="1"/>
    </xf>
    <xf numFmtId="0" fontId="4" fillId="2" borderId="16" xfId="0" applyFont="1" applyFill="1" applyBorder="1" applyAlignment="1" applyProtection="1">
      <alignment horizontal="right" vertical="center"/>
      <protection locked="0" hidden="1"/>
    </xf>
    <xf numFmtId="0" fontId="4" fillId="2" borderId="17" xfId="0" applyFont="1" applyFill="1" applyBorder="1" applyAlignment="1" applyProtection="1">
      <alignment horizontal="right" vertical="center"/>
      <protection locked="0" hidden="1"/>
    </xf>
    <xf numFmtId="0" fontId="5" fillId="0" borderId="16" xfId="0" applyFont="1" applyBorder="1" applyAlignment="1" applyProtection="1">
      <protection locked="0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49" fontId="15" fillId="0" borderId="15" xfId="1" applyNumberFormat="1" applyFont="1" applyFill="1" applyBorder="1" applyAlignment="1" applyProtection="1">
      <alignment horizontal="left" vertical="center"/>
      <protection locked="0" hidden="1"/>
    </xf>
    <xf numFmtId="0" fontId="7" fillId="0" borderId="4" xfId="3" applyFont="1" applyBorder="1" applyAlignment="1" applyProtection="1">
      <alignment horizontal="right" vertical="center"/>
      <protection hidden="1"/>
    </xf>
    <xf numFmtId="0" fontId="7" fillId="0" borderId="13" xfId="3" applyFont="1" applyBorder="1" applyAlignment="1" applyProtection="1">
      <alignment horizontal="right"/>
      <protection hidden="1"/>
    </xf>
    <xf numFmtId="0" fontId="7" fillId="0" borderId="22" xfId="3" applyFont="1" applyBorder="1" applyAlignment="1" applyProtection="1">
      <alignment horizontal="center" vertical="top"/>
      <protection hidden="1"/>
    </xf>
    <xf numFmtId="0" fontId="7" fillId="0" borderId="22" xfId="3" applyFont="1" applyBorder="1" applyAlignment="1">
      <alignment horizontal="center"/>
    </xf>
    <xf numFmtId="0" fontId="7" fillId="0" borderId="23" xfId="3" applyFont="1" applyBorder="1" applyAlignment="1"/>
    <xf numFmtId="0" fontId="7" fillId="0" borderId="16" xfId="3" applyFont="1" applyFill="1" applyBorder="1" applyAlignment="1" applyProtection="1">
      <alignment horizontal="center" vertical="top"/>
      <protection hidden="1"/>
    </xf>
    <xf numFmtId="0" fontId="7" fillId="0" borderId="16" xfId="3" applyFont="1" applyFill="1" applyBorder="1" applyAlignment="1" applyProtection="1">
      <alignment horizontal="center"/>
      <protection hidden="1"/>
    </xf>
    <xf numFmtId="0" fontId="16" fillId="0" borderId="0" xfId="5" applyFont="1" applyBorder="1" applyAlignment="1" applyProtection="1">
      <alignment horizontal="left"/>
      <protection hidden="1"/>
    </xf>
    <xf numFmtId="0" fontId="11" fillId="0" borderId="0" xfId="5" applyBorder="1" applyAlignment="1"/>
    <xf numFmtId="0" fontId="11" fillId="0" borderId="13" xfId="5" applyBorder="1" applyAlignment="1"/>
    <xf numFmtId="49" fontId="4" fillId="0" borderId="15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17" xfId="3" applyNumberFormat="1" applyFont="1" applyFill="1" applyBorder="1" applyAlignment="1" applyProtection="1">
      <alignment horizontal="center" vertical="center"/>
      <protection locked="0" hidden="1"/>
    </xf>
    <xf numFmtId="0" fontId="7" fillId="0" borderId="17" xfId="3" applyFont="1" applyFill="1" applyBorder="1" applyAlignment="1">
      <alignment horizontal="left" vertical="center"/>
    </xf>
    <xf numFmtId="0" fontId="23" fillId="0" borderId="0" xfId="5" applyFont="1" applyBorder="1" applyAlignment="1" applyProtection="1">
      <alignment horizontal="left"/>
      <protection hidden="1"/>
    </xf>
    <xf numFmtId="0" fontId="24" fillId="0" borderId="0" xfId="5" applyFont="1" applyBorder="1" applyAlignment="1"/>
    <xf numFmtId="0" fontId="7" fillId="0" borderId="16" xfId="3" applyFont="1" applyFill="1" applyBorder="1" applyAlignment="1"/>
    <xf numFmtId="0" fontId="7" fillId="0" borderId="17" xfId="3" applyFont="1" applyFill="1" applyBorder="1" applyAlignment="1"/>
    <xf numFmtId="0" fontId="7" fillId="0" borderId="5" xfId="3" applyFont="1" applyBorder="1" applyAlignment="1" applyProtection="1">
      <alignment horizontal="center"/>
      <protection hidden="1"/>
    </xf>
    <xf numFmtId="49" fontId="4" fillId="2" borderId="15" xfId="0" applyNumberFormat="1" applyFont="1" applyFill="1" applyBorder="1" applyAlignment="1" applyProtection="1">
      <alignment horizontal="center" vertical="center"/>
      <protection locked="0" hidden="1"/>
    </xf>
    <xf numFmtId="49" fontId="4" fillId="0" borderId="17" xfId="0" applyNumberFormat="1" applyFont="1" applyBorder="1" applyAlignment="1" applyProtection="1">
      <alignment horizontal="center" vertical="center"/>
      <protection locked="0" hidden="1"/>
    </xf>
    <xf numFmtId="0" fontId="4" fillId="2" borderId="16" xfId="0" applyFont="1" applyFill="1" applyBorder="1" applyAlignment="1" applyProtection="1">
      <alignment horizontal="right" vertical="center"/>
      <protection hidden="1"/>
    </xf>
    <xf numFmtId="0" fontId="4" fillId="2" borderId="17" xfId="0" applyFont="1" applyFill="1" applyBorder="1" applyAlignment="1" applyProtection="1">
      <alignment horizontal="right" vertical="center"/>
      <protection hidden="1"/>
    </xf>
    <xf numFmtId="0" fontId="4" fillId="2" borderId="15" xfId="3" applyFont="1" applyFill="1" applyBorder="1" applyAlignment="1" applyProtection="1">
      <alignment horizontal="right" vertical="center"/>
      <protection locked="0" hidden="1"/>
    </xf>
    <xf numFmtId="0" fontId="5" fillId="0" borderId="16" xfId="3" applyFont="1" applyBorder="1" applyAlignment="1"/>
    <xf numFmtId="0" fontId="5" fillId="0" borderId="16" xfId="0" applyFont="1" applyBorder="1" applyAlignment="1"/>
    <xf numFmtId="0" fontId="5" fillId="0" borderId="17" xfId="3" applyFont="1" applyBorder="1" applyAlignment="1"/>
    <xf numFmtId="0" fontId="4" fillId="2" borderId="15" xfId="0" applyFont="1" applyFill="1" applyBorder="1" applyAlignment="1" applyProtection="1">
      <alignment horizontal="left" vertical="center"/>
      <protection locked="0" hidden="1"/>
    </xf>
    <xf numFmtId="0" fontId="5" fillId="0" borderId="16" xfId="0" applyFont="1" applyBorder="1" applyAlignment="1" applyProtection="1">
      <alignment horizontal="left"/>
    </xf>
    <xf numFmtId="0" fontId="5" fillId="0" borderId="17" xfId="0" applyFont="1" applyBorder="1" applyAlignment="1" applyProtection="1">
      <alignment horizontal="left"/>
    </xf>
    <xf numFmtId="0" fontId="5" fillId="0" borderId="0" xfId="0" applyFont="1" applyAlignment="1" applyProtection="1">
      <alignment horizontal="right" vertical="center"/>
      <protection hidden="1"/>
    </xf>
    <xf numFmtId="0" fontId="5" fillId="0" borderId="13" xfId="0" applyFont="1" applyBorder="1" applyAlignment="1" applyProtection="1">
      <alignment horizontal="right"/>
      <protection hidden="1"/>
    </xf>
    <xf numFmtId="49" fontId="4" fillId="2" borderId="17" xfId="0" applyNumberFormat="1" applyFont="1" applyFill="1" applyBorder="1" applyAlignment="1" applyProtection="1">
      <alignment horizontal="center" vertical="center"/>
      <protection locked="0" hidden="1"/>
    </xf>
    <xf numFmtId="0" fontId="5" fillId="0" borderId="4" xfId="3" applyFont="1" applyBorder="1" applyAlignment="1" applyProtection="1">
      <alignment horizontal="center" vertical="center"/>
      <protection hidden="1"/>
    </xf>
    <xf numFmtId="0" fontId="5" fillId="0" borderId="0" xfId="3" applyFont="1" applyBorder="1" applyAlignment="1">
      <alignment horizontal="center" vertical="center"/>
    </xf>
    <xf numFmtId="0" fontId="5" fillId="0" borderId="0" xfId="3" applyFont="1" applyBorder="1" applyAlignment="1">
      <alignment horizontal="center"/>
    </xf>
    <xf numFmtId="0" fontId="5" fillId="0" borderId="0" xfId="0" applyFont="1" applyBorder="1" applyAlignment="1" applyProtection="1">
      <alignment vertical="top" wrapText="1"/>
      <protection hidden="1"/>
    </xf>
    <xf numFmtId="0" fontId="5" fillId="0" borderId="0" xfId="0" applyFont="1" applyBorder="1" applyAlignment="1" applyProtection="1">
      <alignment wrapText="1"/>
      <protection hidden="1"/>
    </xf>
    <xf numFmtId="0" fontId="5" fillId="0" borderId="4" xfId="0" applyFont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/>
      <protection hidden="1"/>
    </xf>
    <xf numFmtId="1" fontId="4" fillId="2" borderId="15" xfId="0" applyNumberFormat="1" applyFont="1" applyFill="1" applyBorder="1" applyAlignment="1" applyProtection="1">
      <alignment horizontal="center" vertical="center"/>
      <protection locked="0" hidden="1"/>
    </xf>
    <xf numFmtId="1" fontId="4" fillId="2" borderId="17" xfId="0" applyNumberFormat="1" applyFont="1" applyFill="1" applyBorder="1" applyAlignment="1" applyProtection="1">
      <alignment horizontal="center" vertical="center"/>
      <protection locked="0" hidden="1"/>
    </xf>
    <xf numFmtId="0" fontId="6" fillId="2" borderId="15" xfId="1" applyFill="1" applyBorder="1" applyAlignment="1" applyProtection="1">
      <protection locked="0" hidden="1"/>
    </xf>
    <xf numFmtId="0" fontId="4" fillId="0" borderId="16" xfId="0" applyFont="1" applyBorder="1" applyAlignment="1" applyProtection="1">
      <protection locked="0" hidden="1"/>
    </xf>
    <xf numFmtId="0" fontId="4" fillId="0" borderId="17" xfId="0" applyFont="1" applyBorder="1" applyAlignment="1" applyProtection="1">
      <protection locked="0" hidden="1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4" fillId="0" borderId="4" xfId="3" applyFont="1" applyFill="1" applyBorder="1" applyAlignment="1" applyProtection="1">
      <alignment horizontal="left" vertical="center" wrapText="1"/>
      <protection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13" xfId="3" applyFont="1" applyFill="1" applyBorder="1" applyAlignment="1" applyProtection="1">
      <alignment horizontal="left" vertical="center" wrapText="1"/>
      <protection hidden="1"/>
    </xf>
    <xf numFmtId="0" fontId="13" fillId="0" borderId="4" xfId="3" applyFont="1" applyBorder="1" applyAlignment="1" applyProtection="1">
      <alignment horizontal="center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13" fillId="0" borderId="13" xfId="3" applyFont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>
      <alignment horizontal="center" vertical="center"/>
    </xf>
    <xf numFmtId="0" fontId="7" fillId="0" borderId="0" xfId="3" applyFont="1" applyBorder="1" applyAlignment="1">
      <alignment vertical="center"/>
    </xf>
    <xf numFmtId="0" fontId="7" fillId="0" borderId="0" xfId="3" applyFont="1" applyBorder="1" applyAlignment="1">
      <alignment horizontal="center"/>
    </xf>
    <xf numFmtId="0" fontId="7" fillId="0" borderId="13" xfId="3" applyFont="1" applyBorder="1" applyAlignment="1">
      <alignment horizontal="center"/>
    </xf>
    <xf numFmtId="0" fontId="5" fillId="0" borderId="16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4" xfId="3" applyFont="1" applyBorder="1" applyAlignment="1" applyProtection="1">
      <alignment horizontal="right" wrapText="1"/>
      <protection hidden="1"/>
    </xf>
    <xf numFmtId="0" fontId="3" fillId="0" borderId="4" xfId="3" applyFont="1" applyBorder="1" applyAlignment="1" applyProtection="1">
      <alignment horizontal="right" vertical="center" wrapText="1"/>
      <protection hidden="1"/>
    </xf>
    <xf numFmtId="0" fontId="3" fillId="0" borderId="13" xfId="3" applyFont="1" applyBorder="1" applyAlignment="1" applyProtection="1">
      <alignment horizontal="right" wrapText="1"/>
      <protection hidden="1"/>
    </xf>
    <xf numFmtId="0" fontId="9" fillId="0" borderId="24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26" xfId="0" applyFont="1" applyFill="1" applyBorder="1" applyAlignment="1">
      <alignment horizontal="left" vertical="center" wrapText="1"/>
    </xf>
    <xf numFmtId="0" fontId="20" fillId="0" borderId="27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16" xfId="0" applyFont="1" applyFill="1" applyBorder="1" applyAlignment="1" applyProtection="1">
      <alignment horizontal="center" vertical="top" wrapText="1"/>
      <protection hidden="1"/>
    </xf>
    <xf numFmtId="0" fontId="9" fillId="0" borderId="10" xfId="0" applyFont="1" applyFill="1" applyBorder="1" applyAlignment="1" applyProtection="1">
      <alignment vertical="center" wrapText="1"/>
      <protection hidden="1"/>
    </xf>
    <xf numFmtId="0" fontId="9" fillId="0" borderId="28" xfId="0" applyFont="1" applyFill="1" applyBorder="1" applyAlignment="1" applyProtection="1">
      <alignment vertical="center" wrapText="1"/>
      <protection hidden="1"/>
    </xf>
    <xf numFmtId="0" fontId="9" fillId="0" borderId="29" xfId="0" applyFont="1" applyFill="1" applyBorder="1" applyAlignment="1" applyProtection="1">
      <alignment vertical="center" wrapText="1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4" fillId="0" borderId="29" xfId="0" applyFont="1" applyFill="1" applyBorder="1" applyAlignment="1" applyProtection="1">
      <alignment horizontal="center" vertical="center" wrapText="1"/>
      <protection hidden="1"/>
    </xf>
    <xf numFmtId="0" fontId="8" fillId="0" borderId="8" xfId="0" applyFont="1" applyFill="1" applyBorder="1" applyAlignment="1" applyProtection="1">
      <alignment horizontal="center" vertical="center" wrapText="1"/>
      <protection hidden="1"/>
    </xf>
    <xf numFmtId="0" fontId="4" fillId="0" borderId="15" xfId="0" applyFont="1" applyFill="1" applyBorder="1" applyAlignment="1">
      <alignment horizontal="left" vertical="center" wrapText="1"/>
    </xf>
    <xf numFmtId="0" fontId="17" fillId="0" borderId="16" xfId="0" applyFont="1" applyFill="1" applyBorder="1" applyAlignment="1">
      <alignment horizontal="left" vertical="center" wrapText="1"/>
    </xf>
    <xf numFmtId="0" fontId="17" fillId="0" borderId="17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0" fontId="25" fillId="0" borderId="26" xfId="0" applyFont="1" applyFill="1" applyBorder="1" applyAlignment="1">
      <alignment horizontal="left" vertical="center" wrapText="1"/>
    </xf>
    <xf numFmtId="0" fontId="25" fillId="0" borderId="27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7" fillId="0" borderId="26" xfId="0" applyFont="1" applyFill="1" applyBorder="1" applyAlignment="1">
      <alignment horizontal="left" vertical="center" wrapText="1"/>
    </xf>
    <xf numFmtId="0" fontId="17" fillId="0" borderId="27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5" fillId="0" borderId="28" xfId="0" applyFont="1" applyFill="1" applyBorder="1" applyAlignment="1">
      <alignment vertical="center"/>
    </xf>
    <xf numFmtId="0" fontId="25" fillId="0" borderId="29" xfId="0" applyFont="1" applyFill="1" applyBorder="1" applyAlignment="1">
      <alignment vertical="center"/>
    </xf>
    <xf numFmtId="0" fontId="17" fillId="0" borderId="3" xfId="0" applyFont="1" applyFill="1" applyBorder="1" applyAlignment="1">
      <alignment horizontal="left" vertical="center" wrapText="1" indent="1"/>
    </xf>
    <xf numFmtId="0" fontId="17" fillId="0" borderId="26" xfId="0" applyFont="1" applyFill="1" applyBorder="1" applyAlignment="1">
      <alignment horizontal="left" vertical="center" wrapText="1" indent="1"/>
    </xf>
    <xf numFmtId="0" fontId="17" fillId="0" borderId="27" xfId="0" applyFont="1" applyFill="1" applyBorder="1" applyAlignment="1">
      <alignment horizontal="left" vertical="center" wrapText="1" indent="1"/>
    </xf>
    <xf numFmtId="0" fontId="25" fillId="0" borderId="3" xfId="0" applyFont="1" applyFill="1" applyBorder="1" applyAlignment="1">
      <alignment horizontal="left" vertical="center" wrapText="1" indent="1"/>
    </xf>
    <xf numFmtId="0" fontId="25" fillId="0" borderId="26" xfId="0" applyFont="1" applyFill="1" applyBorder="1" applyAlignment="1">
      <alignment horizontal="left" vertical="center" wrapText="1" indent="1"/>
    </xf>
    <xf numFmtId="0" fontId="25" fillId="0" borderId="27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9" fillId="0" borderId="32" xfId="0" applyFont="1" applyFill="1" applyBorder="1" applyAlignment="1">
      <alignment horizontal="left" vertical="center" wrapText="1"/>
    </xf>
    <xf numFmtId="0" fontId="9" fillId="0" borderId="33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left" vertical="center" wrapText="1"/>
    </xf>
    <xf numFmtId="0" fontId="20" fillId="0" borderId="28" xfId="0" applyFont="1" applyFill="1" applyBorder="1" applyAlignment="1">
      <alignment horizontal="left" vertical="center" wrapText="1"/>
    </xf>
    <xf numFmtId="0" fontId="25" fillId="0" borderId="28" xfId="0" applyFont="1" applyFill="1" applyBorder="1" applyAlignment="1">
      <alignment horizontal="left" vertical="center" wrapText="1"/>
    </xf>
    <xf numFmtId="0" fontId="25" fillId="0" borderId="29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>
      <alignment vertical="center"/>
    </xf>
    <xf numFmtId="0" fontId="17" fillId="0" borderId="25" xfId="0" applyFont="1" applyFill="1" applyBorder="1" applyAlignment="1">
      <alignment vertical="center"/>
    </xf>
    <xf numFmtId="0" fontId="25" fillId="0" borderId="11" xfId="0" applyFont="1" applyFill="1" applyBorder="1" applyAlignment="1">
      <alignment horizontal="left" vertical="center" wrapText="1"/>
    </xf>
    <xf numFmtId="0" fontId="25" fillId="0" borderId="30" xfId="0" applyFont="1" applyFill="1" applyBorder="1" applyAlignment="1">
      <alignment horizontal="left" vertical="center" wrapText="1"/>
    </xf>
    <xf numFmtId="0" fontId="25" fillId="0" borderId="31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21" fillId="0" borderId="16" xfId="0" applyFont="1" applyFill="1" applyBorder="1" applyAlignment="1" applyProtection="1">
      <alignment horizontal="left" vertical="center" wrapText="1"/>
      <protection hidden="1"/>
    </xf>
    <xf numFmtId="0" fontId="21" fillId="0" borderId="9" xfId="0" applyFont="1" applyFill="1" applyBorder="1" applyAlignment="1" applyProtection="1">
      <alignment horizontal="center" vertical="center" wrapText="1"/>
      <protection hidden="1"/>
    </xf>
    <xf numFmtId="0" fontId="21" fillId="0" borderId="24" xfId="0" applyFont="1" applyFill="1" applyBorder="1" applyAlignment="1">
      <alignment horizontal="left" vertical="center" wrapText="1"/>
    </xf>
    <xf numFmtId="0" fontId="21" fillId="0" borderId="20" xfId="0" applyFont="1" applyFill="1" applyBorder="1" applyAlignment="1">
      <alignment horizontal="left" vertical="center" wrapText="1"/>
    </xf>
    <xf numFmtId="0" fontId="21" fillId="0" borderId="25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26" xfId="0" applyFont="1" applyFill="1" applyBorder="1" applyAlignment="1">
      <alignment horizontal="left" vertical="center" wrapText="1"/>
    </xf>
    <xf numFmtId="0" fontId="21" fillId="0" borderId="27" xfId="0" applyFont="1" applyFill="1" applyBorder="1" applyAlignment="1">
      <alignment horizontal="left" vertical="center" wrapText="1"/>
    </xf>
    <xf numFmtId="3" fontId="4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21" fillId="0" borderId="3" xfId="0" applyFont="1" applyFill="1" applyBorder="1" applyAlignment="1">
      <alignment horizontal="left" vertical="center" wrapText="1" indent="1"/>
    </xf>
    <xf numFmtId="0" fontId="21" fillId="0" borderId="26" xfId="0" applyFont="1" applyFill="1" applyBorder="1" applyAlignment="1">
      <alignment horizontal="left" vertical="center" wrapText="1" indent="1"/>
    </xf>
    <xf numFmtId="0" fontId="21" fillId="0" borderId="27" xfId="0" applyFont="1" applyFill="1" applyBorder="1" applyAlignment="1">
      <alignment horizontal="left" vertical="center" wrapText="1" indent="1"/>
    </xf>
    <xf numFmtId="0" fontId="21" fillId="0" borderId="11" xfId="0" applyFont="1" applyFill="1" applyBorder="1" applyAlignment="1">
      <alignment horizontal="left" vertical="center" wrapText="1" indent="1"/>
    </xf>
    <xf numFmtId="0" fontId="21" fillId="0" borderId="30" xfId="0" applyFont="1" applyFill="1" applyBorder="1" applyAlignment="1">
      <alignment horizontal="left" vertical="center" wrapText="1" indent="1"/>
    </xf>
    <xf numFmtId="0" fontId="21" fillId="0" borderId="31" xfId="0" applyFont="1" applyFill="1" applyBorder="1" applyAlignment="1">
      <alignment horizontal="left" vertical="center" wrapText="1" inden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28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5" fillId="0" borderId="27" xfId="0" applyFont="1" applyFill="1" applyBorder="1" applyAlignment="1">
      <alignment horizontal="left" vertical="center" wrapText="1" indent="1"/>
    </xf>
    <xf numFmtId="0" fontId="5" fillId="0" borderId="32" xfId="0" applyFont="1" applyFill="1" applyBorder="1" applyAlignment="1">
      <alignment horizontal="left" vertical="center" wrapText="1" indent="1"/>
    </xf>
    <xf numFmtId="0" fontId="5" fillId="0" borderId="33" xfId="0" applyFont="1" applyFill="1" applyBorder="1" applyAlignment="1">
      <alignment horizontal="left" vertical="center" wrapText="1" indent="1"/>
    </xf>
    <xf numFmtId="0" fontId="5" fillId="0" borderId="34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21" fillId="0" borderId="21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35" xfId="0" applyFont="1" applyFill="1" applyBorder="1" applyAlignment="1">
      <alignment horizontal="left" vertical="center" wrapText="1"/>
    </xf>
    <xf numFmtId="0" fontId="21" fillId="0" borderId="36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top" wrapText="1"/>
      <protection hidden="1"/>
    </xf>
    <xf numFmtId="0" fontId="21" fillId="0" borderId="0" xfId="0" applyFont="1" applyFill="1" applyBorder="1" applyAlignment="1" applyProtection="1">
      <alignment horizontal="center" vertical="top" wrapText="1"/>
      <protection hidden="1"/>
    </xf>
    <xf numFmtId="0" fontId="4" fillId="0" borderId="10" xfId="0" applyFont="1" applyFill="1" applyBorder="1" applyAlignment="1" applyProtection="1">
      <alignment vertical="center" wrapText="1"/>
      <protection hidden="1"/>
    </xf>
    <xf numFmtId="0" fontId="4" fillId="0" borderId="28" xfId="0" applyFont="1" applyFill="1" applyBorder="1" applyAlignment="1" applyProtection="1">
      <alignment vertical="center" wrapText="1"/>
      <protection hidden="1"/>
    </xf>
    <xf numFmtId="0" fontId="4" fillId="0" borderId="29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vertical="center" wrapText="1"/>
    </xf>
    <xf numFmtId="0" fontId="19" fillId="0" borderId="0" xfId="5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20" fillId="0" borderId="0" xfId="5" applyFont="1" applyFill="1" applyBorder="1" applyAlignment="1" applyProtection="1">
      <alignment horizontal="center" vertical="center"/>
      <protection hidden="1"/>
    </xf>
    <xf numFmtId="14" fontId="20" fillId="0" borderId="0" xfId="5" applyNumberFormat="1" applyFont="1" applyFill="1" applyBorder="1" applyAlignment="1" applyProtection="1">
      <alignment horizontal="center" vertical="center"/>
      <protection locked="0" hidden="1"/>
    </xf>
    <xf numFmtId="0" fontId="1" fillId="0" borderId="0" xfId="5" applyFont="1" applyFill="1" applyBorder="1" applyAlignment="1">
      <alignment vertical="center"/>
    </xf>
    <xf numFmtId="0" fontId="21" fillId="0" borderId="9" xfId="0" applyFont="1" applyFill="1" applyBorder="1" applyAlignment="1">
      <alignment horizontal="center" vertical="center" wrapText="1"/>
    </xf>
    <xf numFmtId="49" fontId="22" fillId="0" borderId="9" xfId="0" applyNumberFormat="1" applyFont="1" applyFill="1" applyBorder="1" applyAlignment="1">
      <alignment horizontal="center" vertical="center" wrapText="1"/>
    </xf>
  </cellXfs>
  <cellStyles count="6">
    <cellStyle name="Hyperlink" xfId="1" builtinId="8"/>
    <cellStyle name="Normal" xfId="0" builtinId="0"/>
    <cellStyle name="Normal 2" xfId="2" xr:uid="{00000000-0005-0000-0000-000002000000}"/>
    <cellStyle name="Normal_TFI-POD" xfId="3" xr:uid="{00000000-0005-0000-0000-000003000000}"/>
    <cellStyle name="Obično_Knjiga2" xfId="4" xr:uid="{00000000-0005-0000-0000-000004000000}"/>
    <cellStyle name="Style 1" xfId="5" xr:uid="{00000000-0005-0000-0000-000005000000}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r@t.ht.hr" TargetMode="External"/><Relationship Id="rId1" Type="http://schemas.openxmlformats.org/officeDocument/2006/relationships/hyperlink" Target="mailto:ir@t.ht.h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63"/>
  <sheetViews>
    <sheetView tabSelected="1" view="pageBreakPreview" topLeftCell="A10" zoomScale="110" zoomScaleNormal="100" zoomScaleSheetLayoutView="100" workbookViewId="0">
      <selection activeCell="M29" sqref="M29"/>
    </sheetView>
  </sheetViews>
  <sheetFormatPr defaultColWidth="9.140625" defaultRowHeight="12.75" x14ac:dyDescent="0.2"/>
  <cols>
    <col min="1" max="1" width="9.140625" style="5"/>
    <col min="2" max="2" width="13" style="5" customWidth="1"/>
    <col min="3" max="6" width="9.140625" style="5"/>
    <col min="7" max="7" width="15.140625" style="5" customWidth="1"/>
    <col min="8" max="8" width="19.28515625" style="5" customWidth="1"/>
    <col min="9" max="9" width="14.42578125" style="5" customWidth="1"/>
    <col min="10" max="16384" width="9.140625" style="5"/>
  </cols>
  <sheetData>
    <row r="1" spans="1:12" ht="15.75" x14ac:dyDescent="0.25">
      <c r="A1" s="161" t="s">
        <v>206</v>
      </c>
      <c r="B1" s="162"/>
      <c r="C1" s="162"/>
      <c r="D1" s="59"/>
      <c r="E1" s="59"/>
      <c r="F1" s="59"/>
      <c r="G1" s="59"/>
      <c r="H1" s="59"/>
      <c r="I1" s="60"/>
      <c r="J1" s="4"/>
      <c r="K1" s="4"/>
      <c r="L1" s="4"/>
    </row>
    <row r="2" spans="1:12" x14ac:dyDescent="0.2">
      <c r="A2" s="227" t="s">
        <v>207</v>
      </c>
      <c r="B2" s="228"/>
      <c r="C2" s="228"/>
      <c r="D2" s="229"/>
      <c r="E2" s="92" t="s">
        <v>314</v>
      </c>
      <c r="F2" s="6"/>
      <c r="G2" s="7" t="s">
        <v>208</v>
      </c>
      <c r="H2" s="92" t="s">
        <v>317</v>
      </c>
      <c r="I2" s="61"/>
      <c r="J2" s="4"/>
      <c r="K2" s="4"/>
      <c r="L2" s="4"/>
    </row>
    <row r="3" spans="1:12" x14ac:dyDescent="0.2">
      <c r="A3" s="62"/>
      <c r="B3" s="8"/>
      <c r="C3" s="8"/>
      <c r="D3" s="8"/>
      <c r="E3" s="9"/>
      <c r="F3" s="9"/>
      <c r="G3" s="8"/>
      <c r="H3" s="8"/>
      <c r="I3" s="63"/>
      <c r="J3" s="4"/>
      <c r="K3" s="4"/>
      <c r="L3" s="4"/>
    </row>
    <row r="4" spans="1:12" ht="15" x14ac:dyDescent="0.2">
      <c r="A4" s="230" t="s">
        <v>271</v>
      </c>
      <c r="B4" s="231"/>
      <c r="C4" s="231"/>
      <c r="D4" s="231"/>
      <c r="E4" s="231"/>
      <c r="F4" s="231"/>
      <c r="G4" s="231"/>
      <c r="H4" s="231"/>
      <c r="I4" s="232"/>
      <c r="J4" s="4"/>
      <c r="K4" s="4"/>
      <c r="L4" s="4"/>
    </row>
    <row r="5" spans="1:12" x14ac:dyDescent="0.2">
      <c r="A5" s="64"/>
      <c r="B5" s="10"/>
      <c r="C5" s="10"/>
      <c r="D5" s="10"/>
      <c r="E5" s="11"/>
      <c r="F5" s="65"/>
      <c r="G5" s="12"/>
      <c r="H5" s="13"/>
      <c r="I5" s="66"/>
      <c r="J5" s="4"/>
      <c r="K5" s="4"/>
      <c r="L5" s="4"/>
    </row>
    <row r="6" spans="1:12" x14ac:dyDescent="0.2">
      <c r="A6" s="181" t="s">
        <v>209</v>
      </c>
      <c r="B6" s="182"/>
      <c r="C6" s="199" t="s">
        <v>274</v>
      </c>
      <c r="D6" s="200"/>
      <c r="E6" s="21"/>
      <c r="F6" s="21"/>
      <c r="G6" s="21"/>
      <c r="H6" s="21"/>
      <c r="I6" s="67"/>
      <c r="J6" s="4"/>
      <c r="K6" s="4"/>
      <c r="L6" s="4"/>
    </row>
    <row r="7" spans="1:12" x14ac:dyDescent="0.2">
      <c r="A7" s="68"/>
      <c r="B7" s="16"/>
      <c r="C7" s="97"/>
      <c r="D7" s="97"/>
      <c r="E7" s="21"/>
      <c r="F7" s="21"/>
      <c r="G7" s="21"/>
      <c r="H7" s="21"/>
      <c r="I7" s="67"/>
      <c r="J7" s="4"/>
      <c r="K7" s="4"/>
      <c r="L7" s="4"/>
    </row>
    <row r="8" spans="1:12" x14ac:dyDescent="0.2">
      <c r="A8" s="241" t="s">
        <v>210</v>
      </c>
      <c r="B8" s="242"/>
      <c r="C8" s="199" t="s">
        <v>275</v>
      </c>
      <c r="D8" s="212"/>
      <c r="E8" s="21"/>
      <c r="F8" s="21"/>
      <c r="G8" s="21"/>
      <c r="H8" s="21"/>
      <c r="I8" s="69"/>
      <c r="J8" s="4"/>
      <c r="K8" s="4"/>
      <c r="L8" s="4"/>
    </row>
    <row r="9" spans="1:12" x14ac:dyDescent="0.2">
      <c r="A9" s="70"/>
      <c r="B9" s="38"/>
      <c r="C9" s="98"/>
      <c r="D9" s="97"/>
      <c r="E9" s="10"/>
      <c r="F9" s="10"/>
      <c r="G9" s="10"/>
      <c r="H9" s="10"/>
      <c r="I9" s="69"/>
      <c r="J9" s="4"/>
      <c r="K9" s="4"/>
      <c r="L9" s="4"/>
    </row>
    <row r="10" spans="1:12" x14ac:dyDescent="0.2">
      <c r="A10" s="164" t="s">
        <v>211</v>
      </c>
      <c r="B10" s="239"/>
      <c r="C10" s="199" t="s">
        <v>276</v>
      </c>
      <c r="D10" s="200"/>
      <c r="E10" s="10"/>
      <c r="F10" s="10"/>
      <c r="G10" s="10"/>
      <c r="H10" s="10"/>
      <c r="I10" s="69"/>
      <c r="J10" s="4"/>
      <c r="K10" s="4"/>
      <c r="L10" s="4"/>
    </row>
    <row r="11" spans="1:12" x14ac:dyDescent="0.2">
      <c r="A11" s="240"/>
      <c r="B11" s="239"/>
      <c r="C11" s="10"/>
      <c r="D11" s="10"/>
      <c r="E11" s="10"/>
      <c r="F11" s="10"/>
      <c r="G11" s="10"/>
      <c r="H11" s="10"/>
      <c r="I11" s="69"/>
      <c r="J11" s="4"/>
      <c r="K11" s="4"/>
      <c r="L11" s="4"/>
    </row>
    <row r="12" spans="1:12" x14ac:dyDescent="0.2">
      <c r="A12" s="181" t="s">
        <v>212</v>
      </c>
      <c r="B12" s="182"/>
      <c r="C12" s="207" t="s">
        <v>277</v>
      </c>
      <c r="D12" s="237"/>
      <c r="E12" s="237"/>
      <c r="F12" s="237"/>
      <c r="G12" s="237"/>
      <c r="H12" s="237"/>
      <c r="I12" s="238"/>
      <c r="J12" s="4"/>
      <c r="K12" s="4"/>
      <c r="L12" s="4"/>
    </row>
    <row r="13" spans="1:12" x14ac:dyDescent="0.2">
      <c r="A13" s="68"/>
      <c r="B13" s="16"/>
      <c r="C13" s="99"/>
      <c r="D13" s="97"/>
      <c r="E13" s="97"/>
      <c r="F13" s="97"/>
      <c r="G13" s="97"/>
      <c r="H13" s="97"/>
      <c r="I13" s="97"/>
      <c r="J13" s="4"/>
      <c r="K13" s="4"/>
      <c r="L13" s="4"/>
    </row>
    <row r="14" spans="1:12" x14ac:dyDescent="0.2">
      <c r="A14" s="181" t="s">
        <v>213</v>
      </c>
      <c r="B14" s="182"/>
      <c r="C14" s="220">
        <v>10110</v>
      </c>
      <c r="D14" s="221"/>
      <c r="E14" s="97"/>
      <c r="F14" s="207" t="s">
        <v>278</v>
      </c>
      <c r="G14" s="225"/>
      <c r="H14" s="225"/>
      <c r="I14" s="226"/>
      <c r="J14" s="4"/>
      <c r="K14" s="4"/>
      <c r="L14" s="4"/>
    </row>
    <row r="15" spans="1:12" x14ac:dyDescent="0.2">
      <c r="A15" s="68"/>
      <c r="B15" s="16"/>
      <c r="C15" s="97"/>
      <c r="D15" s="97"/>
      <c r="E15" s="97"/>
      <c r="F15" s="97"/>
      <c r="G15" s="97"/>
      <c r="H15" s="97"/>
      <c r="I15" s="97"/>
      <c r="J15" s="4"/>
      <c r="K15" s="4"/>
      <c r="L15" s="4"/>
    </row>
    <row r="16" spans="1:12" x14ac:dyDescent="0.2">
      <c r="A16" s="181" t="s">
        <v>214</v>
      </c>
      <c r="B16" s="182"/>
      <c r="C16" s="207" t="s">
        <v>308</v>
      </c>
      <c r="D16" s="237"/>
      <c r="E16" s="237"/>
      <c r="F16" s="237"/>
      <c r="G16" s="237"/>
      <c r="H16" s="237"/>
      <c r="I16" s="238"/>
      <c r="J16" s="4"/>
      <c r="K16" s="4"/>
      <c r="L16" s="4"/>
    </row>
    <row r="17" spans="1:12" x14ac:dyDescent="0.2">
      <c r="A17" s="68"/>
      <c r="B17" s="16"/>
      <c r="C17" s="97"/>
      <c r="D17" s="97"/>
      <c r="E17" s="97"/>
      <c r="F17" s="97"/>
      <c r="G17" s="97"/>
      <c r="H17" s="97"/>
      <c r="I17" s="97"/>
      <c r="J17" s="4"/>
      <c r="K17" s="4"/>
      <c r="L17" s="4"/>
    </row>
    <row r="18" spans="1:12" x14ac:dyDescent="0.2">
      <c r="A18" s="181" t="s">
        <v>215</v>
      </c>
      <c r="B18" s="182"/>
      <c r="C18" s="222" t="s">
        <v>279</v>
      </c>
      <c r="D18" s="223"/>
      <c r="E18" s="223"/>
      <c r="F18" s="223"/>
      <c r="G18" s="223"/>
      <c r="H18" s="223"/>
      <c r="I18" s="224"/>
      <c r="J18" s="4"/>
      <c r="K18" s="4"/>
      <c r="L18" s="4"/>
    </row>
    <row r="19" spans="1:12" x14ac:dyDescent="0.2">
      <c r="A19" s="68"/>
      <c r="B19" s="16"/>
      <c r="C19" s="99"/>
      <c r="D19" s="97"/>
      <c r="E19" s="97"/>
      <c r="F19" s="97"/>
      <c r="G19" s="97"/>
      <c r="H19" s="97"/>
      <c r="I19" s="97"/>
      <c r="J19" s="4"/>
      <c r="K19" s="4"/>
      <c r="L19" s="4"/>
    </row>
    <row r="20" spans="1:12" x14ac:dyDescent="0.2">
      <c r="A20" s="181" t="s">
        <v>216</v>
      </c>
      <c r="B20" s="182"/>
      <c r="C20" s="222" t="s">
        <v>279</v>
      </c>
      <c r="D20" s="223"/>
      <c r="E20" s="223"/>
      <c r="F20" s="223"/>
      <c r="G20" s="223"/>
      <c r="H20" s="223"/>
      <c r="I20" s="224"/>
      <c r="J20" s="4"/>
      <c r="K20" s="4"/>
      <c r="L20" s="4"/>
    </row>
    <row r="21" spans="1:12" x14ac:dyDescent="0.2">
      <c r="A21" s="68"/>
      <c r="B21" s="16"/>
      <c r="C21" s="99"/>
      <c r="D21" s="97"/>
      <c r="E21" s="97"/>
      <c r="F21" s="97"/>
      <c r="G21" s="97"/>
      <c r="H21" s="97"/>
      <c r="I21" s="97"/>
      <c r="J21" s="4"/>
      <c r="K21" s="4"/>
      <c r="L21" s="4"/>
    </row>
    <row r="22" spans="1:12" x14ac:dyDescent="0.2">
      <c r="A22" s="181" t="s">
        <v>217</v>
      </c>
      <c r="B22" s="182"/>
      <c r="C22" s="100">
        <v>133</v>
      </c>
      <c r="D22" s="207" t="s">
        <v>278</v>
      </c>
      <c r="E22" s="208"/>
      <c r="F22" s="209"/>
      <c r="G22" s="218"/>
      <c r="H22" s="219"/>
      <c r="I22" s="101"/>
      <c r="J22" s="4"/>
      <c r="K22" s="4"/>
      <c r="L22" s="4"/>
    </row>
    <row r="23" spans="1:12" x14ac:dyDescent="0.2">
      <c r="A23" s="68"/>
      <c r="B23" s="16"/>
      <c r="C23" s="97"/>
      <c r="D23" s="97"/>
      <c r="E23" s="97"/>
      <c r="F23" s="97"/>
      <c r="G23" s="97"/>
      <c r="H23" s="97"/>
      <c r="I23" s="102"/>
      <c r="J23" s="4"/>
      <c r="K23" s="4"/>
      <c r="L23" s="4"/>
    </row>
    <row r="24" spans="1:12" x14ac:dyDescent="0.2">
      <c r="A24" s="181" t="s">
        <v>218</v>
      </c>
      <c r="B24" s="182"/>
      <c r="C24" s="100">
        <v>21</v>
      </c>
      <c r="D24" s="207" t="s">
        <v>280</v>
      </c>
      <c r="E24" s="208"/>
      <c r="F24" s="208"/>
      <c r="G24" s="209"/>
      <c r="H24" s="96" t="s">
        <v>219</v>
      </c>
      <c r="I24" s="159">
        <v>5698</v>
      </c>
      <c r="J24" s="4"/>
      <c r="K24" s="4"/>
      <c r="L24" s="4"/>
    </row>
    <row r="25" spans="1:12" x14ac:dyDescent="0.2">
      <c r="A25" s="68"/>
      <c r="B25" s="16"/>
      <c r="C25" s="97"/>
      <c r="D25" s="97"/>
      <c r="E25" s="97"/>
      <c r="F25" s="97"/>
      <c r="G25" s="103"/>
      <c r="H25" s="103" t="s">
        <v>281</v>
      </c>
      <c r="I25" s="155"/>
      <c r="J25" s="4"/>
      <c r="K25" s="4"/>
      <c r="L25" s="4"/>
    </row>
    <row r="26" spans="1:12" x14ac:dyDescent="0.2">
      <c r="A26" s="181" t="s">
        <v>220</v>
      </c>
      <c r="B26" s="182"/>
      <c r="C26" s="104" t="s">
        <v>283</v>
      </c>
      <c r="D26" s="105"/>
      <c r="E26" s="106"/>
      <c r="F26" s="102"/>
      <c r="G26" s="210" t="s">
        <v>221</v>
      </c>
      <c r="H26" s="211"/>
      <c r="I26" s="107" t="s">
        <v>282</v>
      </c>
      <c r="J26" s="4"/>
      <c r="K26" s="4"/>
      <c r="L26" s="4"/>
    </row>
    <row r="27" spans="1:12" x14ac:dyDescent="0.2">
      <c r="A27" s="68"/>
      <c r="B27" s="16"/>
      <c r="C27" s="10"/>
      <c r="D27" s="71"/>
      <c r="E27" s="71"/>
      <c r="F27" s="71"/>
      <c r="G27" s="71"/>
      <c r="H27" s="10"/>
      <c r="I27" s="72"/>
      <c r="J27" s="4"/>
      <c r="K27" s="4"/>
      <c r="L27" s="4"/>
    </row>
    <row r="28" spans="1:12" x14ac:dyDescent="0.2">
      <c r="A28" s="213" t="s">
        <v>222</v>
      </c>
      <c r="B28" s="214"/>
      <c r="C28" s="215"/>
      <c r="D28" s="215"/>
      <c r="E28" s="233" t="s">
        <v>223</v>
      </c>
      <c r="F28" s="234"/>
      <c r="G28" s="234"/>
      <c r="H28" s="235" t="s">
        <v>224</v>
      </c>
      <c r="I28" s="236"/>
      <c r="J28" s="4"/>
      <c r="K28" s="4"/>
      <c r="L28" s="4"/>
    </row>
    <row r="29" spans="1:12" x14ac:dyDescent="0.2">
      <c r="A29" s="73"/>
      <c r="B29" s="25"/>
      <c r="C29" s="25"/>
      <c r="D29" s="18"/>
      <c r="E29" s="10"/>
      <c r="F29" s="10"/>
      <c r="G29" s="10"/>
      <c r="H29" s="19"/>
      <c r="I29" s="72"/>
      <c r="J29" s="4"/>
      <c r="K29" s="4"/>
      <c r="L29" s="4"/>
    </row>
    <row r="30" spans="1:12" x14ac:dyDescent="0.2">
      <c r="A30" s="174" t="s">
        <v>284</v>
      </c>
      <c r="B30" s="175"/>
      <c r="C30" s="175"/>
      <c r="D30" s="176"/>
      <c r="E30" s="174" t="s">
        <v>285</v>
      </c>
      <c r="F30" s="175"/>
      <c r="G30" s="176"/>
      <c r="H30" s="199" t="s">
        <v>286</v>
      </c>
      <c r="I30" s="212"/>
      <c r="J30" s="4"/>
      <c r="K30" s="4"/>
      <c r="L30" s="4"/>
    </row>
    <row r="31" spans="1:12" x14ac:dyDescent="0.2">
      <c r="A31" s="110"/>
      <c r="B31" s="110"/>
      <c r="C31" s="99"/>
      <c r="D31" s="216"/>
      <c r="E31" s="216"/>
      <c r="F31" s="216"/>
      <c r="G31" s="217"/>
      <c r="H31" s="97"/>
      <c r="I31" s="113"/>
      <c r="J31" s="4"/>
      <c r="K31" s="4"/>
      <c r="L31" s="4"/>
    </row>
    <row r="32" spans="1:12" x14ac:dyDescent="0.2">
      <c r="A32" s="174" t="s">
        <v>287</v>
      </c>
      <c r="B32" s="175"/>
      <c r="C32" s="175"/>
      <c r="D32" s="176"/>
      <c r="E32" s="174" t="s">
        <v>288</v>
      </c>
      <c r="F32" s="177"/>
      <c r="G32" s="177"/>
      <c r="H32" s="199" t="s">
        <v>289</v>
      </c>
      <c r="I32" s="200"/>
      <c r="J32" s="4"/>
      <c r="K32" s="4"/>
      <c r="L32" s="4"/>
    </row>
    <row r="33" spans="1:12" x14ac:dyDescent="0.2">
      <c r="A33" s="110"/>
      <c r="B33" s="110"/>
      <c r="C33" s="99"/>
      <c r="D33" s="111"/>
      <c r="E33" s="111"/>
      <c r="F33" s="111"/>
      <c r="G33" s="112"/>
      <c r="H33" s="97"/>
      <c r="I33" s="114"/>
      <c r="J33" s="4"/>
      <c r="K33" s="4"/>
      <c r="L33" s="4"/>
    </row>
    <row r="34" spans="1:12" x14ac:dyDescent="0.2">
      <c r="A34" s="174" t="s">
        <v>290</v>
      </c>
      <c r="B34" s="201"/>
      <c r="C34" s="201"/>
      <c r="D34" s="202"/>
      <c r="E34" s="174" t="s">
        <v>291</v>
      </c>
      <c r="F34" s="205"/>
      <c r="G34" s="205"/>
      <c r="H34" s="199" t="s">
        <v>292</v>
      </c>
      <c r="I34" s="200"/>
      <c r="J34" s="4"/>
      <c r="K34" s="4"/>
      <c r="L34" s="4"/>
    </row>
    <row r="35" spans="1:12" x14ac:dyDescent="0.2">
      <c r="A35" s="68"/>
      <c r="B35" s="16"/>
      <c r="C35" s="15"/>
      <c r="D35" s="20"/>
      <c r="E35" s="20"/>
      <c r="F35" s="20"/>
      <c r="G35" s="21"/>
      <c r="H35" s="10"/>
      <c r="I35" s="74"/>
      <c r="J35" s="4"/>
      <c r="K35" s="4"/>
      <c r="L35" s="4"/>
    </row>
    <row r="36" spans="1:12" x14ac:dyDescent="0.2">
      <c r="A36" s="174" t="s">
        <v>305</v>
      </c>
      <c r="B36" s="201"/>
      <c r="C36" s="201"/>
      <c r="D36" s="202"/>
      <c r="E36" s="174" t="s">
        <v>285</v>
      </c>
      <c r="F36" s="175"/>
      <c r="G36" s="176"/>
      <c r="H36" s="172" t="s">
        <v>307</v>
      </c>
      <c r="I36" s="173"/>
      <c r="J36" s="4"/>
      <c r="K36" s="4"/>
      <c r="L36" s="4"/>
    </row>
    <row r="37" spans="1:12" x14ac:dyDescent="0.2">
      <c r="A37" s="75"/>
      <c r="B37" s="22"/>
      <c r="C37" s="178"/>
      <c r="D37" s="179"/>
      <c r="E37" s="10"/>
      <c r="F37" s="178"/>
      <c r="G37" s="179"/>
      <c r="H37" s="10"/>
      <c r="I37" s="69"/>
      <c r="J37" s="4"/>
      <c r="K37" s="4"/>
      <c r="L37" s="4"/>
    </row>
    <row r="38" spans="1:12" x14ac:dyDescent="0.2">
      <c r="A38" s="174" t="s">
        <v>309</v>
      </c>
      <c r="B38" s="201"/>
      <c r="C38" s="201"/>
      <c r="D38" s="202"/>
      <c r="E38" s="174" t="s">
        <v>310</v>
      </c>
      <c r="F38" s="175"/>
      <c r="G38" s="176"/>
      <c r="H38" s="172" t="s">
        <v>311</v>
      </c>
      <c r="I38" s="173"/>
      <c r="J38" s="4"/>
      <c r="K38" s="4"/>
      <c r="L38" s="4"/>
    </row>
    <row r="39" spans="1:12" x14ac:dyDescent="0.2">
      <c r="A39" s="75"/>
      <c r="B39" s="22"/>
      <c r="C39" s="23"/>
      <c r="D39" s="24"/>
      <c r="E39" s="10"/>
      <c r="F39" s="23"/>
      <c r="G39" s="24"/>
      <c r="H39" s="10"/>
      <c r="I39" s="69"/>
      <c r="J39" s="4"/>
      <c r="K39" s="4"/>
      <c r="L39" s="4"/>
    </row>
    <row r="40" spans="1:12" x14ac:dyDescent="0.2">
      <c r="A40" s="203" t="s">
        <v>315</v>
      </c>
      <c r="B40" s="204"/>
      <c r="C40" s="204"/>
      <c r="D40" s="206"/>
      <c r="E40" s="203" t="s">
        <v>312</v>
      </c>
      <c r="F40" s="204"/>
      <c r="G40" s="204"/>
      <c r="H40" s="172" t="s">
        <v>313</v>
      </c>
      <c r="I40" s="173"/>
      <c r="J40" s="4"/>
      <c r="K40" s="4"/>
      <c r="L40" s="4"/>
    </row>
    <row r="41" spans="1:12" x14ac:dyDescent="0.2">
      <c r="A41" s="93"/>
      <c r="B41" s="25"/>
      <c r="C41" s="25"/>
      <c r="D41" s="25"/>
      <c r="E41" s="17"/>
      <c r="F41" s="94"/>
      <c r="G41" s="94"/>
      <c r="H41" s="95"/>
      <c r="I41" s="76"/>
      <c r="J41" s="4"/>
      <c r="K41" s="4"/>
      <c r="L41" s="4"/>
    </row>
    <row r="42" spans="1:12" x14ac:dyDescent="0.2">
      <c r="A42" s="75"/>
      <c r="B42" s="22"/>
      <c r="C42" s="23"/>
      <c r="D42" s="24"/>
      <c r="E42" s="10"/>
      <c r="F42" s="23"/>
      <c r="G42" s="24"/>
      <c r="H42" s="10"/>
      <c r="I42" s="69"/>
      <c r="J42" s="4"/>
      <c r="K42" s="4"/>
      <c r="L42" s="4"/>
    </row>
    <row r="43" spans="1:12" x14ac:dyDescent="0.2">
      <c r="A43" s="77"/>
      <c r="B43" s="26"/>
      <c r="C43" s="26"/>
      <c r="D43" s="14"/>
      <c r="E43" s="14"/>
      <c r="F43" s="26"/>
      <c r="G43" s="14"/>
      <c r="H43" s="14"/>
      <c r="I43" s="78"/>
      <c r="J43" s="4"/>
      <c r="K43" s="4"/>
      <c r="L43" s="4"/>
    </row>
    <row r="44" spans="1:12" x14ac:dyDescent="0.2">
      <c r="A44" s="164" t="s">
        <v>225</v>
      </c>
      <c r="B44" s="165"/>
      <c r="C44" s="191"/>
      <c r="D44" s="192"/>
      <c r="E44" s="18"/>
      <c r="F44" s="166"/>
      <c r="G44" s="196"/>
      <c r="H44" s="196"/>
      <c r="I44" s="197"/>
      <c r="J44" s="4"/>
      <c r="K44" s="4"/>
      <c r="L44" s="4"/>
    </row>
    <row r="45" spans="1:12" ht="13.5" customHeight="1" x14ac:dyDescent="0.2">
      <c r="A45" s="75"/>
      <c r="B45" s="22"/>
      <c r="C45" s="178"/>
      <c r="D45" s="179"/>
      <c r="E45" s="10"/>
      <c r="F45" s="178"/>
      <c r="G45" s="198"/>
      <c r="H45" s="27"/>
      <c r="I45" s="79"/>
      <c r="J45" s="4"/>
      <c r="K45" s="4"/>
      <c r="L45" s="4"/>
    </row>
    <row r="46" spans="1:12" x14ac:dyDescent="0.2">
      <c r="A46" s="164" t="s">
        <v>226</v>
      </c>
      <c r="B46" s="165"/>
      <c r="C46" s="166"/>
      <c r="D46" s="167"/>
      <c r="E46" s="167"/>
      <c r="F46" s="167"/>
      <c r="G46" s="167"/>
      <c r="H46" s="167"/>
      <c r="I46" s="168"/>
      <c r="J46" s="4"/>
      <c r="K46" s="4"/>
      <c r="L46" s="4"/>
    </row>
    <row r="47" spans="1:12" x14ac:dyDescent="0.2">
      <c r="A47" s="68"/>
      <c r="B47" s="16"/>
      <c r="C47" s="15" t="s">
        <v>227</v>
      </c>
      <c r="D47" s="10"/>
      <c r="E47" s="10"/>
      <c r="F47" s="10"/>
      <c r="G47" s="10"/>
      <c r="H47" s="10"/>
      <c r="I47" s="69"/>
      <c r="J47" s="4"/>
      <c r="K47" s="4"/>
      <c r="L47" s="4"/>
    </row>
    <row r="48" spans="1:12" x14ac:dyDescent="0.2">
      <c r="A48" s="164" t="s">
        <v>228</v>
      </c>
      <c r="B48" s="165"/>
      <c r="C48" s="169"/>
      <c r="D48" s="170"/>
      <c r="E48" s="171"/>
      <c r="F48" s="10"/>
      <c r="G48" s="39" t="s">
        <v>229</v>
      </c>
      <c r="H48" s="169"/>
      <c r="I48" s="171"/>
      <c r="J48" s="4"/>
      <c r="K48" s="4"/>
      <c r="L48" s="4"/>
    </row>
    <row r="49" spans="1:12" x14ac:dyDescent="0.2">
      <c r="A49" s="68"/>
      <c r="B49" s="16"/>
      <c r="C49" s="15"/>
      <c r="D49" s="10"/>
      <c r="E49" s="10"/>
      <c r="F49" s="10"/>
      <c r="G49" s="10"/>
      <c r="H49" s="10"/>
      <c r="I49" s="69"/>
      <c r="J49" s="4"/>
      <c r="K49" s="4"/>
      <c r="L49" s="4"/>
    </row>
    <row r="50" spans="1:12" x14ac:dyDescent="0.2">
      <c r="A50" s="164" t="s">
        <v>215</v>
      </c>
      <c r="B50" s="165"/>
      <c r="C50" s="180"/>
      <c r="D50" s="170"/>
      <c r="E50" s="170"/>
      <c r="F50" s="170"/>
      <c r="G50" s="170"/>
      <c r="H50" s="170"/>
      <c r="I50" s="171"/>
      <c r="J50" s="4"/>
      <c r="K50" s="4"/>
      <c r="L50" s="4"/>
    </row>
    <row r="51" spans="1:12" x14ac:dyDescent="0.2">
      <c r="A51" s="68"/>
      <c r="B51" s="16"/>
      <c r="C51" s="10"/>
      <c r="D51" s="10"/>
      <c r="E51" s="10"/>
      <c r="F51" s="10"/>
      <c r="G51" s="10"/>
      <c r="H51" s="10"/>
      <c r="I51" s="69"/>
      <c r="J51" s="4"/>
      <c r="K51" s="4"/>
      <c r="L51" s="4"/>
    </row>
    <row r="52" spans="1:12" x14ac:dyDescent="0.2">
      <c r="A52" s="181" t="s">
        <v>230</v>
      </c>
      <c r="B52" s="182"/>
      <c r="C52" s="169"/>
      <c r="D52" s="170"/>
      <c r="E52" s="170"/>
      <c r="F52" s="170"/>
      <c r="G52" s="170"/>
      <c r="H52" s="170"/>
      <c r="I52" s="193"/>
      <c r="J52" s="4"/>
      <c r="K52" s="4"/>
      <c r="L52" s="4"/>
    </row>
    <row r="53" spans="1:12" x14ac:dyDescent="0.2">
      <c r="A53" s="80"/>
      <c r="B53" s="14"/>
      <c r="C53" s="163" t="s">
        <v>231</v>
      </c>
      <c r="D53" s="163"/>
      <c r="E53" s="163"/>
      <c r="F53" s="163"/>
      <c r="G53" s="163"/>
      <c r="H53" s="163"/>
      <c r="I53" s="81"/>
      <c r="J53" s="4"/>
      <c r="K53" s="4"/>
      <c r="L53" s="4"/>
    </row>
    <row r="54" spans="1:12" x14ac:dyDescent="0.2">
      <c r="A54" s="80"/>
      <c r="B54" s="14"/>
      <c r="C54" s="28"/>
      <c r="D54" s="28"/>
      <c r="E54" s="28"/>
      <c r="F54" s="28"/>
      <c r="G54" s="28"/>
      <c r="H54" s="28"/>
      <c r="I54" s="81"/>
      <c r="J54" s="4"/>
      <c r="K54" s="4"/>
      <c r="L54" s="4"/>
    </row>
    <row r="55" spans="1:12" x14ac:dyDescent="0.2">
      <c r="A55" s="80"/>
      <c r="B55" s="194" t="s">
        <v>232</v>
      </c>
      <c r="C55" s="195"/>
      <c r="D55" s="195"/>
      <c r="E55" s="195"/>
      <c r="F55" s="37"/>
      <c r="G55" s="37"/>
      <c r="H55" s="37"/>
      <c r="I55" s="82"/>
      <c r="J55" s="4"/>
      <c r="K55" s="4"/>
      <c r="L55" s="4"/>
    </row>
    <row r="56" spans="1:12" x14ac:dyDescent="0.2">
      <c r="A56" s="80"/>
      <c r="B56" s="188" t="s">
        <v>262</v>
      </c>
      <c r="C56" s="189"/>
      <c r="D56" s="189"/>
      <c r="E56" s="189"/>
      <c r="F56" s="189"/>
      <c r="G56" s="189"/>
      <c r="H56" s="189"/>
      <c r="I56" s="190"/>
      <c r="J56" s="4"/>
      <c r="K56" s="4"/>
      <c r="L56" s="4"/>
    </row>
    <row r="57" spans="1:12" x14ac:dyDescent="0.2">
      <c r="A57" s="80"/>
      <c r="B57" s="188" t="s">
        <v>263</v>
      </c>
      <c r="C57" s="189"/>
      <c r="D57" s="189"/>
      <c r="E57" s="189"/>
      <c r="F57" s="189"/>
      <c r="G57" s="189"/>
      <c r="H57" s="189"/>
      <c r="I57" s="82"/>
      <c r="J57" s="4"/>
      <c r="K57" s="4"/>
      <c r="L57" s="4"/>
    </row>
    <row r="58" spans="1:12" x14ac:dyDescent="0.2">
      <c r="A58" s="80"/>
      <c r="B58" s="188" t="s">
        <v>264</v>
      </c>
      <c r="C58" s="189"/>
      <c r="D58" s="189"/>
      <c r="E58" s="189"/>
      <c r="F58" s="189"/>
      <c r="G58" s="189"/>
      <c r="H58" s="189"/>
      <c r="I58" s="190"/>
      <c r="J58" s="4"/>
      <c r="K58" s="4"/>
      <c r="L58" s="4"/>
    </row>
    <row r="59" spans="1:12" x14ac:dyDescent="0.2">
      <c r="A59" s="80"/>
      <c r="B59" s="188" t="s">
        <v>265</v>
      </c>
      <c r="C59" s="189"/>
      <c r="D59" s="189"/>
      <c r="E59" s="189"/>
      <c r="F59" s="189"/>
      <c r="G59" s="189"/>
      <c r="H59" s="189"/>
      <c r="I59" s="190"/>
      <c r="J59" s="4"/>
      <c r="K59" s="4"/>
      <c r="L59" s="4"/>
    </row>
    <row r="60" spans="1:12" x14ac:dyDescent="0.2">
      <c r="A60" s="80"/>
      <c r="B60" s="83"/>
      <c r="C60" s="84"/>
      <c r="D60" s="84"/>
      <c r="E60" s="84"/>
      <c r="F60" s="84"/>
      <c r="G60" s="84"/>
      <c r="H60" s="84"/>
      <c r="I60" s="85"/>
      <c r="J60" s="4"/>
      <c r="K60" s="4"/>
      <c r="L60" s="4"/>
    </row>
    <row r="61" spans="1:12" ht="13.5" thickBot="1" x14ac:dyDescent="0.25">
      <c r="A61" s="86" t="s">
        <v>233</v>
      </c>
      <c r="B61" s="10"/>
      <c r="C61" s="10"/>
      <c r="D61" s="10"/>
      <c r="E61" s="10"/>
      <c r="F61" s="10"/>
      <c r="G61" s="29"/>
      <c r="H61" s="30"/>
      <c r="I61" s="87"/>
      <c r="J61" s="4"/>
      <c r="K61" s="4"/>
      <c r="L61" s="4"/>
    </row>
    <row r="62" spans="1:12" x14ac:dyDescent="0.2">
      <c r="A62" s="64"/>
      <c r="B62" s="10"/>
      <c r="C62" s="10"/>
      <c r="D62" s="10"/>
      <c r="E62" s="14" t="s">
        <v>234</v>
      </c>
      <c r="F62" s="25"/>
      <c r="G62" s="183" t="s">
        <v>235</v>
      </c>
      <c r="H62" s="184"/>
      <c r="I62" s="185"/>
      <c r="J62" s="4"/>
      <c r="K62" s="4"/>
      <c r="L62" s="4"/>
    </row>
    <row r="63" spans="1:12" x14ac:dyDescent="0.2">
      <c r="A63" s="88"/>
      <c r="B63" s="89"/>
      <c r="C63" s="90"/>
      <c r="D63" s="90"/>
      <c r="E63" s="90"/>
      <c r="F63" s="90"/>
      <c r="G63" s="186"/>
      <c r="H63" s="187"/>
      <c r="I63" s="91"/>
      <c r="J63" s="4"/>
      <c r="K63" s="4"/>
      <c r="L63" s="4"/>
    </row>
  </sheetData>
  <protectedRanges>
    <protectedRange sqref="E2 H2" name="Range1"/>
    <protectedRange sqref="C6:D6 C8:D8 C10:D10" name="Range1_1"/>
    <protectedRange sqref="C12:I12 C14:D14 F14:I14 C16:I16 C18:I18 C20:I20 C24:G24 C22:F22 C26 I26" name="Range1_1_1"/>
    <protectedRange sqref="A30:I30 A32:I32 A34:D34" name="Range1_1_3"/>
    <protectedRange sqref="E36:G36" name="Range1_1_3_1"/>
    <protectedRange sqref="I24" name="Range1_1_1_1"/>
  </protectedRanges>
  <mergeCells count="73">
    <mergeCell ref="A2:D2"/>
    <mergeCell ref="A4:I4"/>
    <mergeCell ref="A6:B6"/>
    <mergeCell ref="C6:D6"/>
    <mergeCell ref="E28:G28"/>
    <mergeCell ref="H28:I28"/>
    <mergeCell ref="A16:B16"/>
    <mergeCell ref="C16:I16"/>
    <mergeCell ref="A20:B20"/>
    <mergeCell ref="C20:I20"/>
    <mergeCell ref="A10:B11"/>
    <mergeCell ref="C10:D10"/>
    <mergeCell ref="A12:B12"/>
    <mergeCell ref="A8:B8"/>
    <mergeCell ref="C8:D8"/>
    <mergeCell ref="C12:I12"/>
    <mergeCell ref="A22:B22"/>
    <mergeCell ref="D22:F22"/>
    <mergeCell ref="G22:H22"/>
    <mergeCell ref="A14:B14"/>
    <mergeCell ref="C14:D14"/>
    <mergeCell ref="A18:B18"/>
    <mergeCell ref="C18:I18"/>
    <mergeCell ref="F14:I14"/>
    <mergeCell ref="H32:I32"/>
    <mergeCell ref="A24:B24"/>
    <mergeCell ref="D24:G24"/>
    <mergeCell ref="A26:B26"/>
    <mergeCell ref="A30:D30"/>
    <mergeCell ref="E30:G30"/>
    <mergeCell ref="G26:H26"/>
    <mergeCell ref="H30:I30"/>
    <mergeCell ref="A28:D28"/>
    <mergeCell ref="D31:G31"/>
    <mergeCell ref="H34:I34"/>
    <mergeCell ref="A36:D36"/>
    <mergeCell ref="E36:G36"/>
    <mergeCell ref="H36:I36"/>
    <mergeCell ref="E40:G40"/>
    <mergeCell ref="A34:D34"/>
    <mergeCell ref="E34:G34"/>
    <mergeCell ref="H38:I38"/>
    <mergeCell ref="A40:D40"/>
    <mergeCell ref="A38:D38"/>
    <mergeCell ref="E38:G38"/>
    <mergeCell ref="G62:I62"/>
    <mergeCell ref="G63:H63"/>
    <mergeCell ref="B56:I56"/>
    <mergeCell ref="B57:H57"/>
    <mergeCell ref="C44:D44"/>
    <mergeCell ref="B58:I58"/>
    <mergeCell ref="B59:I59"/>
    <mergeCell ref="C52:I52"/>
    <mergeCell ref="B55:E55"/>
    <mergeCell ref="F44:I44"/>
    <mergeCell ref="C45:D45"/>
    <mergeCell ref="F45:G45"/>
    <mergeCell ref="A1:C1"/>
    <mergeCell ref="C53:H53"/>
    <mergeCell ref="A46:B46"/>
    <mergeCell ref="C46:I46"/>
    <mergeCell ref="A48:B48"/>
    <mergeCell ref="C48:E48"/>
    <mergeCell ref="H48:I48"/>
    <mergeCell ref="A44:B44"/>
    <mergeCell ref="H40:I40"/>
    <mergeCell ref="A32:D32"/>
    <mergeCell ref="E32:G32"/>
    <mergeCell ref="C37:D37"/>
    <mergeCell ref="F37:G37"/>
    <mergeCell ref="A50:B50"/>
    <mergeCell ref="C50:I50"/>
    <mergeCell ref="A52:B52"/>
  </mergeCells>
  <phoneticPr fontId="3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18" r:id="rId1" xr:uid="{00000000-0004-0000-0000-000000000000}"/>
    <hyperlink ref="C20" r:id="rId2" xr:uid="{00000000-0004-0000-0000-000001000000}"/>
  </hyperlinks>
  <pageMargins left="0.75" right="0.75" top="1" bottom="1" header="0.5" footer="0.5"/>
  <pageSetup paperSize="9" scale="77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N280"/>
  <sheetViews>
    <sheetView view="pageBreakPreview" topLeftCell="A103" zoomScale="110" zoomScaleNormal="100" workbookViewId="0">
      <selection activeCell="K83" sqref="K83"/>
    </sheetView>
  </sheetViews>
  <sheetFormatPr defaultColWidth="9.140625" defaultRowHeight="12.75" x14ac:dyDescent="0.2"/>
  <cols>
    <col min="1" max="9" width="9.140625" style="40"/>
    <col min="10" max="10" width="15.85546875" style="40" bestFit="1" customWidth="1"/>
    <col min="11" max="11" width="14" style="40" bestFit="1" customWidth="1"/>
    <col min="12" max="12" width="14" style="154" bestFit="1" customWidth="1"/>
    <col min="13" max="13" width="14" style="40" bestFit="1" customWidth="1"/>
    <col min="14" max="14" width="14.7109375" style="40" bestFit="1" customWidth="1"/>
    <col min="15" max="16384" width="9.140625" style="40"/>
  </cols>
  <sheetData>
    <row r="1" spans="1:14" ht="12.75" customHeight="1" x14ac:dyDescent="0.2">
      <c r="A1" s="249" t="s">
        <v>122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</row>
    <row r="2" spans="1:14" ht="12.75" customHeight="1" x14ac:dyDescent="0.2">
      <c r="A2" s="250" t="s">
        <v>318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</row>
    <row r="3" spans="1:14" x14ac:dyDescent="0.2">
      <c r="A3" s="251" t="s">
        <v>303</v>
      </c>
      <c r="B3" s="252"/>
      <c r="C3" s="252"/>
      <c r="D3" s="252"/>
      <c r="E3" s="252"/>
      <c r="F3" s="252"/>
      <c r="G3" s="252"/>
      <c r="H3" s="252"/>
      <c r="I3" s="252"/>
      <c r="J3" s="252"/>
      <c r="K3" s="253"/>
    </row>
    <row r="4" spans="1:14" ht="22.5" x14ac:dyDescent="0.2">
      <c r="A4" s="254" t="s">
        <v>45</v>
      </c>
      <c r="B4" s="255"/>
      <c r="C4" s="255"/>
      <c r="D4" s="255"/>
      <c r="E4" s="255"/>
      <c r="F4" s="255"/>
      <c r="G4" s="255"/>
      <c r="H4" s="256"/>
      <c r="I4" s="44" t="s">
        <v>236</v>
      </c>
      <c r="J4" s="45" t="s">
        <v>272</v>
      </c>
      <c r="K4" s="46" t="s">
        <v>273</v>
      </c>
    </row>
    <row r="5" spans="1:14" x14ac:dyDescent="0.2">
      <c r="A5" s="257">
        <v>1</v>
      </c>
      <c r="B5" s="257"/>
      <c r="C5" s="257"/>
      <c r="D5" s="257"/>
      <c r="E5" s="257"/>
      <c r="F5" s="257"/>
      <c r="G5" s="257"/>
      <c r="H5" s="257"/>
      <c r="I5" s="43">
        <v>2</v>
      </c>
      <c r="J5" s="42">
        <v>3</v>
      </c>
      <c r="K5" s="42">
        <v>4</v>
      </c>
    </row>
    <row r="6" spans="1:14" x14ac:dyDescent="0.2">
      <c r="A6" s="258"/>
      <c r="B6" s="259"/>
      <c r="C6" s="259"/>
      <c r="D6" s="259"/>
      <c r="E6" s="259"/>
      <c r="F6" s="259"/>
      <c r="G6" s="259"/>
      <c r="H6" s="259"/>
      <c r="I6" s="259"/>
      <c r="J6" s="259"/>
      <c r="K6" s="260"/>
    </row>
    <row r="7" spans="1:14" x14ac:dyDescent="0.2">
      <c r="A7" s="243" t="s">
        <v>46</v>
      </c>
      <c r="B7" s="244"/>
      <c r="C7" s="244"/>
      <c r="D7" s="244"/>
      <c r="E7" s="244"/>
      <c r="F7" s="244"/>
      <c r="G7" s="244"/>
      <c r="H7" s="245"/>
      <c r="I7" s="115">
        <v>1</v>
      </c>
      <c r="J7" s="116">
        <v>0</v>
      </c>
      <c r="K7" s="116">
        <v>0</v>
      </c>
      <c r="M7" s="154"/>
      <c r="N7" s="109"/>
    </row>
    <row r="8" spans="1:14" x14ac:dyDescent="0.2">
      <c r="A8" s="246" t="s">
        <v>293</v>
      </c>
      <c r="B8" s="247"/>
      <c r="C8" s="247"/>
      <c r="D8" s="247"/>
      <c r="E8" s="247"/>
      <c r="F8" s="247"/>
      <c r="G8" s="247"/>
      <c r="H8" s="248"/>
      <c r="I8" s="117">
        <v>2</v>
      </c>
      <c r="J8" s="130">
        <f>J9+J16+J26+J35+J39</f>
        <v>10385162656</v>
      </c>
      <c r="K8" s="130">
        <f>K9+K16+K26+K35+K39</f>
        <v>10694322521</v>
      </c>
      <c r="M8" s="154"/>
      <c r="N8" s="109"/>
    </row>
    <row r="9" spans="1:14" x14ac:dyDescent="0.2">
      <c r="A9" s="261" t="s">
        <v>165</v>
      </c>
      <c r="B9" s="262"/>
      <c r="C9" s="262"/>
      <c r="D9" s="262"/>
      <c r="E9" s="262"/>
      <c r="F9" s="262"/>
      <c r="G9" s="262"/>
      <c r="H9" s="263"/>
      <c r="I9" s="118">
        <v>3</v>
      </c>
      <c r="J9" s="130">
        <f>SUM(J10:J15)</f>
        <v>2538531457</v>
      </c>
      <c r="K9" s="130">
        <f>SUM(K10:K15)</f>
        <v>2539384867</v>
      </c>
      <c r="M9" s="154"/>
      <c r="N9" s="109"/>
    </row>
    <row r="10" spans="1:14" x14ac:dyDescent="0.2">
      <c r="A10" s="264" t="s">
        <v>94</v>
      </c>
      <c r="B10" s="265"/>
      <c r="C10" s="265"/>
      <c r="D10" s="265"/>
      <c r="E10" s="265"/>
      <c r="F10" s="265"/>
      <c r="G10" s="265"/>
      <c r="H10" s="266"/>
      <c r="I10" s="117">
        <v>4</v>
      </c>
      <c r="J10" s="119">
        <v>0</v>
      </c>
      <c r="K10" s="119">
        <v>0</v>
      </c>
      <c r="M10" s="154"/>
      <c r="N10" s="109"/>
    </row>
    <row r="11" spans="1:14" x14ac:dyDescent="0.2">
      <c r="A11" s="261" t="s">
        <v>9</v>
      </c>
      <c r="B11" s="262"/>
      <c r="C11" s="262"/>
      <c r="D11" s="262"/>
      <c r="E11" s="262"/>
      <c r="F11" s="262"/>
      <c r="G11" s="262"/>
      <c r="H11" s="263"/>
      <c r="I11" s="118">
        <v>5</v>
      </c>
      <c r="J11" s="119">
        <v>1841110866</v>
      </c>
      <c r="K11" s="119">
        <v>1847659335</v>
      </c>
      <c r="M11" s="154"/>
      <c r="N11" s="109"/>
    </row>
    <row r="12" spans="1:14" x14ac:dyDescent="0.2">
      <c r="A12" s="264" t="s">
        <v>95</v>
      </c>
      <c r="B12" s="265"/>
      <c r="C12" s="265"/>
      <c r="D12" s="265"/>
      <c r="E12" s="265"/>
      <c r="F12" s="265"/>
      <c r="G12" s="265"/>
      <c r="H12" s="266"/>
      <c r="I12" s="117">
        <v>6</v>
      </c>
      <c r="J12" s="119">
        <v>455905113</v>
      </c>
      <c r="K12" s="119">
        <v>453576644</v>
      </c>
      <c r="M12" s="154"/>
      <c r="N12" s="109"/>
    </row>
    <row r="13" spans="1:14" x14ac:dyDescent="0.2">
      <c r="A13" s="261" t="s">
        <v>168</v>
      </c>
      <c r="B13" s="262"/>
      <c r="C13" s="262"/>
      <c r="D13" s="262"/>
      <c r="E13" s="262"/>
      <c r="F13" s="262"/>
      <c r="G13" s="262"/>
      <c r="H13" s="263"/>
      <c r="I13" s="118">
        <v>7</v>
      </c>
      <c r="J13" s="119">
        <v>0</v>
      </c>
      <c r="K13" s="119">
        <v>0</v>
      </c>
      <c r="M13" s="154"/>
      <c r="N13" s="109"/>
    </row>
    <row r="14" spans="1:14" x14ac:dyDescent="0.2">
      <c r="A14" s="264" t="s">
        <v>169</v>
      </c>
      <c r="B14" s="265"/>
      <c r="C14" s="265"/>
      <c r="D14" s="265"/>
      <c r="E14" s="265"/>
      <c r="F14" s="265"/>
      <c r="G14" s="265"/>
      <c r="H14" s="266"/>
      <c r="I14" s="117">
        <v>8</v>
      </c>
      <c r="J14" s="119">
        <v>241515478</v>
      </c>
      <c r="K14" s="119">
        <v>238148888</v>
      </c>
      <c r="M14" s="154"/>
      <c r="N14" s="109"/>
    </row>
    <row r="15" spans="1:14" x14ac:dyDescent="0.2">
      <c r="A15" s="261" t="s">
        <v>170</v>
      </c>
      <c r="B15" s="262"/>
      <c r="C15" s="262"/>
      <c r="D15" s="262"/>
      <c r="E15" s="262"/>
      <c r="F15" s="262"/>
      <c r="G15" s="262"/>
      <c r="H15" s="263"/>
      <c r="I15" s="118">
        <v>9</v>
      </c>
      <c r="J15" s="119">
        <v>0</v>
      </c>
      <c r="K15" s="119">
        <v>0</v>
      </c>
      <c r="M15" s="154"/>
      <c r="N15" s="109"/>
    </row>
    <row r="16" spans="1:14" x14ac:dyDescent="0.2">
      <c r="A16" s="264" t="s">
        <v>166</v>
      </c>
      <c r="B16" s="265"/>
      <c r="C16" s="265"/>
      <c r="D16" s="265"/>
      <c r="E16" s="265"/>
      <c r="F16" s="265"/>
      <c r="G16" s="265"/>
      <c r="H16" s="266"/>
      <c r="I16" s="117">
        <v>10</v>
      </c>
      <c r="J16" s="130">
        <f>SUM(J17:J25)</f>
        <v>6174936178</v>
      </c>
      <c r="K16" s="130">
        <f>SUM(K17:K25)</f>
        <v>6217591732</v>
      </c>
      <c r="M16" s="154"/>
      <c r="N16" s="109"/>
    </row>
    <row r="17" spans="1:14" x14ac:dyDescent="0.2">
      <c r="A17" s="261" t="s">
        <v>171</v>
      </c>
      <c r="B17" s="262"/>
      <c r="C17" s="262"/>
      <c r="D17" s="262"/>
      <c r="E17" s="262"/>
      <c r="F17" s="262"/>
      <c r="G17" s="262"/>
      <c r="H17" s="263"/>
      <c r="I17" s="118">
        <v>11</v>
      </c>
      <c r="J17" s="119">
        <v>63751515</v>
      </c>
      <c r="K17" s="119">
        <v>68775554</v>
      </c>
      <c r="M17" s="154"/>
      <c r="N17" s="109"/>
    </row>
    <row r="18" spans="1:14" x14ac:dyDescent="0.2">
      <c r="A18" s="264" t="s">
        <v>205</v>
      </c>
      <c r="B18" s="265"/>
      <c r="C18" s="265"/>
      <c r="D18" s="265"/>
      <c r="E18" s="265"/>
      <c r="F18" s="265"/>
      <c r="G18" s="265"/>
      <c r="H18" s="266"/>
      <c r="I18" s="117">
        <v>12</v>
      </c>
      <c r="J18" s="119">
        <v>3571485894</v>
      </c>
      <c r="K18" s="119">
        <v>3661867296</v>
      </c>
      <c r="M18" s="154"/>
      <c r="N18" s="109"/>
    </row>
    <row r="19" spans="1:14" x14ac:dyDescent="0.2">
      <c r="A19" s="261" t="s">
        <v>172</v>
      </c>
      <c r="B19" s="262"/>
      <c r="C19" s="262"/>
      <c r="D19" s="262"/>
      <c r="E19" s="262"/>
      <c r="F19" s="262"/>
      <c r="G19" s="262"/>
      <c r="H19" s="263"/>
      <c r="I19" s="118">
        <v>13</v>
      </c>
      <c r="J19" s="119">
        <v>1995307269</v>
      </c>
      <c r="K19" s="119">
        <v>1861752260</v>
      </c>
      <c r="M19" s="154"/>
      <c r="N19" s="109"/>
    </row>
    <row r="20" spans="1:14" x14ac:dyDescent="0.2">
      <c r="A20" s="264" t="s">
        <v>17</v>
      </c>
      <c r="B20" s="265"/>
      <c r="C20" s="265"/>
      <c r="D20" s="265"/>
      <c r="E20" s="265"/>
      <c r="F20" s="265"/>
      <c r="G20" s="265"/>
      <c r="H20" s="266"/>
      <c r="I20" s="117">
        <v>14</v>
      </c>
      <c r="J20" s="119">
        <v>44668136</v>
      </c>
      <c r="K20" s="119">
        <v>32601160</v>
      </c>
      <c r="M20" s="154"/>
      <c r="N20" s="109"/>
    </row>
    <row r="21" spans="1:14" x14ac:dyDescent="0.2">
      <c r="A21" s="261" t="s">
        <v>18</v>
      </c>
      <c r="B21" s="262"/>
      <c r="C21" s="262"/>
      <c r="D21" s="262"/>
      <c r="E21" s="262"/>
      <c r="F21" s="262"/>
      <c r="G21" s="262"/>
      <c r="H21" s="263"/>
      <c r="I21" s="118">
        <v>15</v>
      </c>
      <c r="J21" s="119">
        <v>0</v>
      </c>
      <c r="K21" s="119">
        <v>0</v>
      </c>
      <c r="M21" s="154"/>
      <c r="N21" s="109"/>
    </row>
    <row r="22" spans="1:14" x14ac:dyDescent="0.2">
      <c r="A22" s="264" t="s">
        <v>58</v>
      </c>
      <c r="B22" s="265"/>
      <c r="C22" s="265"/>
      <c r="D22" s="265"/>
      <c r="E22" s="265"/>
      <c r="F22" s="265"/>
      <c r="G22" s="265"/>
      <c r="H22" s="266"/>
      <c r="I22" s="117">
        <v>16</v>
      </c>
      <c r="J22" s="119">
        <v>561731</v>
      </c>
      <c r="K22" s="119">
        <v>537829</v>
      </c>
      <c r="M22" s="154"/>
      <c r="N22" s="109"/>
    </row>
    <row r="23" spans="1:14" x14ac:dyDescent="0.2">
      <c r="A23" s="261" t="s">
        <v>59</v>
      </c>
      <c r="B23" s="262"/>
      <c r="C23" s="262"/>
      <c r="D23" s="262"/>
      <c r="E23" s="262"/>
      <c r="F23" s="262"/>
      <c r="G23" s="262"/>
      <c r="H23" s="263"/>
      <c r="I23" s="118">
        <v>17</v>
      </c>
      <c r="J23" s="119">
        <v>459466408</v>
      </c>
      <c r="K23" s="119">
        <v>560923178</v>
      </c>
      <c r="M23" s="154"/>
      <c r="N23" s="109"/>
    </row>
    <row r="24" spans="1:14" x14ac:dyDescent="0.2">
      <c r="A24" s="264" t="s">
        <v>60</v>
      </c>
      <c r="B24" s="265"/>
      <c r="C24" s="265"/>
      <c r="D24" s="265"/>
      <c r="E24" s="265"/>
      <c r="F24" s="265"/>
      <c r="G24" s="265"/>
      <c r="H24" s="266"/>
      <c r="I24" s="117">
        <v>18</v>
      </c>
      <c r="J24" s="119">
        <v>3994017</v>
      </c>
      <c r="K24" s="119">
        <v>9247061</v>
      </c>
      <c r="M24" s="154"/>
      <c r="N24" s="109"/>
    </row>
    <row r="25" spans="1:14" x14ac:dyDescent="0.2">
      <c r="A25" s="261" t="s">
        <v>61</v>
      </c>
      <c r="B25" s="262"/>
      <c r="C25" s="262"/>
      <c r="D25" s="262"/>
      <c r="E25" s="262"/>
      <c r="F25" s="262"/>
      <c r="G25" s="262"/>
      <c r="H25" s="263"/>
      <c r="I25" s="118">
        <v>19</v>
      </c>
      <c r="J25" s="119">
        <v>35701208</v>
      </c>
      <c r="K25" s="119">
        <v>21887394</v>
      </c>
      <c r="M25" s="154"/>
      <c r="N25" s="109"/>
    </row>
    <row r="26" spans="1:14" x14ac:dyDescent="0.2">
      <c r="A26" s="264" t="s">
        <v>154</v>
      </c>
      <c r="B26" s="265"/>
      <c r="C26" s="265"/>
      <c r="D26" s="265"/>
      <c r="E26" s="265"/>
      <c r="F26" s="265"/>
      <c r="G26" s="265"/>
      <c r="H26" s="266"/>
      <c r="I26" s="117">
        <v>20</v>
      </c>
      <c r="J26" s="130">
        <f>SUM(J27:J34)</f>
        <v>1333440319</v>
      </c>
      <c r="K26" s="130">
        <f>SUM(K27:K34)</f>
        <v>1312126612</v>
      </c>
      <c r="M26" s="154"/>
      <c r="N26" s="109"/>
    </row>
    <row r="27" spans="1:14" x14ac:dyDescent="0.2">
      <c r="A27" s="261" t="s">
        <v>62</v>
      </c>
      <c r="B27" s="262"/>
      <c r="C27" s="262"/>
      <c r="D27" s="262"/>
      <c r="E27" s="262"/>
      <c r="F27" s="262"/>
      <c r="G27" s="262"/>
      <c r="H27" s="263"/>
      <c r="I27" s="118">
        <v>21</v>
      </c>
      <c r="J27" s="119">
        <v>0</v>
      </c>
      <c r="K27" s="119">
        <v>0</v>
      </c>
      <c r="M27" s="154"/>
      <c r="N27" s="109"/>
    </row>
    <row r="28" spans="1:14" x14ac:dyDescent="0.2">
      <c r="A28" s="264" t="s">
        <v>63</v>
      </c>
      <c r="B28" s="265"/>
      <c r="C28" s="265"/>
      <c r="D28" s="265"/>
      <c r="E28" s="265"/>
      <c r="F28" s="265"/>
      <c r="G28" s="265"/>
      <c r="H28" s="266"/>
      <c r="I28" s="117">
        <v>22</v>
      </c>
      <c r="J28" s="119">
        <v>0</v>
      </c>
      <c r="K28" s="119">
        <v>0</v>
      </c>
      <c r="M28" s="154"/>
      <c r="N28" s="109"/>
    </row>
    <row r="29" spans="1:14" x14ac:dyDescent="0.2">
      <c r="A29" s="261" t="s">
        <v>64</v>
      </c>
      <c r="B29" s="262"/>
      <c r="C29" s="262"/>
      <c r="D29" s="262"/>
      <c r="E29" s="262"/>
      <c r="F29" s="262"/>
      <c r="G29" s="262"/>
      <c r="H29" s="263"/>
      <c r="I29" s="118">
        <v>23</v>
      </c>
      <c r="J29" s="119">
        <v>0</v>
      </c>
      <c r="K29" s="119">
        <v>0</v>
      </c>
      <c r="M29" s="154"/>
      <c r="N29" s="109"/>
    </row>
    <row r="30" spans="1:14" x14ac:dyDescent="0.2">
      <c r="A30" s="264" t="s">
        <v>69</v>
      </c>
      <c r="B30" s="265"/>
      <c r="C30" s="265"/>
      <c r="D30" s="265"/>
      <c r="E30" s="265"/>
      <c r="F30" s="265"/>
      <c r="G30" s="265"/>
      <c r="H30" s="266"/>
      <c r="I30" s="117">
        <v>24</v>
      </c>
      <c r="J30" s="119">
        <v>0</v>
      </c>
      <c r="K30" s="119">
        <v>0</v>
      </c>
      <c r="M30" s="154"/>
      <c r="N30" s="109"/>
    </row>
    <row r="31" spans="1:14" x14ac:dyDescent="0.2">
      <c r="A31" s="261" t="s">
        <v>70</v>
      </c>
      <c r="B31" s="262"/>
      <c r="C31" s="262"/>
      <c r="D31" s="262"/>
      <c r="E31" s="262"/>
      <c r="F31" s="262"/>
      <c r="G31" s="262"/>
      <c r="H31" s="263"/>
      <c r="I31" s="118">
        <v>25</v>
      </c>
      <c r="J31" s="119">
        <v>947738236</v>
      </c>
      <c r="K31" s="119">
        <v>926324922</v>
      </c>
      <c r="M31" s="154"/>
      <c r="N31" s="109"/>
    </row>
    <row r="32" spans="1:14" x14ac:dyDescent="0.2">
      <c r="A32" s="264" t="s">
        <v>71</v>
      </c>
      <c r="B32" s="265"/>
      <c r="C32" s="265"/>
      <c r="D32" s="265"/>
      <c r="E32" s="265"/>
      <c r="F32" s="265"/>
      <c r="G32" s="265"/>
      <c r="H32" s="266"/>
      <c r="I32" s="117">
        <v>26</v>
      </c>
      <c r="J32" s="119">
        <v>6671944</v>
      </c>
      <c r="K32" s="119">
        <v>3396764</v>
      </c>
      <c r="M32" s="154"/>
      <c r="N32" s="109"/>
    </row>
    <row r="33" spans="1:14" x14ac:dyDescent="0.2">
      <c r="A33" s="261" t="s">
        <v>65</v>
      </c>
      <c r="B33" s="262"/>
      <c r="C33" s="262"/>
      <c r="D33" s="262"/>
      <c r="E33" s="262"/>
      <c r="F33" s="262"/>
      <c r="G33" s="262"/>
      <c r="H33" s="263"/>
      <c r="I33" s="118">
        <v>27</v>
      </c>
      <c r="J33" s="119">
        <v>0</v>
      </c>
      <c r="K33" s="119">
        <v>0</v>
      </c>
      <c r="M33" s="154"/>
      <c r="N33" s="109"/>
    </row>
    <row r="34" spans="1:14" x14ac:dyDescent="0.2">
      <c r="A34" s="264" t="s">
        <v>147</v>
      </c>
      <c r="B34" s="265"/>
      <c r="C34" s="265"/>
      <c r="D34" s="265"/>
      <c r="E34" s="265"/>
      <c r="F34" s="265"/>
      <c r="G34" s="265"/>
      <c r="H34" s="266"/>
      <c r="I34" s="117">
        <v>28</v>
      </c>
      <c r="J34" s="119">
        <v>379030139</v>
      </c>
      <c r="K34" s="119">
        <v>382404926</v>
      </c>
      <c r="M34" s="154"/>
      <c r="N34" s="109"/>
    </row>
    <row r="35" spans="1:14" x14ac:dyDescent="0.2">
      <c r="A35" s="261" t="s">
        <v>148</v>
      </c>
      <c r="B35" s="262"/>
      <c r="C35" s="262"/>
      <c r="D35" s="262"/>
      <c r="E35" s="262"/>
      <c r="F35" s="262"/>
      <c r="G35" s="262"/>
      <c r="H35" s="263"/>
      <c r="I35" s="118">
        <v>29</v>
      </c>
      <c r="J35" s="130">
        <f>SUM(J36:J38)</f>
        <v>247675906</v>
      </c>
      <c r="K35" s="130">
        <f>SUM(K36:K38)</f>
        <v>530751642</v>
      </c>
      <c r="M35" s="154"/>
      <c r="N35" s="109"/>
    </row>
    <row r="36" spans="1:14" x14ac:dyDescent="0.2">
      <c r="A36" s="264" t="s">
        <v>66</v>
      </c>
      <c r="B36" s="265"/>
      <c r="C36" s="265"/>
      <c r="D36" s="265"/>
      <c r="E36" s="265"/>
      <c r="F36" s="265"/>
      <c r="G36" s="265"/>
      <c r="H36" s="266"/>
      <c r="I36" s="117">
        <v>30</v>
      </c>
      <c r="J36" s="119">
        <v>0</v>
      </c>
      <c r="K36" s="119">
        <v>0</v>
      </c>
      <c r="M36" s="154"/>
      <c r="N36" s="109"/>
    </row>
    <row r="37" spans="1:14" x14ac:dyDescent="0.2">
      <c r="A37" s="261" t="s">
        <v>67</v>
      </c>
      <c r="B37" s="262"/>
      <c r="C37" s="262"/>
      <c r="D37" s="262"/>
      <c r="E37" s="262"/>
      <c r="F37" s="262"/>
      <c r="G37" s="262"/>
      <c r="H37" s="263"/>
      <c r="I37" s="118">
        <v>31</v>
      </c>
      <c r="J37" s="119">
        <v>7815941</v>
      </c>
      <c r="K37" s="119">
        <v>6350203</v>
      </c>
      <c r="M37" s="154"/>
      <c r="N37" s="109"/>
    </row>
    <row r="38" spans="1:14" x14ac:dyDescent="0.2">
      <c r="A38" s="264" t="s">
        <v>68</v>
      </c>
      <c r="B38" s="265"/>
      <c r="C38" s="265"/>
      <c r="D38" s="265"/>
      <c r="E38" s="265"/>
      <c r="F38" s="265"/>
      <c r="G38" s="265"/>
      <c r="H38" s="266"/>
      <c r="I38" s="117">
        <v>32</v>
      </c>
      <c r="J38" s="119">
        <v>239859965</v>
      </c>
      <c r="K38" s="119">
        <v>524401439</v>
      </c>
      <c r="M38" s="154"/>
      <c r="N38" s="109"/>
    </row>
    <row r="39" spans="1:14" x14ac:dyDescent="0.2">
      <c r="A39" s="261" t="s">
        <v>149</v>
      </c>
      <c r="B39" s="262"/>
      <c r="C39" s="262"/>
      <c r="D39" s="262"/>
      <c r="E39" s="262"/>
      <c r="F39" s="262"/>
      <c r="G39" s="262"/>
      <c r="H39" s="263"/>
      <c r="I39" s="118">
        <v>33</v>
      </c>
      <c r="J39" s="119">
        <v>90578796</v>
      </c>
      <c r="K39" s="119">
        <v>94467668</v>
      </c>
      <c r="M39" s="154"/>
      <c r="N39" s="109"/>
    </row>
    <row r="40" spans="1:14" x14ac:dyDescent="0.2">
      <c r="A40" s="246" t="s">
        <v>294</v>
      </c>
      <c r="B40" s="247"/>
      <c r="C40" s="247"/>
      <c r="D40" s="247"/>
      <c r="E40" s="247"/>
      <c r="F40" s="247"/>
      <c r="G40" s="247"/>
      <c r="H40" s="248"/>
      <c r="I40" s="117">
        <v>34</v>
      </c>
      <c r="J40" s="130">
        <f>J41+J49+J56+J64</f>
        <v>5107598382</v>
      </c>
      <c r="K40" s="130">
        <f>K41+K49+K56+K64</f>
        <v>5136265146</v>
      </c>
      <c r="M40" s="154"/>
      <c r="N40" s="109"/>
    </row>
    <row r="41" spans="1:14" x14ac:dyDescent="0.2">
      <c r="A41" s="261" t="s">
        <v>86</v>
      </c>
      <c r="B41" s="262"/>
      <c r="C41" s="262"/>
      <c r="D41" s="262"/>
      <c r="E41" s="262"/>
      <c r="F41" s="262"/>
      <c r="G41" s="262"/>
      <c r="H41" s="263"/>
      <c r="I41" s="118">
        <v>35</v>
      </c>
      <c r="J41" s="130">
        <f>SUM(J42:J48)</f>
        <v>127772976</v>
      </c>
      <c r="K41" s="130">
        <f>SUM(K42:K48)</f>
        <v>135646465</v>
      </c>
      <c r="M41" s="154"/>
      <c r="N41" s="109"/>
    </row>
    <row r="42" spans="1:14" x14ac:dyDescent="0.2">
      <c r="A42" s="264" t="s">
        <v>98</v>
      </c>
      <c r="B42" s="265"/>
      <c r="C42" s="265"/>
      <c r="D42" s="265"/>
      <c r="E42" s="265"/>
      <c r="F42" s="265"/>
      <c r="G42" s="265"/>
      <c r="H42" s="266"/>
      <c r="I42" s="117">
        <v>36</v>
      </c>
      <c r="J42" s="119">
        <v>22773233</v>
      </c>
      <c r="K42" s="119">
        <v>22681444</v>
      </c>
      <c r="M42" s="154"/>
      <c r="N42" s="109"/>
    </row>
    <row r="43" spans="1:14" x14ac:dyDescent="0.2">
      <c r="A43" s="261" t="s">
        <v>99</v>
      </c>
      <c r="B43" s="262"/>
      <c r="C43" s="262"/>
      <c r="D43" s="262"/>
      <c r="E43" s="262"/>
      <c r="F43" s="262"/>
      <c r="G43" s="262"/>
      <c r="H43" s="263"/>
      <c r="I43" s="118">
        <v>37</v>
      </c>
      <c r="J43" s="119">
        <v>0</v>
      </c>
      <c r="K43" s="119">
        <v>0</v>
      </c>
      <c r="M43" s="154"/>
      <c r="N43" s="109"/>
    </row>
    <row r="44" spans="1:14" x14ac:dyDescent="0.2">
      <c r="A44" s="264" t="s">
        <v>72</v>
      </c>
      <c r="B44" s="265"/>
      <c r="C44" s="265"/>
      <c r="D44" s="265"/>
      <c r="E44" s="265"/>
      <c r="F44" s="265"/>
      <c r="G44" s="265"/>
      <c r="H44" s="266"/>
      <c r="I44" s="117">
        <v>38</v>
      </c>
      <c r="J44" s="119">
        <v>0</v>
      </c>
      <c r="K44" s="119">
        <v>0</v>
      </c>
      <c r="M44" s="154"/>
      <c r="N44" s="109"/>
    </row>
    <row r="45" spans="1:14" x14ac:dyDescent="0.2">
      <c r="A45" s="261" t="s">
        <v>73</v>
      </c>
      <c r="B45" s="262"/>
      <c r="C45" s="262"/>
      <c r="D45" s="262"/>
      <c r="E45" s="262"/>
      <c r="F45" s="262"/>
      <c r="G45" s="262"/>
      <c r="H45" s="263"/>
      <c r="I45" s="118">
        <v>39</v>
      </c>
      <c r="J45" s="119">
        <v>104961984</v>
      </c>
      <c r="K45" s="119">
        <v>112935887</v>
      </c>
      <c r="M45" s="154"/>
      <c r="N45" s="109"/>
    </row>
    <row r="46" spans="1:14" x14ac:dyDescent="0.2">
      <c r="A46" s="264" t="s">
        <v>74</v>
      </c>
      <c r="B46" s="265"/>
      <c r="C46" s="265"/>
      <c r="D46" s="265"/>
      <c r="E46" s="265"/>
      <c r="F46" s="265"/>
      <c r="G46" s="265"/>
      <c r="H46" s="266"/>
      <c r="I46" s="117">
        <v>40</v>
      </c>
      <c r="J46" s="119">
        <v>37759</v>
      </c>
      <c r="K46" s="119">
        <v>29134</v>
      </c>
      <c r="M46" s="154"/>
      <c r="N46" s="109"/>
    </row>
    <row r="47" spans="1:14" x14ac:dyDescent="0.2">
      <c r="A47" s="261" t="s">
        <v>75</v>
      </c>
      <c r="B47" s="262"/>
      <c r="C47" s="262"/>
      <c r="D47" s="262"/>
      <c r="E47" s="262"/>
      <c r="F47" s="262"/>
      <c r="G47" s="262"/>
      <c r="H47" s="263"/>
      <c r="I47" s="118">
        <v>41</v>
      </c>
      <c r="J47" s="119">
        <v>0</v>
      </c>
      <c r="K47" s="119">
        <v>0</v>
      </c>
      <c r="M47" s="154"/>
      <c r="N47" s="109"/>
    </row>
    <row r="48" spans="1:14" x14ac:dyDescent="0.2">
      <c r="A48" s="264" t="s">
        <v>76</v>
      </c>
      <c r="B48" s="265"/>
      <c r="C48" s="265"/>
      <c r="D48" s="265"/>
      <c r="E48" s="265"/>
      <c r="F48" s="265"/>
      <c r="G48" s="265"/>
      <c r="H48" s="266"/>
      <c r="I48" s="117">
        <v>42</v>
      </c>
      <c r="J48" s="119">
        <v>0</v>
      </c>
      <c r="K48" s="119">
        <v>0</v>
      </c>
      <c r="M48" s="154"/>
      <c r="N48" s="109"/>
    </row>
    <row r="49" spans="1:14" x14ac:dyDescent="0.2">
      <c r="A49" s="261" t="s">
        <v>87</v>
      </c>
      <c r="B49" s="262"/>
      <c r="C49" s="262"/>
      <c r="D49" s="262"/>
      <c r="E49" s="262"/>
      <c r="F49" s="262"/>
      <c r="G49" s="262"/>
      <c r="H49" s="263"/>
      <c r="I49" s="118">
        <v>43</v>
      </c>
      <c r="J49" s="130">
        <f>SUM(J50:J55)</f>
        <v>1630528251</v>
      </c>
      <c r="K49" s="130">
        <f>SUM(K50:K55)</f>
        <v>1751972093</v>
      </c>
      <c r="M49" s="154"/>
      <c r="N49" s="109"/>
    </row>
    <row r="50" spans="1:14" x14ac:dyDescent="0.2">
      <c r="A50" s="264" t="s">
        <v>160</v>
      </c>
      <c r="B50" s="265"/>
      <c r="C50" s="265"/>
      <c r="D50" s="265"/>
      <c r="E50" s="265"/>
      <c r="F50" s="265"/>
      <c r="G50" s="265"/>
      <c r="H50" s="266"/>
      <c r="I50" s="117">
        <v>44</v>
      </c>
      <c r="J50" s="119">
        <v>0</v>
      </c>
      <c r="K50" s="119">
        <v>0</v>
      </c>
      <c r="M50" s="154"/>
      <c r="N50" s="109"/>
    </row>
    <row r="51" spans="1:14" x14ac:dyDescent="0.2">
      <c r="A51" s="261" t="s">
        <v>161</v>
      </c>
      <c r="B51" s="262"/>
      <c r="C51" s="262"/>
      <c r="D51" s="262"/>
      <c r="E51" s="262"/>
      <c r="F51" s="262"/>
      <c r="G51" s="262"/>
      <c r="H51" s="263"/>
      <c r="I51" s="118">
        <v>45</v>
      </c>
      <c r="J51" s="119">
        <v>1574712398</v>
      </c>
      <c r="K51" s="119">
        <v>1683723408</v>
      </c>
      <c r="M51" s="154"/>
      <c r="N51" s="109"/>
    </row>
    <row r="52" spans="1:14" x14ac:dyDescent="0.2">
      <c r="A52" s="264" t="s">
        <v>162</v>
      </c>
      <c r="B52" s="265"/>
      <c r="C52" s="265"/>
      <c r="D52" s="265"/>
      <c r="E52" s="265"/>
      <c r="F52" s="265"/>
      <c r="G52" s="265"/>
      <c r="H52" s="266"/>
      <c r="I52" s="117">
        <v>46</v>
      </c>
      <c r="J52" s="119">
        <v>0</v>
      </c>
      <c r="K52" s="119">
        <v>0</v>
      </c>
      <c r="M52" s="154"/>
      <c r="N52" s="109"/>
    </row>
    <row r="53" spans="1:14" x14ac:dyDescent="0.2">
      <c r="A53" s="261" t="s">
        <v>163</v>
      </c>
      <c r="B53" s="262"/>
      <c r="C53" s="262"/>
      <c r="D53" s="262"/>
      <c r="E53" s="262"/>
      <c r="F53" s="262"/>
      <c r="G53" s="262"/>
      <c r="H53" s="263"/>
      <c r="I53" s="118">
        <v>47</v>
      </c>
      <c r="J53" s="119">
        <v>21877031</v>
      </c>
      <c r="K53" s="119">
        <v>25510047</v>
      </c>
      <c r="M53" s="154"/>
      <c r="N53" s="109"/>
    </row>
    <row r="54" spans="1:14" x14ac:dyDescent="0.2">
      <c r="A54" s="264" t="s">
        <v>6</v>
      </c>
      <c r="B54" s="265"/>
      <c r="C54" s="265"/>
      <c r="D54" s="265"/>
      <c r="E54" s="265"/>
      <c r="F54" s="265"/>
      <c r="G54" s="265"/>
      <c r="H54" s="266"/>
      <c r="I54" s="117">
        <v>48</v>
      </c>
      <c r="J54" s="119">
        <v>8797419</v>
      </c>
      <c r="K54" s="119">
        <v>11486712</v>
      </c>
      <c r="M54" s="154"/>
      <c r="N54" s="109"/>
    </row>
    <row r="55" spans="1:14" x14ac:dyDescent="0.2">
      <c r="A55" s="261" t="s">
        <v>7</v>
      </c>
      <c r="B55" s="262"/>
      <c r="C55" s="262"/>
      <c r="D55" s="262"/>
      <c r="E55" s="262"/>
      <c r="F55" s="262"/>
      <c r="G55" s="262"/>
      <c r="H55" s="263"/>
      <c r="I55" s="118">
        <v>49</v>
      </c>
      <c r="J55" s="119">
        <v>25141403</v>
      </c>
      <c r="K55" s="119">
        <v>31251926</v>
      </c>
      <c r="M55" s="154"/>
      <c r="N55" s="109"/>
    </row>
    <row r="56" spans="1:14" x14ac:dyDescent="0.2">
      <c r="A56" s="264" t="s">
        <v>88</v>
      </c>
      <c r="B56" s="265"/>
      <c r="C56" s="265"/>
      <c r="D56" s="265"/>
      <c r="E56" s="265"/>
      <c r="F56" s="265"/>
      <c r="G56" s="265"/>
      <c r="H56" s="266"/>
      <c r="I56" s="117">
        <v>50</v>
      </c>
      <c r="J56" s="130">
        <f>SUM(J57:J63)</f>
        <v>197232420</v>
      </c>
      <c r="K56" s="130">
        <f>SUM(K57:K63)</f>
        <v>112028389</v>
      </c>
      <c r="M56" s="154"/>
      <c r="N56" s="109"/>
    </row>
    <row r="57" spans="1:14" x14ac:dyDescent="0.2">
      <c r="A57" s="261" t="s">
        <v>62</v>
      </c>
      <c r="B57" s="262"/>
      <c r="C57" s="262"/>
      <c r="D57" s="262"/>
      <c r="E57" s="262"/>
      <c r="F57" s="262"/>
      <c r="G57" s="262"/>
      <c r="H57" s="263"/>
      <c r="I57" s="118">
        <v>51</v>
      </c>
      <c r="J57" s="119">
        <v>0</v>
      </c>
      <c r="K57" s="119">
        <v>0</v>
      </c>
      <c r="M57" s="154"/>
      <c r="N57" s="109"/>
    </row>
    <row r="58" spans="1:14" x14ac:dyDescent="0.2">
      <c r="A58" s="264" t="s">
        <v>63</v>
      </c>
      <c r="B58" s="265"/>
      <c r="C58" s="265"/>
      <c r="D58" s="265"/>
      <c r="E58" s="265"/>
      <c r="F58" s="265"/>
      <c r="G58" s="265"/>
      <c r="H58" s="266"/>
      <c r="I58" s="117">
        <v>52</v>
      </c>
      <c r="J58" s="119">
        <v>0</v>
      </c>
      <c r="K58" s="119">
        <v>0</v>
      </c>
      <c r="M58" s="154"/>
      <c r="N58" s="109"/>
    </row>
    <row r="59" spans="1:14" x14ac:dyDescent="0.2">
      <c r="A59" s="261" t="s">
        <v>200</v>
      </c>
      <c r="B59" s="262"/>
      <c r="C59" s="262"/>
      <c r="D59" s="262"/>
      <c r="E59" s="262"/>
      <c r="F59" s="262"/>
      <c r="G59" s="262"/>
      <c r="H59" s="263"/>
      <c r="I59" s="118">
        <v>53</v>
      </c>
      <c r="J59" s="119">
        <v>0</v>
      </c>
      <c r="K59" s="119">
        <v>0</v>
      </c>
      <c r="M59" s="154"/>
      <c r="N59" s="109"/>
    </row>
    <row r="60" spans="1:14" x14ac:dyDescent="0.2">
      <c r="A60" s="264" t="s">
        <v>69</v>
      </c>
      <c r="B60" s="265"/>
      <c r="C60" s="265"/>
      <c r="D60" s="265"/>
      <c r="E60" s="265"/>
      <c r="F60" s="265"/>
      <c r="G60" s="265"/>
      <c r="H60" s="266"/>
      <c r="I60" s="117">
        <v>54</v>
      </c>
      <c r="J60" s="119">
        <v>0</v>
      </c>
      <c r="K60" s="119">
        <v>0</v>
      </c>
      <c r="M60" s="154"/>
      <c r="N60" s="109"/>
    </row>
    <row r="61" spans="1:14" x14ac:dyDescent="0.2">
      <c r="A61" s="261" t="s">
        <v>70</v>
      </c>
      <c r="B61" s="262"/>
      <c r="C61" s="262"/>
      <c r="D61" s="262"/>
      <c r="E61" s="262"/>
      <c r="F61" s="262"/>
      <c r="G61" s="262"/>
      <c r="H61" s="263"/>
      <c r="I61" s="118">
        <v>55</v>
      </c>
      <c r="J61" s="119">
        <v>121386</v>
      </c>
      <c r="K61" s="119">
        <v>115386</v>
      </c>
      <c r="M61" s="154"/>
      <c r="N61" s="109"/>
    </row>
    <row r="62" spans="1:14" x14ac:dyDescent="0.2">
      <c r="A62" s="264" t="s">
        <v>71</v>
      </c>
      <c r="B62" s="265"/>
      <c r="C62" s="265"/>
      <c r="D62" s="265"/>
      <c r="E62" s="265"/>
      <c r="F62" s="265"/>
      <c r="G62" s="265"/>
      <c r="H62" s="266"/>
      <c r="I62" s="117">
        <v>56</v>
      </c>
      <c r="J62" s="119">
        <v>197111034</v>
      </c>
      <c r="K62" s="119">
        <v>111913003</v>
      </c>
      <c r="M62" s="154"/>
      <c r="N62" s="109"/>
    </row>
    <row r="63" spans="1:14" x14ac:dyDescent="0.2">
      <c r="A63" s="261" t="s">
        <v>35</v>
      </c>
      <c r="B63" s="262"/>
      <c r="C63" s="262"/>
      <c r="D63" s="262"/>
      <c r="E63" s="262"/>
      <c r="F63" s="262"/>
      <c r="G63" s="262"/>
      <c r="H63" s="263"/>
      <c r="I63" s="118">
        <v>57</v>
      </c>
      <c r="J63" s="119">
        <v>0</v>
      </c>
      <c r="K63" s="119">
        <v>0</v>
      </c>
      <c r="M63" s="154"/>
      <c r="N63" s="109"/>
    </row>
    <row r="64" spans="1:14" x14ac:dyDescent="0.2">
      <c r="A64" s="264" t="s">
        <v>167</v>
      </c>
      <c r="B64" s="265"/>
      <c r="C64" s="265"/>
      <c r="D64" s="265"/>
      <c r="E64" s="265"/>
      <c r="F64" s="265"/>
      <c r="G64" s="265"/>
      <c r="H64" s="266"/>
      <c r="I64" s="117">
        <v>58</v>
      </c>
      <c r="J64" s="119">
        <v>3152064735</v>
      </c>
      <c r="K64" s="119">
        <v>3136618199</v>
      </c>
      <c r="M64" s="154"/>
      <c r="N64" s="109"/>
    </row>
    <row r="65" spans="1:14" x14ac:dyDescent="0.2">
      <c r="A65" s="267" t="s">
        <v>42</v>
      </c>
      <c r="B65" s="268"/>
      <c r="C65" s="268"/>
      <c r="D65" s="268"/>
      <c r="E65" s="268"/>
      <c r="F65" s="268"/>
      <c r="G65" s="268"/>
      <c r="H65" s="269"/>
      <c r="I65" s="118">
        <v>59</v>
      </c>
      <c r="J65" s="119">
        <v>245658727</v>
      </c>
      <c r="K65" s="119">
        <v>200688284</v>
      </c>
      <c r="M65" s="154"/>
      <c r="N65" s="109"/>
    </row>
    <row r="66" spans="1:14" x14ac:dyDescent="0.2">
      <c r="A66" s="246" t="s">
        <v>295</v>
      </c>
      <c r="B66" s="247"/>
      <c r="C66" s="247"/>
      <c r="D66" s="247"/>
      <c r="E66" s="247"/>
      <c r="F66" s="247"/>
      <c r="G66" s="247"/>
      <c r="H66" s="248"/>
      <c r="I66" s="117">
        <v>60</v>
      </c>
      <c r="J66" s="130">
        <f>J7+J8+J40+J65</f>
        <v>15738419765</v>
      </c>
      <c r="K66" s="130">
        <f>K7+K8+K40+K65</f>
        <v>16031275951</v>
      </c>
      <c r="M66" s="154"/>
      <c r="N66" s="109"/>
    </row>
    <row r="67" spans="1:14" x14ac:dyDescent="0.2">
      <c r="A67" s="270" t="s">
        <v>77</v>
      </c>
      <c r="B67" s="271"/>
      <c r="C67" s="271"/>
      <c r="D67" s="271"/>
      <c r="E67" s="271"/>
      <c r="F67" s="271"/>
      <c r="G67" s="271"/>
      <c r="H67" s="272"/>
      <c r="I67" s="120">
        <v>61</v>
      </c>
      <c r="J67" s="121">
        <v>0</v>
      </c>
      <c r="K67" s="121">
        <v>0</v>
      </c>
      <c r="M67" s="154"/>
      <c r="N67" s="109"/>
    </row>
    <row r="68" spans="1:14" x14ac:dyDescent="0.2">
      <c r="A68" s="273" t="s">
        <v>44</v>
      </c>
      <c r="B68" s="274"/>
      <c r="C68" s="274"/>
      <c r="D68" s="274"/>
      <c r="E68" s="274"/>
      <c r="F68" s="274"/>
      <c r="G68" s="274"/>
      <c r="H68" s="274"/>
      <c r="I68" s="274"/>
      <c r="J68" s="274"/>
      <c r="K68" s="275"/>
      <c r="M68" s="154"/>
      <c r="N68" s="109"/>
    </row>
    <row r="69" spans="1:14" x14ac:dyDescent="0.2">
      <c r="A69" s="243" t="s">
        <v>296</v>
      </c>
      <c r="B69" s="244"/>
      <c r="C69" s="244"/>
      <c r="D69" s="244"/>
      <c r="E69" s="244"/>
      <c r="F69" s="244"/>
      <c r="G69" s="244"/>
      <c r="H69" s="245"/>
      <c r="I69" s="115">
        <v>62</v>
      </c>
      <c r="J69" s="131">
        <f>J70+J71+J72+J78+J79+J82+J85</f>
        <v>12572520864</v>
      </c>
      <c r="K69" s="131">
        <f>K70+K71+K72+K78+K79+K82+K85</f>
        <v>13208038832</v>
      </c>
      <c r="M69" s="154"/>
      <c r="N69" s="109"/>
    </row>
    <row r="70" spans="1:14" x14ac:dyDescent="0.2">
      <c r="A70" s="264" t="s">
        <v>112</v>
      </c>
      <c r="B70" s="265"/>
      <c r="C70" s="265"/>
      <c r="D70" s="265"/>
      <c r="E70" s="265"/>
      <c r="F70" s="265"/>
      <c r="G70" s="265"/>
      <c r="H70" s="266"/>
      <c r="I70" s="117">
        <v>63</v>
      </c>
      <c r="J70" s="119">
        <v>9822853500</v>
      </c>
      <c r="K70" s="119">
        <v>9822853500</v>
      </c>
      <c r="M70" s="154"/>
      <c r="N70" s="109"/>
    </row>
    <row r="71" spans="1:14" x14ac:dyDescent="0.2">
      <c r="A71" s="261" t="s">
        <v>113</v>
      </c>
      <c r="B71" s="262"/>
      <c r="C71" s="262"/>
      <c r="D71" s="262"/>
      <c r="E71" s="262"/>
      <c r="F71" s="262"/>
      <c r="G71" s="262"/>
      <c r="H71" s="263"/>
      <c r="I71" s="118">
        <v>64</v>
      </c>
      <c r="J71" s="119">
        <v>0</v>
      </c>
      <c r="K71" s="119">
        <v>0</v>
      </c>
      <c r="M71" s="154"/>
      <c r="N71" s="109"/>
    </row>
    <row r="72" spans="1:14" x14ac:dyDescent="0.2">
      <c r="A72" s="264" t="s">
        <v>114</v>
      </c>
      <c r="B72" s="265"/>
      <c r="C72" s="265"/>
      <c r="D72" s="265"/>
      <c r="E72" s="265"/>
      <c r="F72" s="265"/>
      <c r="G72" s="265"/>
      <c r="H72" s="266"/>
      <c r="I72" s="117">
        <v>65</v>
      </c>
      <c r="J72" s="130">
        <f>J73+J74-J75+J76+J77</f>
        <v>491604073</v>
      </c>
      <c r="K72" s="130">
        <f>K73+K74-K75+K76+K77</f>
        <v>491702611</v>
      </c>
      <c r="M72" s="154"/>
      <c r="N72" s="109"/>
    </row>
    <row r="73" spans="1:14" x14ac:dyDescent="0.2">
      <c r="A73" s="261" t="s">
        <v>115</v>
      </c>
      <c r="B73" s="262"/>
      <c r="C73" s="262"/>
      <c r="D73" s="262"/>
      <c r="E73" s="262"/>
      <c r="F73" s="262"/>
      <c r="G73" s="262"/>
      <c r="H73" s="263"/>
      <c r="I73" s="118">
        <v>66</v>
      </c>
      <c r="J73" s="119">
        <v>491142675</v>
      </c>
      <c r="K73" s="119">
        <v>491142675</v>
      </c>
      <c r="M73" s="154"/>
      <c r="N73" s="109"/>
    </row>
    <row r="74" spans="1:14" x14ac:dyDescent="0.2">
      <c r="A74" s="264" t="s">
        <v>116</v>
      </c>
      <c r="B74" s="265"/>
      <c r="C74" s="265"/>
      <c r="D74" s="265"/>
      <c r="E74" s="265"/>
      <c r="F74" s="265"/>
      <c r="G74" s="265"/>
      <c r="H74" s="266"/>
      <c r="I74" s="117">
        <v>67</v>
      </c>
      <c r="J74" s="119">
        <v>37634983</v>
      </c>
      <c r="K74" s="119">
        <v>71062381</v>
      </c>
      <c r="M74" s="154"/>
      <c r="N74" s="109"/>
    </row>
    <row r="75" spans="1:14" x14ac:dyDescent="0.2">
      <c r="A75" s="261" t="s">
        <v>104</v>
      </c>
      <c r="B75" s="262"/>
      <c r="C75" s="262"/>
      <c r="D75" s="262"/>
      <c r="E75" s="262"/>
      <c r="F75" s="262"/>
      <c r="G75" s="262"/>
      <c r="H75" s="263"/>
      <c r="I75" s="118">
        <v>68</v>
      </c>
      <c r="J75" s="119">
        <v>38454288</v>
      </c>
      <c r="K75" s="119">
        <v>71062381</v>
      </c>
      <c r="M75" s="154"/>
      <c r="N75" s="109"/>
    </row>
    <row r="76" spans="1:14" x14ac:dyDescent="0.2">
      <c r="A76" s="264" t="s">
        <v>105</v>
      </c>
      <c r="B76" s="265"/>
      <c r="C76" s="265"/>
      <c r="D76" s="265"/>
      <c r="E76" s="265"/>
      <c r="F76" s="265"/>
      <c r="G76" s="265"/>
      <c r="H76" s="266"/>
      <c r="I76" s="117">
        <v>69</v>
      </c>
      <c r="J76" s="119"/>
      <c r="K76" s="119">
        <v>0</v>
      </c>
      <c r="M76" s="154"/>
      <c r="N76" s="109"/>
    </row>
    <row r="77" spans="1:14" x14ac:dyDescent="0.2">
      <c r="A77" s="261" t="s">
        <v>106</v>
      </c>
      <c r="B77" s="262"/>
      <c r="C77" s="262"/>
      <c r="D77" s="262"/>
      <c r="E77" s="262"/>
      <c r="F77" s="262"/>
      <c r="G77" s="262"/>
      <c r="H77" s="263"/>
      <c r="I77" s="118">
        <v>70</v>
      </c>
      <c r="J77" s="119">
        <v>1280703</v>
      </c>
      <c r="K77" s="119">
        <v>559936</v>
      </c>
      <c r="M77" s="154"/>
      <c r="N77" s="109"/>
    </row>
    <row r="78" spans="1:14" x14ac:dyDescent="0.2">
      <c r="A78" s="264" t="s">
        <v>107</v>
      </c>
      <c r="B78" s="265"/>
      <c r="C78" s="265"/>
      <c r="D78" s="265"/>
      <c r="E78" s="265"/>
      <c r="F78" s="265"/>
      <c r="G78" s="265"/>
      <c r="H78" s="266"/>
      <c r="I78" s="117">
        <v>71</v>
      </c>
      <c r="J78" s="119">
        <v>1661560</v>
      </c>
      <c r="K78" s="119">
        <v>-14428653</v>
      </c>
      <c r="M78" s="154"/>
      <c r="N78" s="109"/>
    </row>
    <row r="79" spans="1:14" x14ac:dyDescent="0.2">
      <c r="A79" s="261" t="s">
        <v>198</v>
      </c>
      <c r="B79" s="262"/>
      <c r="C79" s="262"/>
      <c r="D79" s="262"/>
      <c r="E79" s="262"/>
      <c r="F79" s="262"/>
      <c r="G79" s="262"/>
      <c r="H79" s="263"/>
      <c r="I79" s="118">
        <v>72</v>
      </c>
      <c r="J79" s="130">
        <f>J80-J81</f>
        <v>1024447978</v>
      </c>
      <c r="K79" s="130">
        <f>K80-K81</f>
        <v>1502995514</v>
      </c>
      <c r="M79" s="154"/>
      <c r="N79" s="109"/>
    </row>
    <row r="80" spans="1:14" x14ac:dyDescent="0.2">
      <c r="A80" s="276" t="s">
        <v>133</v>
      </c>
      <c r="B80" s="277"/>
      <c r="C80" s="277"/>
      <c r="D80" s="277"/>
      <c r="E80" s="277"/>
      <c r="F80" s="277"/>
      <c r="G80" s="277"/>
      <c r="H80" s="278"/>
      <c r="I80" s="117">
        <v>73</v>
      </c>
      <c r="J80" s="119">
        <v>1024447978</v>
      </c>
      <c r="K80" s="119">
        <v>1502995514</v>
      </c>
      <c r="M80" s="154"/>
      <c r="N80" s="109"/>
    </row>
    <row r="81" spans="1:14" x14ac:dyDescent="0.2">
      <c r="A81" s="279" t="s">
        <v>134</v>
      </c>
      <c r="B81" s="280"/>
      <c r="C81" s="280"/>
      <c r="D81" s="280"/>
      <c r="E81" s="280"/>
      <c r="F81" s="280"/>
      <c r="G81" s="280"/>
      <c r="H81" s="281"/>
      <c r="I81" s="118">
        <v>74</v>
      </c>
      <c r="J81" s="119">
        <v>0</v>
      </c>
      <c r="K81" s="119">
        <v>0</v>
      </c>
      <c r="M81" s="154"/>
      <c r="N81" s="109"/>
    </row>
    <row r="82" spans="1:14" x14ac:dyDescent="0.2">
      <c r="A82" s="264" t="s">
        <v>199</v>
      </c>
      <c r="B82" s="265"/>
      <c r="C82" s="265"/>
      <c r="D82" s="265"/>
      <c r="E82" s="265"/>
      <c r="F82" s="265"/>
      <c r="G82" s="265"/>
      <c r="H82" s="266"/>
      <c r="I82" s="117">
        <v>75</v>
      </c>
      <c r="J82" s="130">
        <f>J83-J84</f>
        <v>863436283</v>
      </c>
      <c r="K82" s="130">
        <f>K83-K84</f>
        <v>1061335204</v>
      </c>
      <c r="M82" s="154"/>
      <c r="N82" s="109"/>
    </row>
    <row r="83" spans="1:14" x14ac:dyDescent="0.2">
      <c r="A83" s="279" t="s">
        <v>135</v>
      </c>
      <c r="B83" s="280"/>
      <c r="C83" s="280"/>
      <c r="D83" s="280"/>
      <c r="E83" s="280"/>
      <c r="F83" s="280"/>
      <c r="G83" s="280"/>
      <c r="H83" s="281"/>
      <c r="I83" s="118">
        <v>76</v>
      </c>
      <c r="J83" s="119">
        <v>863436283</v>
      </c>
      <c r="K83" s="119">
        <v>1061335204</v>
      </c>
      <c r="M83" s="154"/>
      <c r="N83" s="109"/>
    </row>
    <row r="84" spans="1:14" x14ac:dyDescent="0.2">
      <c r="A84" s="276" t="s">
        <v>136</v>
      </c>
      <c r="B84" s="277"/>
      <c r="C84" s="277"/>
      <c r="D84" s="277"/>
      <c r="E84" s="277"/>
      <c r="F84" s="277"/>
      <c r="G84" s="277"/>
      <c r="H84" s="278"/>
      <c r="I84" s="117">
        <v>77</v>
      </c>
      <c r="J84" s="119">
        <v>0</v>
      </c>
      <c r="K84" s="119">
        <v>0</v>
      </c>
      <c r="M84" s="154"/>
      <c r="N84" s="109"/>
    </row>
    <row r="85" spans="1:14" x14ac:dyDescent="0.2">
      <c r="A85" s="261" t="s">
        <v>137</v>
      </c>
      <c r="B85" s="262"/>
      <c r="C85" s="262"/>
      <c r="D85" s="262"/>
      <c r="E85" s="262"/>
      <c r="F85" s="262"/>
      <c r="G85" s="262"/>
      <c r="H85" s="263"/>
      <c r="I85" s="118">
        <v>78</v>
      </c>
      <c r="J85" s="119">
        <v>368517470</v>
      </c>
      <c r="K85" s="119">
        <v>343580656</v>
      </c>
      <c r="M85" s="154"/>
      <c r="N85" s="109"/>
    </row>
    <row r="86" spans="1:14" x14ac:dyDescent="0.2">
      <c r="A86" s="246" t="s">
        <v>297</v>
      </c>
      <c r="B86" s="247"/>
      <c r="C86" s="247"/>
      <c r="D86" s="247"/>
      <c r="E86" s="247"/>
      <c r="F86" s="247"/>
      <c r="G86" s="247"/>
      <c r="H86" s="248"/>
      <c r="I86" s="117">
        <v>79</v>
      </c>
      <c r="J86" s="130">
        <f>SUM(J87:J89)</f>
        <v>102760777</v>
      </c>
      <c r="K86" s="130">
        <f>SUM(K87:K89)</f>
        <v>82395649</v>
      </c>
      <c r="M86" s="154"/>
      <c r="N86" s="109"/>
    </row>
    <row r="87" spans="1:14" x14ac:dyDescent="0.2">
      <c r="A87" s="261" t="s">
        <v>100</v>
      </c>
      <c r="B87" s="262"/>
      <c r="C87" s="262"/>
      <c r="D87" s="262"/>
      <c r="E87" s="262"/>
      <c r="F87" s="262"/>
      <c r="G87" s="262"/>
      <c r="H87" s="263"/>
      <c r="I87" s="118">
        <v>80</v>
      </c>
      <c r="J87" s="119">
        <v>42596387</v>
      </c>
      <c r="K87" s="119">
        <v>23479215</v>
      </c>
      <c r="M87" s="154"/>
      <c r="N87" s="109"/>
    </row>
    <row r="88" spans="1:14" x14ac:dyDescent="0.2">
      <c r="A88" s="264" t="s">
        <v>101</v>
      </c>
      <c r="B88" s="265"/>
      <c r="C88" s="265"/>
      <c r="D88" s="265"/>
      <c r="E88" s="265"/>
      <c r="F88" s="265"/>
      <c r="G88" s="265"/>
      <c r="H88" s="266"/>
      <c r="I88" s="117">
        <v>81</v>
      </c>
      <c r="J88" s="119">
        <v>0</v>
      </c>
      <c r="K88" s="119">
        <v>0</v>
      </c>
      <c r="M88" s="154"/>
      <c r="N88" s="109"/>
    </row>
    <row r="89" spans="1:14" x14ac:dyDescent="0.2">
      <c r="A89" s="261" t="s">
        <v>102</v>
      </c>
      <c r="B89" s="262"/>
      <c r="C89" s="262"/>
      <c r="D89" s="262"/>
      <c r="E89" s="262"/>
      <c r="F89" s="262"/>
      <c r="G89" s="262"/>
      <c r="H89" s="263"/>
      <c r="I89" s="118">
        <v>82</v>
      </c>
      <c r="J89" s="119">
        <v>60164390</v>
      </c>
      <c r="K89" s="119">
        <v>58916434</v>
      </c>
      <c r="M89" s="154"/>
      <c r="N89" s="109"/>
    </row>
    <row r="90" spans="1:14" x14ac:dyDescent="0.2">
      <c r="A90" s="246" t="s">
        <v>298</v>
      </c>
      <c r="B90" s="247"/>
      <c r="C90" s="247"/>
      <c r="D90" s="247"/>
      <c r="E90" s="247"/>
      <c r="F90" s="247"/>
      <c r="G90" s="247"/>
      <c r="H90" s="248"/>
      <c r="I90" s="117">
        <v>83</v>
      </c>
      <c r="J90" s="130">
        <f>SUM(J91:J99)</f>
        <v>664432083</v>
      </c>
      <c r="K90" s="130">
        <f>SUM(K91:K99)</f>
        <v>427821109</v>
      </c>
      <c r="M90" s="154"/>
      <c r="N90" s="109"/>
    </row>
    <row r="91" spans="1:14" x14ac:dyDescent="0.2">
      <c r="A91" s="261" t="s">
        <v>103</v>
      </c>
      <c r="B91" s="262"/>
      <c r="C91" s="262"/>
      <c r="D91" s="262"/>
      <c r="E91" s="262"/>
      <c r="F91" s="262"/>
      <c r="G91" s="262"/>
      <c r="H91" s="263"/>
      <c r="I91" s="118">
        <v>84</v>
      </c>
      <c r="J91" s="119">
        <v>0</v>
      </c>
      <c r="K91" s="119">
        <v>0</v>
      </c>
      <c r="M91" s="154"/>
      <c r="N91" s="109"/>
    </row>
    <row r="92" spans="1:14" x14ac:dyDescent="0.2">
      <c r="A92" s="264" t="s">
        <v>201</v>
      </c>
      <c r="B92" s="265"/>
      <c r="C92" s="265"/>
      <c r="D92" s="265"/>
      <c r="E92" s="265"/>
      <c r="F92" s="265"/>
      <c r="G92" s="265"/>
      <c r="H92" s="266"/>
      <c r="I92" s="117">
        <v>85</v>
      </c>
      <c r="J92" s="119">
        <v>3661526</v>
      </c>
      <c r="K92" s="119">
        <v>2989586</v>
      </c>
      <c r="M92" s="154"/>
      <c r="N92" s="109"/>
    </row>
    <row r="93" spans="1:14" x14ac:dyDescent="0.2">
      <c r="A93" s="261" t="s">
        <v>0</v>
      </c>
      <c r="B93" s="262"/>
      <c r="C93" s="262"/>
      <c r="D93" s="262"/>
      <c r="E93" s="262"/>
      <c r="F93" s="262"/>
      <c r="G93" s="262"/>
      <c r="H93" s="263"/>
      <c r="I93" s="118">
        <v>86</v>
      </c>
      <c r="J93" s="119">
        <v>211990479</v>
      </c>
      <c r="K93" s="119">
        <v>179658322</v>
      </c>
      <c r="M93" s="154"/>
      <c r="N93" s="109"/>
    </row>
    <row r="94" spans="1:14" x14ac:dyDescent="0.2">
      <c r="A94" s="264" t="s">
        <v>202</v>
      </c>
      <c r="B94" s="265"/>
      <c r="C94" s="265"/>
      <c r="D94" s="265"/>
      <c r="E94" s="265"/>
      <c r="F94" s="265"/>
      <c r="G94" s="265"/>
      <c r="H94" s="266"/>
      <c r="I94" s="117">
        <v>87</v>
      </c>
      <c r="J94" s="119">
        <v>0</v>
      </c>
      <c r="K94" s="119">
        <v>0</v>
      </c>
      <c r="M94" s="154"/>
      <c r="N94" s="109"/>
    </row>
    <row r="95" spans="1:14" x14ac:dyDescent="0.2">
      <c r="A95" s="261" t="s">
        <v>203</v>
      </c>
      <c r="B95" s="262"/>
      <c r="C95" s="262"/>
      <c r="D95" s="262"/>
      <c r="E95" s="262"/>
      <c r="F95" s="262"/>
      <c r="G95" s="262"/>
      <c r="H95" s="263"/>
      <c r="I95" s="118">
        <v>88</v>
      </c>
      <c r="J95" s="119">
        <v>0</v>
      </c>
      <c r="K95" s="119">
        <v>0</v>
      </c>
      <c r="M95" s="154"/>
      <c r="N95" s="109"/>
    </row>
    <row r="96" spans="1:14" x14ac:dyDescent="0.2">
      <c r="A96" s="264" t="s">
        <v>204</v>
      </c>
      <c r="B96" s="265"/>
      <c r="C96" s="265"/>
      <c r="D96" s="265"/>
      <c r="E96" s="265"/>
      <c r="F96" s="265"/>
      <c r="G96" s="265"/>
      <c r="H96" s="266"/>
      <c r="I96" s="117">
        <v>89</v>
      </c>
      <c r="J96" s="119">
        <v>90221763</v>
      </c>
      <c r="K96" s="119">
        <v>68242366</v>
      </c>
      <c r="M96" s="154"/>
      <c r="N96" s="109"/>
    </row>
    <row r="97" spans="1:14" x14ac:dyDescent="0.2">
      <c r="A97" s="261" t="s">
        <v>80</v>
      </c>
      <c r="B97" s="262"/>
      <c r="C97" s="262"/>
      <c r="D97" s="262"/>
      <c r="E97" s="262"/>
      <c r="F97" s="262"/>
      <c r="G97" s="262"/>
      <c r="H97" s="263"/>
      <c r="I97" s="118">
        <v>90</v>
      </c>
      <c r="J97" s="119">
        <v>0</v>
      </c>
      <c r="K97" s="119">
        <v>0</v>
      </c>
      <c r="M97" s="154"/>
      <c r="N97" s="109"/>
    </row>
    <row r="98" spans="1:14" x14ac:dyDescent="0.2">
      <c r="A98" s="264" t="s">
        <v>78</v>
      </c>
      <c r="B98" s="265"/>
      <c r="C98" s="265"/>
      <c r="D98" s="265"/>
      <c r="E98" s="265"/>
      <c r="F98" s="265"/>
      <c r="G98" s="265"/>
      <c r="H98" s="266"/>
      <c r="I98" s="117">
        <v>91</v>
      </c>
      <c r="J98" s="119">
        <v>311157647</v>
      </c>
      <c r="K98" s="119">
        <v>133135526</v>
      </c>
      <c r="M98" s="154"/>
      <c r="N98" s="109"/>
    </row>
    <row r="99" spans="1:14" x14ac:dyDescent="0.2">
      <c r="A99" s="261" t="s">
        <v>79</v>
      </c>
      <c r="B99" s="262"/>
      <c r="C99" s="262"/>
      <c r="D99" s="262"/>
      <c r="E99" s="262"/>
      <c r="F99" s="262"/>
      <c r="G99" s="262"/>
      <c r="H99" s="263"/>
      <c r="I99" s="118">
        <v>92</v>
      </c>
      <c r="J99" s="119">
        <v>47400668</v>
      </c>
      <c r="K99" s="119">
        <v>43795309</v>
      </c>
      <c r="M99" s="154"/>
      <c r="N99" s="109"/>
    </row>
    <row r="100" spans="1:14" x14ac:dyDescent="0.2">
      <c r="A100" s="246" t="s">
        <v>299</v>
      </c>
      <c r="B100" s="247"/>
      <c r="C100" s="247"/>
      <c r="D100" s="247"/>
      <c r="E100" s="247"/>
      <c r="F100" s="247"/>
      <c r="G100" s="247"/>
      <c r="H100" s="248"/>
      <c r="I100" s="117">
        <v>93</v>
      </c>
      <c r="J100" s="130">
        <f>SUM(J101:J112)</f>
        <v>2309589778</v>
      </c>
      <c r="K100" s="130">
        <f>SUM(K101:K112)</f>
        <v>2273661139</v>
      </c>
      <c r="M100" s="154"/>
      <c r="N100" s="109"/>
    </row>
    <row r="101" spans="1:14" x14ac:dyDescent="0.2">
      <c r="A101" s="261" t="s">
        <v>103</v>
      </c>
      <c r="B101" s="262"/>
      <c r="C101" s="262"/>
      <c r="D101" s="262"/>
      <c r="E101" s="262"/>
      <c r="F101" s="262"/>
      <c r="G101" s="262"/>
      <c r="H101" s="263"/>
      <c r="I101" s="118">
        <v>94</v>
      </c>
      <c r="J101" s="119">
        <v>0</v>
      </c>
      <c r="K101" s="119">
        <v>0</v>
      </c>
      <c r="M101" s="154"/>
      <c r="N101" s="109"/>
    </row>
    <row r="102" spans="1:14" x14ac:dyDescent="0.2">
      <c r="A102" s="264" t="s">
        <v>201</v>
      </c>
      <c r="B102" s="265"/>
      <c r="C102" s="265"/>
      <c r="D102" s="265"/>
      <c r="E102" s="265"/>
      <c r="F102" s="265"/>
      <c r="G102" s="265"/>
      <c r="H102" s="266"/>
      <c r="I102" s="117">
        <v>95</v>
      </c>
      <c r="J102" s="119">
        <v>1005080</v>
      </c>
      <c r="K102" s="119">
        <v>0</v>
      </c>
      <c r="M102" s="154"/>
      <c r="N102" s="109"/>
    </row>
    <row r="103" spans="1:14" x14ac:dyDescent="0.2">
      <c r="A103" s="261" t="s">
        <v>0</v>
      </c>
      <c r="B103" s="262"/>
      <c r="C103" s="262"/>
      <c r="D103" s="262"/>
      <c r="E103" s="262"/>
      <c r="F103" s="262"/>
      <c r="G103" s="262"/>
      <c r="H103" s="263"/>
      <c r="I103" s="118">
        <v>96</v>
      </c>
      <c r="J103" s="119">
        <v>39154238</v>
      </c>
      <c r="K103" s="119">
        <v>35554104</v>
      </c>
      <c r="M103" s="154"/>
      <c r="N103" s="109"/>
    </row>
    <row r="104" spans="1:14" x14ac:dyDescent="0.2">
      <c r="A104" s="264" t="s">
        <v>202</v>
      </c>
      <c r="B104" s="265"/>
      <c r="C104" s="265"/>
      <c r="D104" s="265"/>
      <c r="E104" s="265"/>
      <c r="F104" s="265"/>
      <c r="G104" s="265"/>
      <c r="H104" s="266"/>
      <c r="I104" s="117">
        <v>97</v>
      </c>
      <c r="J104" s="119">
        <v>36579877</v>
      </c>
      <c r="K104" s="119">
        <v>12878460</v>
      </c>
      <c r="M104" s="154"/>
      <c r="N104" s="109"/>
    </row>
    <row r="105" spans="1:14" x14ac:dyDescent="0.2">
      <c r="A105" s="261" t="s">
        <v>203</v>
      </c>
      <c r="B105" s="262"/>
      <c r="C105" s="262"/>
      <c r="D105" s="262"/>
      <c r="E105" s="262"/>
      <c r="F105" s="262"/>
      <c r="G105" s="262"/>
      <c r="H105" s="263"/>
      <c r="I105" s="118">
        <v>98</v>
      </c>
      <c r="J105" s="119">
        <v>1692855188</v>
      </c>
      <c r="K105" s="119">
        <v>1528454879</v>
      </c>
      <c r="M105" s="154"/>
      <c r="N105" s="109"/>
    </row>
    <row r="106" spans="1:14" x14ac:dyDescent="0.2">
      <c r="A106" s="264" t="s">
        <v>204</v>
      </c>
      <c r="B106" s="265"/>
      <c r="C106" s="265"/>
      <c r="D106" s="265"/>
      <c r="E106" s="265"/>
      <c r="F106" s="265"/>
      <c r="G106" s="265"/>
      <c r="H106" s="266"/>
      <c r="I106" s="117">
        <v>99</v>
      </c>
      <c r="J106" s="119">
        <v>0</v>
      </c>
      <c r="K106" s="119">
        <v>0</v>
      </c>
      <c r="M106" s="154"/>
      <c r="N106" s="109"/>
    </row>
    <row r="107" spans="1:14" x14ac:dyDescent="0.2">
      <c r="A107" s="261" t="s">
        <v>80</v>
      </c>
      <c r="B107" s="262"/>
      <c r="C107" s="262"/>
      <c r="D107" s="262"/>
      <c r="E107" s="262"/>
      <c r="F107" s="262"/>
      <c r="G107" s="262"/>
      <c r="H107" s="263"/>
      <c r="I107" s="118">
        <v>100</v>
      </c>
      <c r="J107" s="119">
        <v>0</v>
      </c>
      <c r="K107" s="119">
        <v>0</v>
      </c>
      <c r="M107" s="154"/>
      <c r="N107" s="109"/>
    </row>
    <row r="108" spans="1:14" x14ac:dyDescent="0.2">
      <c r="A108" s="264" t="s">
        <v>81</v>
      </c>
      <c r="B108" s="265"/>
      <c r="C108" s="265"/>
      <c r="D108" s="265"/>
      <c r="E108" s="265"/>
      <c r="F108" s="265"/>
      <c r="G108" s="265"/>
      <c r="H108" s="266"/>
      <c r="I108" s="117">
        <v>101</v>
      </c>
      <c r="J108" s="119">
        <v>121616264</v>
      </c>
      <c r="K108" s="119">
        <v>116785199</v>
      </c>
      <c r="M108" s="154"/>
      <c r="N108" s="109"/>
    </row>
    <row r="109" spans="1:14" x14ac:dyDescent="0.2">
      <c r="A109" s="261" t="s">
        <v>82</v>
      </c>
      <c r="B109" s="262"/>
      <c r="C109" s="262"/>
      <c r="D109" s="262"/>
      <c r="E109" s="262"/>
      <c r="F109" s="262"/>
      <c r="G109" s="262"/>
      <c r="H109" s="263"/>
      <c r="I109" s="118">
        <v>102</v>
      </c>
      <c r="J109" s="119">
        <v>136936201</v>
      </c>
      <c r="K109" s="119">
        <v>143033621</v>
      </c>
      <c r="M109" s="154"/>
      <c r="N109" s="109"/>
    </row>
    <row r="110" spans="1:14" x14ac:dyDescent="0.2">
      <c r="A110" s="264" t="s">
        <v>85</v>
      </c>
      <c r="B110" s="265"/>
      <c r="C110" s="265"/>
      <c r="D110" s="265"/>
      <c r="E110" s="265"/>
      <c r="F110" s="265"/>
      <c r="G110" s="265"/>
      <c r="H110" s="266"/>
      <c r="I110" s="117">
        <v>103</v>
      </c>
      <c r="J110" s="119">
        <v>0</v>
      </c>
      <c r="K110" s="119">
        <v>0</v>
      </c>
      <c r="M110" s="154"/>
      <c r="N110" s="109"/>
    </row>
    <row r="111" spans="1:14" x14ac:dyDescent="0.2">
      <c r="A111" s="261" t="s">
        <v>83</v>
      </c>
      <c r="B111" s="262"/>
      <c r="C111" s="262"/>
      <c r="D111" s="262"/>
      <c r="E111" s="262"/>
      <c r="F111" s="262"/>
      <c r="G111" s="262"/>
      <c r="H111" s="263"/>
      <c r="I111" s="118">
        <v>104</v>
      </c>
      <c r="J111" s="119">
        <v>0</v>
      </c>
      <c r="K111" s="119">
        <v>0</v>
      </c>
      <c r="M111" s="154"/>
      <c r="N111" s="109"/>
    </row>
    <row r="112" spans="1:14" x14ac:dyDescent="0.2">
      <c r="A112" s="264" t="s">
        <v>84</v>
      </c>
      <c r="B112" s="265"/>
      <c r="C112" s="265"/>
      <c r="D112" s="265"/>
      <c r="E112" s="265"/>
      <c r="F112" s="265"/>
      <c r="G112" s="265"/>
      <c r="H112" s="266"/>
      <c r="I112" s="117">
        <v>105</v>
      </c>
      <c r="J112" s="119">
        <v>281442930</v>
      </c>
      <c r="K112" s="119">
        <v>436954876</v>
      </c>
      <c r="M112" s="154"/>
      <c r="N112" s="109"/>
    </row>
    <row r="113" spans="1:14" x14ac:dyDescent="0.2">
      <c r="A113" s="267" t="s">
        <v>1</v>
      </c>
      <c r="B113" s="268"/>
      <c r="C113" s="268"/>
      <c r="D113" s="268"/>
      <c r="E113" s="268"/>
      <c r="F113" s="268"/>
      <c r="G113" s="268"/>
      <c r="H113" s="269"/>
      <c r="I113" s="118">
        <v>106</v>
      </c>
      <c r="J113" s="119">
        <v>89116263</v>
      </c>
      <c r="K113" s="119">
        <v>39359222</v>
      </c>
      <c r="M113" s="154"/>
      <c r="N113" s="109"/>
    </row>
    <row r="114" spans="1:14" x14ac:dyDescent="0.2">
      <c r="A114" s="246" t="s">
        <v>300</v>
      </c>
      <c r="B114" s="247"/>
      <c r="C114" s="247"/>
      <c r="D114" s="247"/>
      <c r="E114" s="247"/>
      <c r="F114" s="247"/>
      <c r="G114" s="247"/>
      <c r="H114" s="248"/>
      <c r="I114" s="117">
        <v>107</v>
      </c>
      <c r="J114" s="130">
        <f>J69+J86+J90+J100+J113</f>
        <v>15738419765</v>
      </c>
      <c r="K114" s="130">
        <f>K69+K86+K90+K100+K113</f>
        <v>16031275951</v>
      </c>
      <c r="M114" s="154"/>
      <c r="N114" s="109"/>
    </row>
    <row r="115" spans="1:14" x14ac:dyDescent="0.2">
      <c r="A115" s="284" t="s">
        <v>43</v>
      </c>
      <c r="B115" s="285"/>
      <c r="C115" s="285"/>
      <c r="D115" s="285"/>
      <c r="E115" s="285"/>
      <c r="F115" s="285"/>
      <c r="G115" s="285"/>
      <c r="H115" s="286"/>
      <c r="I115" s="122">
        <v>108</v>
      </c>
      <c r="J115" s="121">
        <f>+J114-J66</f>
        <v>0</v>
      </c>
      <c r="K115" s="121">
        <f>+K114-K66</f>
        <v>0</v>
      </c>
      <c r="M115" s="154"/>
      <c r="N115" s="109"/>
    </row>
    <row r="116" spans="1:14" x14ac:dyDescent="0.2">
      <c r="A116" s="273" t="s">
        <v>301</v>
      </c>
      <c r="B116" s="287"/>
      <c r="C116" s="287"/>
      <c r="D116" s="287"/>
      <c r="E116" s="287"/>
      <c r="F116" s="287"/>
      <c r="G116" s="287"/>
      <c r="H116" s="287"/>
      <c r="I116" s="288"/>
      <c r="J116" s="288"/>
      <c r="K116" s="289"/>
      <c r="M116" s="154"/>
      <c r="N116" s="109"/>
    </row>
    <row r="117" spans="1:14" x14ac:dyDescent="0.2">
      <c r="A117" s="243" t="s">
        <v>150</v>
      </c>
      <c r="B117" s="244"/>
      <c r="C117" s="244"/>
      <c r="D117" s="244"/>
      <c r="E117" s="244"/>
      <c r="F117" s="244"/>
      <c r="G117" s="244"/>
      <c r="H117" s="244"/>
      <c r="I117" s="290"/>
      <c r="J117" s="290"/>
      <c r="K117" s="291"/>
      <c r="M117" s="154"/>
      <c r="N117" s="109"/>
    </row>
    <row r="118" spans="1:14" x14ac:dyDescent="0.2">
      <c r="A118" s="264" t="s">
        <v>4</v>
      </c>
      <c r="B118" s="265"/>
      <c r="C118" s="265"/>
      <c r="D118" s="265"/>
      <c r="E118" s="265"/>
      <c r="F118" s="265"/>
      <c r="G118" s="265"/>
      <c r="H118" s="266"/>
      <c r="I118" s="117">
        <v>109</v>
      </c>
      <c r="J118" s="119">
        <f>+J69-J119</f>
        <v>12204003394</v>
      </c>
      <c r="K118" s="119">
        <f>+K69-K119</f>
        <v>12864458176</v>
      </c>
      <c r="M118" s="154"/>
      <c r="N118" s="109"/>
    </row>
    <row r="119" spans="1:14" x14ac:dyDescent="0.2">
      <c r="A119" s="292" t="s">
        <v>5</v>
      </c>
      <c r="B119" s="293"/>
      <c r="C119" s="293"/>
      <c r="D119" s="293"/>
      <c r="E119" s="293"/>
      <c r="F119" s="293"/>
      <c r="G119" s="293"/>
      <c r="H119" s="294"/>
      <c r="I119" s="120">
        <v>110</v>
      </c>
      <c r="J119" s="121">
        <f>+J85</f>
        <v>368517470</v>
      </c>
      <c r="K119" s="121">
        <f>+K85</f>
        <v>343580656</v>
      </c>
      <c r="M119" s="154"/>
      <c r="N119" s="109"/>
    </row>
    <row r="120" spans="1:14" x14ac:dyDescent="0.2">
      <c r="A120" s="295" t="s">
        <v>266</v>
      </c>
      <c r="B120" s="296"/>
      <c r="C120" s="296"/>
      <c r="D120" s="296"/>
      <c r="E120" s="296"/>
      <c r="F120" s="296"/>
      <c r="G120" s="296"/>
      <c r="H120" s="296"/>
      <c r="I120" s="296"/>
      <c r="J120" s="296"/>
      <c r="K120" s="296"/>
      <c r="M120" s="109"/>
    </row>
    <row r="121" spans="1:14" x14ac:dyDescent="0.2">
      <c r="A121" s="282"/>
      <c r="B121" s="283"/>
      <c r="C121" s="283"/>
      <c r="D121" s="283"/>
      <c r="E121" s="283"/>
      <c r="F121" s="283"/>
      <c r="G121" s="283"/>
      <c r="H121" s="283"/>
      <c r="I121" s="283"/>
      <c r="J121" s="283"/>
      <c r="K121" s="283"/>
      <c r="M121" s="109"/>
    </row>
    <row r="122" spans="1:14" x14ac:dyDescent="0.2">
      <c r="K122" s="109"/>
      <c r="M122" s="109"/>
    </row>
    <row r="123" spans="1:14" x14ac:dyDescent="0.2">
      <c r="J123" s="109"/>
      <c r="K123" s="109"/>
      <c r="M123" s="109"/>
    </row>
    <row r="124" spans="1:14" x14ac:dyDescent="0.2">
      <c r="M124" s="109"/>
    </row>
    <row r="125" spans="1:14" x14ac:dyDescent="0.2">
      <c r="M125" s="109"/>
    </row>
    <row r="126" spans="1:14" x14ac:dyDescent="0.2">
      <c r="M126" s="109"/>
    </row>
    <row r="127" spans="1:14" x14ac:dyDescent="0.2">
      <c r="M127" s="109"/>
    </row>
    <row r="128" spans="1:14" x14ac:dyDescent="0.2">
      <c r="M128" s="109"/>
    </row>
    <row r="129" spans="13:13" x14ac:dyDescent="0.2">
      <c r="M129" s="109"/>
    </row>
    <row r="130" spans="13:13" x14ac:dyDescent="0.2">
      <c r="M130" s="109"/>
    </row>
    <row r="131" spans="13:13" x14ac:dyDescent="0.2">
      <c r="M131" s="109"/>
    </row>
    <row r="132" spans="13:13" x14ac:dyDescent="0.2">
      <c r="M132" s="109"/>
    </row>
    <row r="133" spans="13:13" x14ac:dyDescent="0.2">
      <c r="M133" s="109"/>
    </row>
    <row r="134" spans="13:13" x14ac:dyDescent="0.2">
      <c r="M134" s="109"/>
    </row>
    <row r="135" spans="13:13" x14ac:dyDescent="0.2">
      <c r="M135" s="109"/>
    </row>
    <row r="136" spans="13:13" x14ac:dyDescent="0.2">
      <c r="M136" s="109"/>
    </row>
    <row r="137" spans="13:13" x14ac:dyDescent="0.2">
      <c r="M137" s="109"/>
    </row>
    <row r="138" spans="13:13" x14ac:dyDescent="0.2">
      <c r="M138" s="109"/>
    </row>
    <row r="139" spans="13:13" x14ac:dyDescent="0.2">
      <c r="M139" s="109"/>
    </row>
    <row r="140" spans="13:13" x14ac:dyDescent="0.2">
      <c r="M140" s="109"/>
    </row>
    <row r="141" spans="13:13" x14ac:dyDescent="0.2">
      <c r="M141" s="109"/>
    </row>
    <row r="142" spans="13:13" x14ac:dyDescent="0.2">
      <c r="M142" s="109"/>
    </row>
    <row r="143" spans="13:13" x14ac:dyDescent="0.2">
      <c r="M143" s="109"/>
    </row>
    <row r="144" spans="13:13" x14ac:dyDescent="0.2">
      <c r="M144" s="109"/>
    </row>
    <row r="145" spans="13:13" x14ac:dyDescent="0.2">
      <c r="M145" s="109"/>
    </row>
    <row r="146" spans="13:13" x14ac:dyDescent="0.2">
      <c r="M146" s="109"/>
    </row>
    <row r="147" spans="13:13" x14ac:dyDescent="0.2">
      <c r="M147" s="109"/>
    </row>
    <row r="148" spans="13:13" x14ac:dyDescent="0.2">
      <c r="M148" s="109"/>
    </row>
    <row r="149" spans="13:13" x14ac:dyDescent="0.2">
      <c r="M149" s="109"/>
    </row>
    <row r="150" spans="13:13" x14ac:dyDescent="0.2">
      <c r="M150" s="109"/>
    </row>
    <row r="151" spans="13:13" x14ac:dyDescent="0.2">
      <c r="M151" s="109"/>
    </row>
    <row r="152" spans="13:13" x14ac:dyDescent="0.2">
      <c r="M152" s="109"/>
    </row>
    <row r="153" spans="13:13" x14ac:dyDescent="0.2">
      <c r="M153" s="109"/>
    </row>
    <row r="154" spans="13:13" x14ac:dyDescent="0.2">
      <c r="M154" s="109"/>
    </row>
    <row r="155" spans="13:13" x14ac:dyDescent="0.2">
      <c r="M155" s="109"/>
    </row>
    <row r="156" spans="13:13" x14ac:dyDescent="0.2">
      <c r="M156" s="109"/>
    </row>
    <row r="157" spans="13:13" x14ac:dyDescent="0.2">
      <c r="M157" s="109"/>
    </row>
    <row r="158" spans="13:13" x14ac:dyDescent="0.2">
      <c r="M158" s="109"/>
    </row>
    <row r="159" spans="13:13" x14ac:dyDescent="0.2">
      <c r="M159" s="109"/>
    </row>
    <row r="160" spans="13:13" x14ac:dyDescent="0.2">
      <c r="M160" s="109"/>
    </row>
    <row r="161" spans="13:13" x14ac:dyDescent="0.2">
      <c r="M161" s="109"/>
    </row>
    <row r="162" spans="13:13" x14ac:dyDescent="0.2">
      <c r="M162" s="109"/>
    </row>
    <row r="163" spans="13:13" x14ac:dyDescent="0.2">
      <c r="M163" s="109"/>
    </row>
    <row r="164" spans="13:13" x14ac:dyDescent="0.2">
      <c r="M164" s="109"/>
    </row>
    <row r="165" spans="13:13" x14ac:dyDescent="0.2">
      <c r="M165" s="109"/>
    </row>
    <row r="166" spans="13:13" x14ac:dyDescent="0.2">
      <c r="M166" s="109"/>
    </row>
    <row r="167" spans="13:13" x14ac:dyDescent="0.2">
      <c r="M167" s="109"/>
    </row>
    <row r="168" spans="13:13" x14ac:dyDescent="0.2">
      <c r="M168" s="109"/>
    </row>
    <row r="169" spans="13:13" x14ac:dyDescent="0.2">
      <c r="M169" s="109"/>
    </row>
    <row r="170" spans="13:13" x14ac:dyDescent="0.2">
      <c r="M170" s="109"/>
    </row>
    <row r="171" spans="13:13" x14ac:dyDescent="0.2">
      <c r="M171" s="109"/>
    </row>
    <row r="172" spans="13:13" x14ac:dyDescent="0.2">
      <c r="M172" s="109"/>
    </row>
    <row r="173" spans="13:13" x14ac:dyDescent="0.2">
      <c r="M173" s="109"/>
    </row>
    <row r="174" spans="13:13" x14ac:dyDescent="0.2">
      <c r="M174" s="109"/>
    </row>
    <row r="175" spans="13:13" x14ac:dyDescent="0.2">
      <c r="M175" s="109"/>
    </row>
    <row r="176" spans="13:13" x14ac:dyDescent="0.2">
      <c r="M176" s="109"/>
    </row>
    <row r="177" spans="13:13" x14ac:dyDescent="0.2">
      <c r="M177" s="109"/>
    </row>
    <row r="178" spans="13:13" x14ac:dyDescent="0.2">
      <c r="M178" s="109"/>
    </row>
    <row r="179" spans="13:13" x14ac:dyDescent="0.2">
      <c r="M179" s="109"/>
    </row>
    <row r="180" spans="13:13" x14ac:dyDescent="0.2">
      <c r="M180" s="109"/>
    </row>
    <row r="181" spans="13:13" x14ac:dyDescent="0.2">
      <c r="M181" s="109"/>
    </row>
    <row r="182" spans="13:13" x14ac:dyDescent="0.2">
      <c r="M182" s="109"/>
    </row>
    <row r="183" spans="13:13" x14ac:dyDescent="0.2">
      <c r="M183" s="109"/>
    </row>
    <row r="184" spans="13:13" x14ac:dyDescent="0.2">
      <c r="M184" s="109"/>
    </row>
    <row r="185" spans="13:13" x14ac:dyDescent="0.2">
      <c r="M185" s="109"/>
    </row>
    <row r="186" spans="13:13" x14ac:dyDescent="0.2">
      <c r="M186" s="109"/>
    </row>
    <row r="187" spans="13:13" x14ac:dyDescent="0.2">
      <c r="M187" s="109"/>
    </row>
    <row r="188" spans="13:13" x14ac:dyDescent="0.2">
      <c r="M188" s="109"/>
    </row>
    <row r="189" spans="13:13" x14ac:dyDescent="0.2">
      <c r="M189" s="109"/>
    </row>
    <row r="190" spans="13:13" x14ac:dyDescent="0.2">
      <c r="M190" s="109"/>
    </row>
    <row r="191" spans="13:13" x14ac:dyDescent="0.2">
      <c r="M191" s="109"/>
    </row>
    <row r="192" spans="13:13" x14ac:dyDescent="0.2">
      <c r="M192" s="109"/>
    </row>
    <row r="193" spans="13:13" x14ac:dyDescent="0.2">
      <c r="M193" s="109"/>
    </row>
    <row r="194" spans="13:13" x14ac:dyDescent="0.2">
      <c r="M194" s="109"/>
    </row>
    <row r="195" spans="13:13" x14ac:dyDescent="0.2">
      <c r="M195" s="109"/>
    </row>
    <row r="196" spans="13:13" x14ac:dyDescent="0.2">
      <c r="M196" s="109"/>
    </row>
    <row r="197" spans="13:13" x14ac:dyDescent="0.2">
      <c r="M197" s="109"/>
    </row>
    <row r="198" spans="13:13" x14ac:dyDescent="0.2">
      <c r="M198" s="109"/>
    </row>
    <row r="199" spans="13:13" x14ac:dyDescent="0.2">
      <c r="M199" s="109"/>
    </row>
    <row r="200" spans="13:13" x14ac:dyDescent="0.2">
      <c r="M200" s="109"/>
    </row>
    <row r="201" spans="13:13" x14ac:dyDescent="0.2">
      <c r="M201" s="109"/>
    </row>
    <row r="202" spans="13:13" x14ac:dyDescent="0.2">
      <c r="M202" s="109"/>
    </row>
    <row r="203" spans="13:13" x14ac:dyDescent="0.2">
      <c r="M203" s="109"/>
    </row>
    <row r="204" spans="13:13" x14ac:dyDescent="0.2">
      <c r="M204" s="109"/>
    </row>
    <row r="205" spans="13:13" x14ac:dyDescent="0.2">
      <c r="M205" s="109"/>
    </row>
    <row r="206" spans="13:13" x14ac:dyDescent="0.2">
      <c r="M206" s="109"/>
    </row>
    <row r="207" spans="13:13" x14ac:dyDescent="0.2">
      <c r="M207" s="109"/>
    </row>
    <row r="208" spans="13:13" x14ac:dyDescent="0.2">
      <c r="M208" s="109"/>
    </row>
    <row r="209" spans="13:13" x14ac:dyDescent="0.2">
      <c r="M209" s="109"/>
    </row>
    <row r="210" spans="13:13" x14ac:dyDescent="0.2">
      <c r="M210" s="109"/>
    </row>
    <row r="211" spans="13:13" x14ac:dyDescent="0.2">
      <c r="M211" s="109"/>
    </row>
    <row r="212" spans="13:13" x14ac:dyDescent="0.2">
      <c r="M212" s="109"/>
    </row>
    <row r="213" spans="13:13" x14ac:dyDescent="0.2">
      <c r="M213" s="109"/>
    </row>
    <row r="214" spans="13:13" x14ac:dyDescent="0.2">
      <c r="M214" s="109"/>
    </row>
    <row r="215" spans="13:13" x14ac:dyDescent="0.2">
      <c r="M215" s="109"/>
    </row>
    <row r="216" spans="13:13" x14ac:dyDescent="0.2">
      <c r="M216" s="109"/>
    </row>
    <row r="217" spans="13:13" x14ac:dyDescent="0.2">
      <c r="M217" s="109"/>
    </row>
    <row r="218" spans="13:13" x14ac:dyDescent="0.2">
      <c r="M218" s="109"/>
    </row>
    <row r="219" spans="13:13" x14ac:dyDescent="0.2">
      <c r="M219" s="109"/>
    </row>
    <row r="220" spans="13:13" x14ac:dyDescent="0.2">
      <c r="M220" s="109"/>
    </row>
    <row r="221" spans="13:13" x14ac:dyDescent="0.2">
      <c r="M221" s="109"/>
    </row>
    <row r="222" spans="13:13" x14ac:dyDescent="0.2">
      <c r="M222" s="109"/>
    </row>
    <row r="223" spans="13:13" x14ac:dyDescent="0.2">
      <c r="M223" s="109"/>
    </row>
    <row r="224" spans="13:13" x14ac:dyDescent="0.2">
      <c r="M224" s="109"/>
    </row>
    <row r="225" spans="13:13" x14ac:dyDescent="0.2">
      <c r="M225" s="109"/>
    </row>
    <row r="226" spans="13:13" x14ac:dyDescent="0.2">
      <c r="M226" s="109"/>
    </row>
    <row r="227" spans="13:13" x14ac:dyDescent="0.2">
      <c r="M227" s="109"/>
    </row>
    <row r="228" spans="13:13" x14ac:dyDescent="0.2">
      <c r="M228" s="109"/>
    </row>
    <row r="229" spans="13:13" x14ac:dyDescent="0.2">
      <c r="M229" s="109"/>
    </row>
    <row r="230" spans="13:13" x14ac:dyDescent="0.2">
      <c r="M230" s="109"/>
    </row>
    <row r="231" spans="13:13" x14ac:dyDescent="0.2">
      <c r="M231" s="109"/>
    </row>
    <row r="232" spans="13:13" x14ac:dyDescent="0.2">
      <c r="M232" s="109"/>
    </row>
    <row r="233" spans="13:13" x14ac:dyDescent="0.2">
      <c r="M233" s="109"/>
    </row>
    <row r="234" spans="13:13" x14ac:dyDescent="0.2">
      <c r="M234" s="109"/>
    </row>
    <row r="235" spans="13:13" x14ac:dyDescent="0.2">
      <c r="M235" s="109"/>
    </row>
    <row r="236" spans="13:13" x14ac:dyDescent="0.2">
      <c r="M236" s="109"/>
    </row>
    <row r="237" spans="13:13" x14ac:dyDescent="0.2">
      <c r="M237" s="109"/>
    </row>
    <row r="238" spans="13:13" x14ac:dyDescent="0.2">
      <c r="M238" s="109"/>
    </row>
    <row r="239" spans="13:13" x14ac:dyDescent="0.2">
      <c r="M239" s="109"/>
    </row>
    <row r="240" spans="13:13" x14ac:dyDescent="0.2">
      <c r="M240" s="109"/>
    </row>
    <row r="241" spans="13:13" x14ac:dyDescent="0.2">
      <c r="M241" s="109"/>
    </row>
    <row r="242" spans="13:13" x14ac:dyDescent="0.2">
      <c r="M242" s="109"/>
    </row>
    <row r="243" spans="13:13" x14ac:dyDescent="0.2">
      <c r="M243" s="109"/>
    </row>
    <row r="244" spans="13:13" x14ac:dyDescent="0.2">
      <c r="M244" s="109"/>
    </row>
    <row r="245" spans="13:13" x14ac:dyDescent="0.2">
      <c r="M245" s="109"/>
    </row>
    <row r="246" spans="13:13" x14ac:dyDescent="0.2">
      <c r="M246" s="109"/>
    </row>
    <row r="247" spans="13:13" x14ac:dyDescent="0.2">
      <c r="M247" s="109"/>
    </row>
    <row r="248" spans="13:13" x14ac:dyDescent="0.2">
      <c r="M248" s="109"/>
    </row>
    <row r="249" spans="13:13" x14ac:dyDescent="0.2">
      <c r="M249" s="109"/>
    </row>
    <row r="250" spans="13:13" x14ac:dyDescent="0.2">
      <c r="M250" s="109"/>
    </row>
    <row r="251" spans="13:13" x14ac:dyDescent="0.2">
      <c r="M251" s="109"/>
    </row>
    <row r="252" spans="13:13" x14ac:dyDescent="0.2">
      <c r="M252" s="109"/>
    </row>
    <row r="253" spans="13:13" x14ac:dyDescent="0.2">
      <c r="M253" s="109"/>
    </row>
    <row r="254" spans="13:13" x14ac:dyDescent="0.2">
      <c r="M254" s="109"/>
    </row>
    <row r="255" spans="13:13" x14ac:dyDescent="0.2">
      <c r="M255" s="109"/>
    </row>
    <row r="256" spans="13:13" x14ac:dyDescent="0.2">
      <c r="M256" s="109"/>
    </row>
    <row r="257" spans="13:13" x14ac:dyDescent="0.2">
      <c r="M257" s="109"/>
    </row>
    <row r="258" spans="13:13" x14ac:dyDescent="0.2">
      <c r="M258" s="109"/>
    </row>
    <row r="259" spans="13:13" x14ac:dyDescent="0.2">
      <c r="M259" s="109"/>
    </row>
    <row r="260" spans="13:13" x14ac:dyDescent="0.2">
      <c r="M260" s="109"/>
    </row>
    <row r="261" spans="13:13" x14ac:dyDescent="0.2">
      <c r="M261" s="109"/>
    </row>
    <row r="262" spans="13:13" x14ac:dyDescent="0.2">
      <c r="M262" s="109"/>
    </row>
    <row r="263" spans="13:13" x14ac:dyDescent="0.2">
      <c r="M263" s="109"/>
    </row>
    <row r="264" spans="13:13" x14ac:dyDescent="0.2">
      <c r="M264" s="109"/>
    </row>
    <row r="265" spans="13:13" x14ac:dyDescent="0.2">
      <c r="M265" s="109"/>
    </row>
    <row r="266" spans="13:13" x14ac:dyDescent="0.2">
      <c r="M266" s="109"/>
    </row>
    <row r="267" spans="13:13" x14ac:dyDescent="0.2">
      <c r="M267" s="109"/>
    </row>
    <row r="268" spans="13:13" x14ac:dyDescent="0.2">
      <c r="M268" s="109"/>
    </row>
    <row r="269" spans="13:13" x14ac:dyDescent="0.2">
      <c r="M269" s="109"/>
    </row>
    <row r="270" spans="13:13" x14ac:dyDescent="0.2">
      <c r="M270" s="109"/>
    </row>
    <row r="271" spans="13:13" x14ac:dyDescent="0.2">
      <c r="M271" s="109"/>
    </row>
    <row r="272" spans="13:13" x14ac:dyDescent="0.2">
      <c r="M272" s="109"/>
    </row>
    <row r="273" spans="13:13" x14ac:dyDescent="0.2">
      <c r="M273" s="109"/>
    </row>
    <row r="274" spans="13:13" x14ac:dyDescent="0.2">
      <c r="M274" s="109"/>
    </row>
    <row r="275" spans="13:13" x14ac:dyDescent="0.2">
      <c r="M275" s="109"/>
    </row>
    <row r="276" spans="13:13" x14ac:dyDescent="0.2">
      <c r="M276" s="109"/>
    </row>
    <row r="277" spans="13:13" x14ac:dyDescent="0.2">
      <c r="M277" s="109"/>
    </row>
    <row r="278" spans="13:13" x14ac:dyDescent="0.2">
      <c r="M278" s="109"/>
    </row>
    <row r="279" spans="13:13" x14ac:dyDescent="0.2">
      <c r="M279" s="109"/>
    </row>
    <row r="280" spans="13:13" x14ac:dyDescent="0.2">
      <c r="M280" s="109"/>
    </row>
  </sheetData>
  <mergeCells count="121">
    <mergeCell ref="A121:K121"/>
    <mergeCell ref="A115:H115"/>
    <mergeCell ref="A116:K116"/>
    <mergeCell ref="A117:K117"/>
    <mergeCell ref="A118:H118"/>
    <mergeCell ref="A119:H119"/>
    <mergeCell ref="A120:K120"/>
    <mergeCell ref="A105:H105"/>
    <mergeCell ref="A106:H106"/>
    <mergeCell ref="A113:H113"/>
    <mergeCell ref="A114:H114"/>
    <mergeCell ref="A111:H111"/>
    <mergeCell ref="A112:H112"/>
    <mergeCell ref="A109:H109"/>
    <mergeCell ref="A110:H110"/>
    <mergeCell ref="A107:H107"/>
    <mergeCell ref="A108:H108"/>
    <mergeCell ref="A103:H103"/>
    <mergeCell ref="A104:H104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87:H87"/>
    <mergeCell ref="A88:H88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71:H71"/>
    <mergeCell ref="A72:H72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55:H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7:H7"/>
    <mergeCell ref="A8:H8"/>
    <mergeCell ref="A1:K1"/>
    <mergeCell ref="A2:K2"/>
    <mergeCell ref="A3:K3"/>
    <mergeCell ref="A4:H4"/>
    <mergeCell ref="A5:H5"/>
    <mergeCell ref="A6:K6"/>
    <mergeCell ref="A23:H23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118:K119 J85:K85" xr:uid="{00000000-0002-0000-0100-000000000000}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 xr:uid="{00000000-0002-0000-0100-000001000000}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 xr:uid="{00000000-0002-0000-0100-000002000000}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 xr:uid="{00000000-0002-0000-0100-000003000000}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2:K77 J7:K67 J79:K84" xr:uid="{00000000-0002-0000-0100-000004000000}">
      <formula1>0</formula1>
    </dataValidation>
  </dataValidations>
  <pageMargins left="0.34" right="0.24" top="0.25" bottom="0.25" header="0.5" footer="0.5"/>
  <pageSetup paperSize="9" scale="79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Q73"/>
  <sheetViews>
    <sheetView view="pageBreakPreview" topLeftCell="A61" zoomScale="110" zoomScaleNormal="100" workbookViewId="0">
      <selection activeCell="L19" sqref="L19"/>
    </sheetView>
  </sheetViews>
  <sheetFormatPr defaultColWidth="9.140625" defaultRowHeight="12" x14ac:dyDescent="0.2"/>
  <cols>
    <col min="1" max="8" width="9.140625" style="123"/>
    <col min="9" max="9" width="7.5703125" style="123" bestFit="1" customWidth="1"/>
    <col min="10" max="10" width="17.85546875" style="123" bestFit="1" customWidth="1"/>
    <col min="11" max="11" width="16.42578125" style="123" bestFit="1" customWidth="1"/>
    <col min="12" max="12" width="18" style="147" bestFit="1" customWidth="1"/>
    <col min="13" max="13" width="16.85546875" style="147" bestFit="1" customWidth="1"/>
    <col min="14" max="14" width="15.42578125" style="123" bestFit="1" customWidth="1"/>
    <col min="15" max="15" width="12.42578125" style="123" customWidth="1"/>
    <col min="16" max="16384" width="9.140625" style="123"/>
  </cols>
  <sheetData>
    <row r="1" spans="1:17" ht="12.75" customHeight="1" x14ac:dyDescent="0.2">
      <c r="A1" s="323" t="s">
        <v>123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</row>
    <row r="2" spans="1:17" ht="12.75" customHeight="1" x14ac:dyDescent="0.2">
      <c r="A2" s="328" t="s">
        <v>316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</row>
    <row r="3" spans="1:17" ht="12.75" customHeight="1" x14ac:dyDescent="0.2">
      <c r="A3" s="297" t="s">
        <v>3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</row>
    <row r="4" spans="1:17" ht="24" x14ac:dyDescent="0.2">
      <c r="A4" s="298" t="s">
        <v>45</v>
      </c>
      <c r="B4" s="298"/>
      <c r="C4" s="298"/>
      <c r="D4" s="298"/>
      <c r="E4" s="298"/>
      <c r="F4" s="298"/>
      <c r="G4" s="298"/>
      <c r="H4" s="298"/>
      <c r="I4" s="124" t="s">
        <v>302</v>
      </c>
      <c r="J4" s="298" t="s">
        <v>272</v>
      </c>
      <c r="K4" s="298"/>
      <c r="L4" s="308" t="s">
        <v>273</v>
      </c>
      <c r="M4" s="308"/>
    </row>
    <row r="5" spans="1:17" x14ac:dyDescent="0.2">
      <c r="A5" s="298"/>
      <c r="B5" s="298"/>
      <c r="C5" s="298"/>
      <c r="D5" s="298"/>
      <c r="E5" s="298"/>
      <c r="F5" s="298"/>
      <c r="G5" s="298"/>
      <c r="H5" s="298"/>
      <c r="I5" s="124"/>
      <c r="J5" s="124" t="s">
        <v>269</v>
      </c>
      <c r="K5" s="124" t="s">
        <v>270</v>
      </c>
      <c r="L5" s="149" t="s">
        <v>269</v>
      </c>
      <c r="M5" s="149" t="s">
        <v>270</v>
      </c>
    </row>
    <row r="6" spans="1:17" x14ac:dyDescent="0.2">
      <c r="A6" s="298">
        <v>1</v>
      </c>
      <c r="B6" s="298"/>
      <c r="C6" s="298"/>
      <c r="D6" s="298"/>
      <c r="E6" s="298"/>
      <c r="F6" s="298"/>
      <c r="G6" s="298"/>
      <c r="H6" s="298"/>
      <c r="I6" s="125">
        <v>2</v>
      </c>
      <c r="J6" s="124">
        <v>3</v>
      </c>
      <c r="K6" s="124">
        <v>4</v>
      </c>
      <c r="L6" s="149">
        <v>5</v>
      </c>
      <c r="M6" s="149">
        <v>6</v>
      </c>
    </row>
    <row r="7" spans="1:17" x14ac:dyDescent="0.2">
      <c r="A7" s="299" t="s">
        <v>16</v>
      </c>
      <c r="B7" s="300"/>
      <c r="C7" s="300"/>
      <c r="D7" s="300"/>
      <c r="E7" s="300"/>
      <c r="F7" s="300"/>
      <c r="G7" s="300"/>
      <c r="H7" s="301"/>
      <c r="I7" s="126">
        <v>111</v>
      </c>
      <c r="J7" s="137">
        <f>SUM(J8:J9)</f>
        <v>7929848050</v>
      </c>
      <c r="K7" s="137">
        <f>SUM(K8:K9)</f>
        <v>2024253732</v>
      </c>
      <c r="L7" s="137">
        <f>SUM(L8:L9)</f>
        <v>7949559900</v>
      </c>
      <c r="M7" s="137">
        <f>SUM(M8:M9)</f>
        <v>2052288585</v>
      </c>
      <c r="N7" s="142"/>
      <c r="O7" s="142"/>
      <c r="P7" s="142"/>
      <c r="Q7" s="142"/>
    </row>
    <row r="8" spans="1:17" x14ac:dyDescent="0.2">
      <c r="A8" s="305" t="s">
        <v>121</v>
      </c>
      <c r="B8" s="306"/>
      <c r="C8" s="306"/>
      <c r="D8" s="306"/>
      <c r="E8" s="306"/>
      <c r="F8" s="306"/>
      <c r="G8" s="306"/>
      <c r="H8" s="307"/>
      <c r="I8" s="33">
        <v>112</v>
      </c>
      <c r="J8" s="132">
        <v>7755652381</v>
      </c>
      <c r="K8" s="132">
        <v>1970587508</v>
      </c>
      <c r="L8" s="132">
        <v>7783055636</v>
      </c>
      <c r="M8" s="132">
        <v>1995642645</v>
      </c>
      <c r="N8" s="142"/>
      <c r="O8" s="142"/>
      <c r="P8" s="142"/>
      <c r="Q8" s="142"/>
    </row>
    <row r="9" spans="1:17" x14ac:dyDescent="0.2">
      <c r="A9" s="305" t="s">
        <v>89</v>
      </c>
      <c r="B9" s="306"/>
      <c r="C9" s="306"/>
      <c r="D9" s="306"/>
      <c r="E9" s="306"/>
      <c r="F9" s="306"/>
      <c r="G9" s="306"/>
      <c r="H9" s="307"/>
      <c r="I9" s="33">
        <v>113</v>
      </c>
      <c r="J9" s="132">
        <v>174195669</v>
      </c>
      <c r="K9" s="132">
        <v>53666224</v>
      </c>
      <c r="L9" s="132">
        <v>166504264</v>
      </c>
      <c r="M9" s="132">
        <v>56645940</v>
      </c>
      <c r="N9" s="142"/>
      <c r="O9" s="142"/>
      <c r="P9" s="142"/>
      <c r="Q9" s="142"/>
    </row>
    <row r="10" spans="1:17" x14ac:dyDescent="0.2">
      <c r="A10" s="305" t="s">
        <v>8</v>
      </c>
      <c r="B10" s="306"/>
      <c r="C10" s="306"/>
      <c r="D10" s="306"/>
      <c r="E10" s="306"/>
      <c r="F10" s="306"/>
      <c r="G10" s="306"/>
      <c r="H10" s="307"/>
      <c r="I10" s="33">
        <v>114</v>
      </c>
      <c r="J10" s="138">
        <f>J11+J12+J16+J20+J21+J22+J25+J26</f>
        <v>6812263996</v>
      </c>
      <c r="K10" s="138">
        <f>K11+K12+K16+K20+K21+K22+K25+K26</f>
        <v>1894467478</v>
      </c>
      <c r="L10" s="138">
        <f>L11+L12+L16+L20+L21+L22+L25+L26</f>
        <v>6548433577</v>
      </c>
      <c r="M10" s="138">
        <f>M11+M12+M16+M20+M21+M22+M25+M26</f>
        <v>1773887928</v>
      </c>
      <c r="N10" s="142"/>
      <c r="O10" s="142"/>
      <c r="P10" s="142"/>
      <c r="Q10" s="142"/>
    </row>
    <row r="11" spans="1:17" x14ac:dyDescent="0.2">
      <c r="A11" s="305" t="s">
        <v>90</v>
      </c>
      <c r="B11" s="306"/>
      <c r="C11" s="306"/>
      <c r="D11" s="306"/>
      <c r="E11" s="306"/>
      <c r="F11" s="306"/>
      <c r="G11" s="306"/>
      <c r="H11" s="307"/>
      <c r="I11" s="33">
        <v>115</v>
      </c>
      <c r="J11" s="132"/>
      <c r="K11" s="132"/>
      <c r="L11" s="132"/>
      <c r="M11" s="132"/>
      <c r="N11" s="142"/>
      <c r="O11" s="142"/>
      <c r="P11" s="142"/>
      <c r="Q11" s="142"/>
    </row>
    <row r="12" spans="1:17" x14ac:dyDescent="0.2">
      <c r="A12" s="305" t="s">
        <v>13</v>
      </c>
      <c r="B12" s="306"/>
      <c r="C12" s="306"/>
      <c r="D12" s="306"/>
      <c r="E12" s="306"/>
      <c r="F12" s="306"/>
      <c r="G12" s="306"/>
      <c r="H12" s="307"/>
      <c r="I12" s="33">
        <v>116</v>
      </c>
      <c r="J12" s="138">
        <f>SUM(J13:J15)</f>
        <v>2387064959</v>
      </c>
      <c r="K12" s="138">
        <f>SUM(K13:K15)</f>
        <v>651338046</v>
      </c>
      <c r="L12" s="138">
        <f>SUM(L13:L15)</f>
        <v>2461009125</v>
      </c>
      <c r="M12" s="138">
        <f>SUM(M13:M15)</f>
        <v>702667009</v>
      </c>
      <c r="N12" s="142"/>
      <c r="O12" s="142"/>
      <c r="P12" s="142"/>
      <c r="Q12" s="142"/>
    </row>
    <row r="13" spans="1:17" x14ac:dyDescent="0.2">
      <c r="A13" s="302" t="s">
        <v>117</v>
      </c>
      <c r="B13" s="303"/>
      <c r="C13" s="303"/>
      <c r="D13" s="303"/>
      <c r="E13" s="303"/>
      <c r="F13" s="303"/>
      <c r="G13" s="303"/>
      <c r="H13" s="304"/>
      <c r="I13" s="33">
        <v>117</v>
      </c>
      <c r="J13" s="132">
        <v>147833606</v>
      </c>
      <c r="K13" s="132">
        <v>41742305</v>
      </c>
      <c r="L13" s="132">
        <v>155734196</v>
      </c>
      <c r="M13" s="132">
        <v>42934110</v>
      </c>
      <c r="N13" s="142"/>
      <c r="O13" s="142"/>
      <c r="P13" s="142"/>
      <c r="Q13" s="142"/>
    </row>
    <row r="14" spans="1:17" x14ac:dyDescent="0.2">
      <c r="A14" s="302" t="s">
        <v>118</v>
      </c>
      <c r="B14" s="303"/>
      <c r="C14" s="303"/>
      <c r="D14" s="303"/>
      <c r="E14" s="303"/>
      <c r="F14" s="303"/>
      <c r="G14" s="303"/>
      <c r="H14" s="304"/>
      <c r="I14" s="33">
        <v>118</v>
      </c>
      <c r="J14" s="132">
        <v>1464600814</v>
      </c>
      <c r="K14" s="132">
        <v>423884066</v>
      </c>
      <c r="L14" s="132">
        <v>1493875520</v>
      </c>
      <c r="M14" s="132">
        <v>473255831</v>
      </c>
      <c r="N14" s="142"/>
      <c r="O14" s="142"/>
      <c r="P14" s="142"/>
      <c r="Q14" s="142"/>
    </row>
    <row r="15" spans="1:17" x14ac:dyDescent="0.2">
      <c r="A15" s="302" t="s">
        <v>47</v>
      </c>
      <c r="B15" s="303"/>
      <c r="C15" s="303"/>
      <c r="D15" s="303"/>
      <c r="E15" s="303"/>
      <c r="F15" s="303"/>
      <c r="G15" s="303"/>
      <c r="H15" s="304"/>
      <c r="I15" s="33">
        <v>119</v>
      </c>
      <c r="J15" s="132">
        <v>774630539</v>
      </c>
      <c r="K15" s="132">
        <v>185711675</v>
      </c>
      <c r="L15" s="132">
        <v>811399409</v>
      </c>
      <c r="M15" s="132">
        <v>186477068</v>
      </c>
      <c r="N15" s="142"/>
      <c r="O15" s="142"/>
      <c r="P15" s="142"/>
      <c r="Q15" s="142"/>
    </row>
    <row r="16" spans="1:17" x14ac:dyDescent="0.2">
      <c r="A16" s="305" t="s">
        <v>14</v>
      </c>
      <c r="B16" s="306"/>
      <c r="C16" s="306"/>
      <c r="D16" s="306"/>
      <c r="E16" s="306"/>
      <c r="F16" s="306"/>
      <c r="G16" s="306"/>
      <c r="H16" s="307"/>
      <c r="I16" s="33">
        <v>120</v>
      </c>
      <c r="J16" s="138">
        <f>SUM(J17:J19)</f>
        <v>965619552</v>
      </c>
      <c r="K16" s="138">
        <f>SUM(K17:K19)</f>
        <v>258944392</v>
      </c>
      <c r="L16" s="138">
        <f>SUM(L17:L19)</f>
        <v>1004146444</v>
      </c>
      <c r="M16" s="138">
        <f>SUM(M17:M19)</f>
        <v>254369409</v>
      </c>
      <c r="N16" s="142"/>
      <c r="O16" s="142"/>
      <c r="P16" s="142"/>
      <c r="Q16" s="142"/>
    </row>
    <row r="17" spans="1:17" x14ac:dyDescent="0.2">
      <c r="A17" s="302" t="s">
        <v>48</v>
      </c>
      <c r="B17" s="303"/>
      <c r="C17" s="303"/>
      <c r="D17" s="303"/>
      <c r="E17" s="303"/>
      <c r="F17" s="303"/>
      <c r="G17" s="303"/>
      <c r="H17" s="304"/>
      <c r="I17" s="33">
        <v>121</v>
      </c>
      <c r="J17" s="132">
        <v>591812777</v>
      </c>
      <c r="K17" s="132">
        <v>161742003</v>
      </c>
      <c r="L17" s="132">
        <v>626921254</v>
      </c>
      <c r="M17" s="132">
        <v>169600776</v>
      </c>
      <c r="N17" s="142"/>
      <c r="O17" s="142"/>
      <c r="P17" s="142"/>
      <c r="Q17" s="142"/>
    </row>
    <row r="18" spans="1:17" x14ac:dyDescent="0.2">
      <c r="A18" s="302" t="s">
        <v>49</v>
      </c>
      <c r="B18" s="303"/>
      <c r="C18" s="303"/>
      <c r="D18" s="303"/>
      <c r="E18" s="303"/>
      <c r="F18" s="303"/>
      <c r="G18" s="303"/>
      <c r="H18" s="304"/>
      <c r="I18" s="33">
        <v>122</v>
      </c>
      <c r="J18" s="132">
        <v>243403424</v>
      </c>
      <c r="K18" s="132">
        <v>63362184</v>
      </c>
      <c r="L18" s="132">
        <v>243278760</v>
      </c>
      <c r="M18" s="132">
        <v>52388287</v>
      </c>
      <c r="N18" s="142"/>
      <c r="O18" s="142"/>
      <c r="P18" s="142"/>
      <c r="Q18" s="142"/>
    </row>
    <row r="19" spans="1:17" x14ac:dyDescent="0.2">
      <c r="A19" s="302" t="s">
        <v>50</v>
      </c>
      <c r="B19" s="303"/>
      <c r="C19" s="303"/>
      <c r="D19" s="303"/>
      <c r="E19" s="303"/>
      <c r="F19" s="303"/>
      <c r="G19" s="303"/>
      <c r="H19" s="304"/>
      <c r="I19" s="33">
        <v>123</v>
      </c>
      <c r="J19" s="132">
        <v>130403351</v>
      </c>
      <c r="K19" s="132">
        <v>33840205</v>
      </c>
      <c r="L19" s="132">
        <v>133946430</v>
      </c>
      <c r="M19" s="132">
        <v>32380346</v>
      </c>
      <c r="N19" s="142"/>
      <c r="O19" s="142"/>
      <c r="P19" s="142"/>
      <c r="Q19" s="142"/>
    </row>
    <row r="20" spans="1:17" x14ac:dyDescent="0.2">
      <c r="A20" s="305" t="s">
        <v>91</v>
      </c>
      <c r="B20" s="306"/>
      <c r="C20" s="306"/>
      <c r="D20" s="306"/>
      <c r="E20" s="306"/>
      <c r="F20" s="306"/>
      <c r="G20" s="306"/>
      <c r="H20" s="307"/>
      <c r="I20" s="33">
        <v>124</v>
      </c>
      <c r="J20" s="136">
        <v>1769665776</v>
      </c>
      <c r="K20" s="136">
        <v>514436782</v>
      </c>
      <c r="L20" s="136">
        <v>1705453208</v>
      </c>
      <c r="M20" s="136">
        <v>453858429</v>
      </c>
      <c r="N20" s="142"/>
      <c r="O20" s="142"/>
      <c r="P20" s="142"/>
      <c r="Q20" s="142"/>
    </row>
    <row r="21" spans="1:17" x14ac:dyDescent="0.2">
      <c r="A21" s="305" t="s">
        <v>92</v>
      </c>
      <c r="B21" s="306"/>
      <c r="C21" s="306"/>
      <c r="D21" s="306"/>
      <c r="E21" s="306"/>
      <c r="F21" s="306"/>
      <c r="G21" s="306"/>
      <c r="H21" s="307"/>
      <c r="I21" s="33">
        <v>125</v>
      </c>
      <c r="J21" s="136">
        <v>1378514349</v>
      </c>
      <c r="K21" s="136">
        <v>316983147</v>
      </c>
      <c r="L21" s="136">
        <v>1202093442</v>
      </c>
      <c r="M21" s="136">
        <v>293647134</v>
      </c>
      <c r="N21" s="142"/>
      <c r="O21" s="142"/>
      <c r="P21" s="142"/>
      <c r="Q21" s="142"/>
    </row>
    <row r="22" spans="1:17" x14ac:dyDescent="0.2">
      <c r="A22" s="305" t="s">
        <v>15</v>
      </c>
      <c r="B22" s="306"/>
      <c r="C22" s="306"/>
      <c r="D22" s="306"/>
      <c r="E22" s="306"/>
      <c r="F22" s="306"/>
      <c r="G22" s="306"/>
      <c r="H22" s="307"/>
      <c r="I22" s="33">
        <v>126</v>
      </c>
      <c r="J22" s="138">
        <f>SUM(J23:J24)</f>
        <v>204891081</v>
      </c>
      <c r="K22" s="138">
        <f>SUM(K23:K24)</f>
        <v>105240275</v>
      </c>
      <c r="L22" s="138">
        <f>SUM(L23:L24)</f>
        <v>107116689</v>
      </c>
      <c r="M22" s="138">
        <f>SUM(M23:M24)</f>
        <v>43446119</v>
      </c>
      <c r="N22" s="142"/>
      <c r="O22" s="142"/>
      <c r="P22" s="142"/>
      <c r="Q22" s="142"/>
    </row>
    <row r="23" spans="1:17" x14ac:dyDescent="0.2">
      <c r="A23" s="302" t="s">
        <v>108</v>
      </c>
      <c r="B23" s="303"/>
      <c r="C23" s="303"/>
      <c r="D23" s="303"/>
      <c r="E23" s="303"/>
      <c r="F23" s="303"/>
      <c r="G23" s="303"/>
      <c r="H23" s="304"/>
      <c r="I23" s="33">
        <v>127</v>
      </c>
      <c r="J23" s="132">
        <v>99203991</v>
      </c>
      <c r="K23" s="132">
        <v>99203991</v>
      </c>
      <c r="L23" s="132">
        <v>24088018</v>
      </c>
      <c r="M23" s="132">
        <v>9389635</v>
      </c>
      <c r="N23" s="142"/>
      <c r="O23" s="142"/>
      <c r="P23" s="142"/>
      <c r="Q23" s="142"/>
    </row>
    <row r="24" spans="1:17" x14ac:dyDescent="0.2">
      <c r="A24" s="302" t="s">
        <v>109</v>
      </c>
      <c r="B24" s="303"/>
      <c r="C24" s="303"/>
      <c r="D24" s="303"/>
      <c r="E24" s="303"/>
      <c r="F24" s="303"/>
      <c r="G24" s="303"/>
      <c r="H24" s="304"/>
      <c r="I24" s="33">
        <v>128</v>
      </c>
      <c r="J24" s="132">
        <v>105687090</v>
      </c>
      <c r="K24" s="132">
        <v>6036284</v>
      </c>
      <c r="L24" s="132">
        <v>83028671</v>
      </c>
      <c r="M24" s="132">
        <v>34056484</v>
      </c>
      <c r="N24" s="142"/>
      <c r="O24" s="142"/>
      <c r="P24" s="142"/>
      <c r="Q24" s="142"/>
    </row>
    <row r="25" spans="1:17" x14ac:dyDescent="0.2">
      <c r="A25" s="305" t="s">
        <v>93</v>
      </c>
      <c r="B25" s="306"/>
      <c r="C25" s="306"/>
      <c r="D25" s="306"/>
      <c r="E25" s="306"/>
      <c r="F25" s="306"/>
      <c r="G25" s="306"/>
      <c r="H25" s="307"/>
      <c r="I25" s="33">
        <v>129</v>
      </c>
      <c r="J25" s="136">
        <v>106508279</v>
      </c>
      <c r="K25" s="136">
        <v>47524836</v>
      </c>
      <c r="L25" s="136">
        <v>68614669</v>
      </c>
      <c r="M25" s="136">
        <v>25899828</v>
      </c>
      <c r="N25" s="142"/>
      <c r="O25" s="142"/>
      <c r="P25" s="142"/>
      <c r="Q25" s="142"/>
    </row>
    <row r="26" spans="1:17" x14ac:dyDescent="0.2">
      <c r="A26" s="305" t="s">
        <v>36</v>
      </c>
      <c r="B26" s="306"/>
      <c r="C26" s="306"/>
      <c r="D26" s="306"/>
      <c r="E26" s="306"/>
      <c r="F26" s="306"/>
      <c r="G26" s="306"/>
      <c r="H26" s="307"/>
      <c r="I26" s="33">
        <v>130</v>
      </c>
      <c r="J26" s="132">
        <v>0</v>
      </c>
      <c r="K26" s="132">
        <v>0</v>
      </c>
      <c r="L26" s="132">
        <v>0</v>
      </c>
      <c r="M26" s="132">
        <v>0</v>
      </c>
      <c r="N26" s="142"/>
      <c r="O26" s="142"/>
      <c r="P26" s="142"/>
      <c r="Q26" s="142"/>
    </row>
    <row r="27" spans="1:17" x14ac:dyDescent="0.2">
      <c r="A27" s="305" t="s">
        <v>173</v>
      </c>
      <c r="B27" s="306"/>
      <c r="C27" s="306"/>
      <c r="D27" s="306"/>
      <c r="E27" s="306"/>
      <c r="F27" s="306"/>
      <c r="G27" s="306"/>
      <c r="H27" s="307"/>
      <c r="I27" s="33">
        <v>131</v>
      </c>
      <c r="J27" s="138">
        <f>SUM(J28:J32)</f>
        <v>40095098</v>
      </c>
      <c r="K27" s="138">
        <f>SUM(K28:K32)</f>
        <v>3111518</v>
      </c>
      <c r="L27" s="138">
        <f>SUM(L28:L32)</f>
        <v>31242210</v>
      </c>
      <c r="M27" s="138">
        <f>SUM(M28:M32)</f>
        <v>2487518</v>
      </c>
      <c r="N27" s="142"/>
      <c r="O27" s="142"/>
      <c r="P27" s="142"/>
      <c r="Q27" s="142"/>
    </row>
    <row r="28" spans="1:17" x14ac:dyDescent="0.2">
      <c r="A28" s="305" t="s">
        <v>187</v>
      </c>
      <c r="B28" s="306"/>
      <c r="C28" s="306"/>
      <c r="D28" s="306"/>
      <c r="E28" s="306"/>
      <c r="F28" s="306"/>
      <c r="G28" s="306"/>
      <c r="H28" s="307"/>
      <c r="I28" s="33">
        <v>132</v>
      </c>
      <c r="J28" s="132">
        <v>0</v>
      </c>
      <c r="K28" s="132">
        <v>0</v>
      </c>
      <c r="L28" s="132">
        <v>0</v>
      </c>
      <c r="M28" s="132">
        <v>0</v>
      </c>
      <c r="N28" s="142"/>
      <c r="O28" s="142"/>
      <c r="P28" s="142"/>
      <c r="Q28" s="142"/>
    </row>
    <row r="29" spans="1:17" x14ac:dyDescent="0.2">
      <c r="A29" s="305" t="s">
        <v>124</v>
      </c>
      <c r="B29" s="306"/>
      <c r="C29" s="306"/>
      <c r="D29" s="306"/>
      <c r="E29" s="306"/>
      <c r="F29" s="306"/>
      <c r="G29" s="306"/>
      <c r="H29" s="307"/>
      <c r="I29" s="33">
        <v>133</v>
      </c>
      <c r="J29" s="132">
        <v>37772881</v>
      </c>
      <c r="K29" s="132">
        <v>7195375</v>
      </c>
      <c r="L29" s="132">
        <v>27840348</v>
      </c>
      <c r="M29" s="132">
        <v>3202736</v>
      </c>
      <c r="N29" s="142"/>
      <c r="O29" s="142"/>
      <c r="P29" s="142"/>
      <c r="Q29" s="142"/>
    </row>
    <row r="30" spans="1:17" x14ac:dyDescent="0.2">
      <c r="A30" s="305" t="s">
        <v>110</v>
      </c>
      <c r="B30" s="306"/>
      <c r="C30" s="306"/>
      <c r="D30" s="306"/>
      <c r="E30" s="306"/>
      <c r="F30" s="306"/>
      <c r="G30" s="306"/>
      <c r="H30" s="307"/>
      <c r="I30" s="33">
        <v>134</v>
      </c>
      <c r="J30" s="132">
        <v>1884017</v>
      </c>
      <c r="K30" s="132">
        <v>-3975380</v>
      </c>
      <c r="L30" s="132">
        <v>3374787</v>
      </c>
      <c r="M30" s="132">
        <v>-742287</v>
      </c>
      <c r="N30" s="142"/>
      <c r="O30" s="142"/>
      <c r="P30" s="142"/>
      <c r="Q30" s="142"/>
    </row>
    <row r="31" spans="1:17" x14ac:dyDescent="0.2">
      <c r="A31" s="305" t="s">
        <v>183</v>
      </c>
      <c r="B31" s="306"/>
      <c r="C31" s="306"/>
      <c r="D31" s="306"/>
      <c r="E31" s="306"/>
      <c r="F31" s="306"/>
      <c r="G31" s="306"/>
      <c r="H31" s="307"/>
      <c r="I31" s="33">
        <v>135</v>
      </c>
      <c r="J31" s="132">
        <v>0</v>
      </c>
      <c r="K31" s="132">
        <v>0</v>
      </c>
      <c r="L31" s="132">
        <v>0</v>
      </c>
      <c r="M31" s="132">
        <v>0</v>
      </c>
      <c r="N31" s="142"/>
      <c r="O31" s="142"/>
      <c r="P31" s="142"/>
      <c r="Q31" s="142"/>
    </row>
    <row r="32" spans="1:17" x14ac:dyDescent="0.2">
      <c r="A32" s="305" t="s">
        <v>111</v>
      </c>
      <c r="B32" s="306"/>
      <c r="C32" s="306"/>
      <c r="D32" s="306"/>
      <c r="E32" s="306"/>
      <c r="F32" s="306"/>
      <c r="G32" s="306"/>
      <c r="H32" s="307"/>
      <c r="I32" s="33">
        <v>136</v>
      </c>
      <c r="J32" s="132">
        <v>438200</v>
      </c>
      <c r="K32" s="132">
        <v>-108477</v>
      </c>
      <c r="L32" s="132">
        <v>27075</v>
      </c>
      <c r="M32" s="132">
        <v>27069</v>
      </c>
      <c r="N32" s="142"/>
      <c r="O32" s="142"/>
      <c r="P32" s="142"/>
      <c r="Q32" s="142"/>
    </row>
    <row r="33" spans="1:17" x14ac:dyDescent="0.2">
      <c r="A33" s="305" t="s">
        <v>174</v>
      </c>
      <c r="B33" s="306"/>
      <c r="C33" s="306"/>
      <c r="D33" s="306"/>
      <c r="E33" s="306"/>
      <c r="F33" s="306"/>
      <c r="G33" s="306"/>
      <c r="H33" s="307"/>
      <c r="I33" s="33">
        <v>137</v>
      </c>
      <c r="J33" s="138">
        <f>SUM(J34:J37)</f>
        <v>173850599</v>
      </c>
      <c r="K33" s="138">
        <f>SUM(K34:K37)</f>
        <v>35633422</v>
      </c>
      <c r="L33" s="138">
        <f>SUM(L34:L37)</f>
        <v>139087518</v>
      </c>
      <c r="M33" s="138">
        <f>SUM(M34:M37)</f>
        <v>42305396</v>
      </c>
      <c r="N33" s="142"/>
      <c r="O33" s="142"/>
      <c r="P33" s="142"/>
      <c r="Q33" s="142"/>
    </row>
    <row r="34" spans="1:17" x14ac:dyDescent="0.2">
      <c r="A34" s="305" t="s">
        <v>52</v>
      </c>
      <c r="B34" s="306"/>
      <c r="C34" s="306"/>
      <c r="D34" s="306"/>
      <c r="E34" s="306"/>
      <c r="F34" s="306"/>
      <c r="G34" s="306"/>
      <c r="H34" s="307"/>
      <c r="I34" s="33">
        <v>138</v>
      </c>
      <c r="J34" s="132">
        <v>0</v>
      </c>
      <c r="K34" s="132">
        <v>0</v>
      </c>
      <c r="L34" s="132">
        <v>0</v>
      </c>
      <c r="M34" s="132">
        <v>0</v>
      </c>
      <c r="N34" s="142"/>
      <c r="O34" s="142"/>
      <c r="P34" s="142"/>
      <c r="Q34" s="142"/>
    </row>
    <row r="35" spans="1:17" x14ac:dyDescent="0.2">
      <c r="A35" s="305" t="s">
        <v>51</v>
      </c>
      <c r="B35" s="306"/>
      <c r="C35" s="306"/>
      <c r="D35" s="306"/>
      <c r="E35" s="306"/>
      <c r="F35" s="306"/>
      <c r="G35" s="306"/>
      <c r="H35" s="307"/>
      <c r="I35" s="33">
        <v>139</v>
      </c>
      <c r="J35" s="132">
        <v>173734149</v>
      </c>
      <c r="K35" s="132">
        <v>37620871</v>
      </c>
      <c r="L35" s="132">
        <v>135380661</v>
      </c>
      <c r="M35" s="132">
        <v>41103641</v>
      </c>
      <c r="N35" s="142"/>
      <c r="O35" s="142"/>
      <c r="P35" s="142"/>
      <c r="Q35" s="142"/>
    </row>
    <row r="36" spans="1:17" x14ac:dyDescent="0.2">
      <c r="A36" s="305" t="s">
        <v>184</v>
      </c>
      <c r="B36" s="306"/>
      <c r="C36" s="306"/>
      <c r="D36" s="306"/>
      <c r="E36" s="306"/>
      <c r="F36" s="306"/>
      <c r="G36" s="306"/>
      <c r="H36" s="307"/>
      <c r="I36" s="33">
        <v>140</v>
      </c>
      <c r="J36" s="132">
        <v>0</v>
      </c>
      <c r="K36" s="132">
        <v>0</v>
      </c>
      <c r="L36" s="132">
        <v>0</v>
      </c>
      <c r="M36" s="132">
        <v>0</v>
      </c>
      <c r="N36" s="142"/>
      <c r="O36" s="142"/>
      <c r="P36" s="142"/>
      <c r="Q36" s="142"/>
    </row>
    <row r="37" spans="1:17" x14ac:dyDescent="0.2">
      <c r="A37" s="305" t="s">
        <v>53</v>
      </c>
      <c r="B37" s="306"/>
      <c r="C37" s="306"/>
      <c r="D37" s="306"/>
      <c r="E37" s="306"/>
      <c r="F37" s="306"/>
      <c r="G37" s="306"/>
      <c r="H37" s="307"/>
      <c r="I37" s="33">
        <v>141</v>
      </c>
      <c r="J37" s="132">
        <v>116450</v>
      </c>
      <c r="K37" s="132">
        <v>-1987449</v>
      </c>
      <c r="L37" s="132">
        <v>3706857</v>
      </c>
      <c r="M37" s="132">
        <v>1201755</v>
      </c>
      <c r="N37" s="142"/>
      <c r="O37" s="142"/>
      <c r="P37" s="142"/>
      <c r="Q37" s="142"/>
    </row>
    <row r="38" spans="1:17" x14ac:dyDescent="0.2">
      <c r="A38" s="305" t="s">
        <v>158</v>
      </c>
      <c r="B38" s="306"/>
      <c r="C38" s="306"/>
      <c r="D38" s="306"/>
      <c r="E38" s="306"/>
      <c r="F38" s="306"/>
      <c r="G38" s="306"/>
      <c r="H38" s="307"/>
      <c r="I38" s="33">
        <v>142</v>
      </c>
      <c r="J38" s="132">
        <v>0</v>
      </c>
      <c r="K38" s="132">
        <v>0</v>
      </c>
      <c r="L38" s="132">
        <v>0</v>
      </c>
      <c r="M38" s="132">
        <v>0</v>
      </c>
      <c r="N38" s="142"/>
      <c r="O38" s="142"/>
      <c r="P38" s="142"/>
      <c r="Q38" s="142"/>
    </row>
    <row r="39" spans="1:17" x14ac:dyDescent="0.2">
      <c r="A39" s="305" t="s">
        <v>159</v>
      </c>
      <c r="B39" s="306"/>
      <c r="C39" s="306"/>
      <c r="D39" s="306"/>
      <c r="E39" s="306"/>
      <c r="F39" s="306"/>
      <c r="G39" s="306"/>
      <c r="H39" s="307"/>
      <c r="I39" s="33">
        <v>143</v>
      </c>
      <c r="J39" s="132">
        <v>0</v>
      </c>
      <c r="K39" s="132">
        <v>0</v>
      </c>
      <c r="L39" s="132">
        <v>0</v>
      </c>
      <c r="M39" s="132">
        <v>0</v>
      </c>
      <c r="N39" s="142"/>
      <c r="O39" s="142"/>
      <c r="P39" s="142"/>
      <c r="Q39" s="142"/>
    </row>
    <row r="40" spans="1:17" x14ac:dyDescent="0.2">
      <c r="A40" s="305" t="s">
        <v>185</v>
      </c>
      <c r="B40" s="306"/>
      <c r="C40" s="306"/>
      <c r="D40" s="306"/>
      <c r="E40" s="306"/>
      <c r="F40" s="306"/>
      <c r="G40" s="306"/>
      <c r="H40" s="307"/>
      <c r="I40" s="33">
        <v>144</v>
      </c>
      <c r="J40" s="132">
        <v>0</v>
      </c>
      <c r="K40" s="132">
        <v>0</v>
      </c>
      <c r="L40" s="132">
        <v>0</v>
      </c>
      <c r="M40" s="132">
        <v>0</v>
      </c>
      <c r="N40" s="142"/>
      <c r="O40" s="142"/>
      <c r="P40" s="142"/>
      <c r="Q40" s="142"/>
    </row>
    <row r="41" spans="1:17" x14ac:dyDescent="0.2">
      <c r="A41" s="305" t="s">
        <v>186</v>
      </c>
      <c r="B41" s="306"/>
      <c r="C41" s="306"/>
      <c r="D41" s="306"/>
      <c r="E41" s="306"/>
      <c r="F41" s="306"/>
      <c r="G41" s="306"/>
      <c r="H41" s="307"/>
      <c r="I41" s="33">
        <v>145</v>
      </c>
      <c r="J41" s="132">
        <v>0</v>
      </c>
      <c r="K41" s="132">
        <v>0</v>
      </c>
      <c r="L41" s="132">
        <v>0</v>
      </c>
      <c r="M41" s="132">
        <v>0</v>
      </c>
      <c r="N41" s="142"/>
      <c r="O41" s="142"/>
      <c r="P41" s="142"/>
      <c r="Q41" s="142"/>
    </row>
    <row r="42" spans="1:17" x14ac:dyDescent="0.2">
      <c r="A42" s="305" t="s">
        <v>175</v>
      </c>
      <c r="B42" s="306"/>
      <c r="C42" s="306"/>
      <c r="D42" s="306"/>
      <c r="E42" s="306"/>
      <c r="F42" s="306"/>
      <c r="G42" s="306"/>
      <c r="H42" s="307"/>
      <c r="I42" s="33">
        <v>146</v>
      </c>
      <c r="J42" s="138">
        <f>J7+J27+J38+J40</f>
        <v>7969943148</v>
      </c>
      <c r="K42" s="138">
        <f>K7+K27+K38+K40</f>
        <v>2027365250</v>
      </c>
      <c r="L42" s="138">
        <f>L7+L27+L38+L40</f>
        <v>7980802110</v>
      </c>
      <c r="M42" s="138">
        <f>M7+M27+M38+M40</f>
        <v>2054776103</v>
      </c>
      <c r="N42" s="142"/>
      <c r="O42" s="142"/>
      <c r="P42" s="142"/>
      <c r="Q42" s="142"/>
    </row>
    <row r="43" spans="1:17" x14ac:dyDescent="0.2">
      <c r="A43" s="305" t="s">
        <v>176</v>
      </c>
      <c r="B43" s="306"/>
      <c r="C43" s="306"/>
      <c r="D43" s="306"/>
      <c r="E43" s="306"/>
      <c r="F43" s="306"/>
      <c r="G43" s="306"/>
      <c r="H43" s="307"/>
      <c r="I43" s="33">
        <v>147</v>
      </c>
      <c r="J43" s="138">
        <f>J10+J33+J39+J41</f>
        <v>6986114595</v>
      </c>
      <c r="K43" s="138">
        <f>K10+K33+K39+K41</f>
        <v>1930100900</v>
      </c>
      <c r="L43" s="138">
        <f>L10+L33+L39+L41</f>
        <v>6687521095</v>
      </c>
      <c r="M43" s="138">
        <f>M10+M33+M39+M41</f>
        <v>1816193324</v>
      </c>
      <c r="N43" s="142"/>
      <c r="O43" s="142"/>
      <c r="P43" s="142"/>
      <c r="Q43" s="142"/>
    </row>
    <row r="44" spans="1:17" x14ac:dyDescent="0.2">
      <c r="A44" s="305" t="s">
        <v>196</v>
      </c>
      <c r="B44" s="306"/>
      <c r="C44" s="306"/>
      <c r="D44" s="306"/>
      <c r="E44" s="306"/>
      <c r="F44" s="306"/>
      <c r="G44" s="306"/>
      <c r="H44" s="307"/>
      <c r="I44" s="33">
        <v>148</v>
      </c>
      <c r="J44" s="138">
        <f>J42-J43</f>
        <v>983828553</v>
      </c>
      <c r="K44" s="138">
        <f>K42-K43</f>
        <v>97264350</v>
      </c>
      <c r="L44" s="138">
        <f>L42-L43</f>
        <v>1293281015</v>
      </c>
      <c r="M44" s="138">
        <f>M42-M43</f>
        <v>238582779</v>
      </c>
      <c r="N44" s="142"/>
      <c r="O44" s="142"/>
      <c r="P44" s="142"/>
      <c r="Q44" s="142"/>
    </row>
    <row r="45" spans="1:17" x14ac:dyDescent="0.2">
      <c r="A45" s="317" t="s">
        <v>178</v>
      </c>
      <c r="B45" s="318"/>
      <c r="C45" s="318"/>
      <c r="D45" s="318"/>
      <c r="E45" s="318"/>
      <c r="F45" s="318"/>
      <c r="G45" s="318"/>
      <c r="H45" s="319"/>
      <c r="I45" s="33">
        <v>149</v>
      </c>
      <c r="J45" s="148">
        <v>983828553</v>
      </c>
      <c r="K45" s="148">
        <v>97264350</v>
      </c>
      <c r="L45" s="148">
        <v>1293281015</v>
      </c>
      <c r="M45" s="148">
        <v>238582779</v>
      </c>
      <c r="N45" s="142"/>
      <c r="O45" s="142"/>
      <c r="P45" s="142"/>
      <c r="Q45" s="142"/>
    </row>
    <row r="46" spans="1:17" x14ac:dyDescent="0.2">
      <c r="A46" s="317" t="s">
        <v>179</v>
      </c>
      <c r="B46" s="318"/>
      <c r="C46" s="318"/>
      <c r="D46" s="318"/>
      <c r="E46" s="318"/>
      <c r="F46" s="318"/>
      <c r="G46" s="318"/>
      <c r="H46" s="319"/>
      <c r="I46" s="33">
        <v>150</v>
      </c>
      <c r="J46" s="148">
        <f>IF(J43&gt;J42,J43-J42,0)</f>
        <v>0</v>
      </c>
      <c r="K46" s="148">
        <f>IF(K43&gt;K42,K43-K42,0)</f>
        <v>0</v>
      </c>
      <c r="L46" s="148">
        <f>IF(L43&gt;L42,L43-L42,0)</f>
        <v>0</v>
      </c>
      <c r="M46" s="148">
        <f>IF(M43&gt;M42,M43-M42,0)</f>
        <v>0</v>
      </c>
      <c r="N46" s="142"/>
      <c r="O46" s="142"/>
      <c r="P46" s="142"/>
      <c r="Q46" s="142"/>
    </row>
    <row r="47" spans="1:17" x14ac:dyDescent="0.2">
      <c r="A47" s="305" t="s">
        <v>177</v>
      </c>
      <c r="B47" s="306"/>
      <c r="C47" s="306"/>
      <c r="D47" s="306"/>
      <c r="E47" s="306"/>
      <c r="F47" s="306"/>
      <c r="G47" s="306"/>
      <c r="H47" s="307"/>
      <c r="I47" s="33">
        <v>151</v>
      </c>
      <c r="J47" s="132">
        <v>179643993</v>
      </c>
      <c r="K47" s="132">
        <v>18774316</v>
      </c>
      <c r="L47" s="132">
        <v>234593261</v>
      </c>
      <c r="M47" s="132">
        <v>44157371</v>
      </c>
      <c r="N47" s="142"/>
      <c r="O47" s="142"/>
      <c r="P47" s="142"/>
      <c r="Q47" s="142"/>
    </row>
    <row r="48" spans="1:17" x14ac:dyDescent="0.2">
      <c r="A48" s="305" t="s">
        <v>197</v>
      </c>
      <c r="B48" s="306"/>
      <c r="C48" s="306"/>
      <c r="D48" s="306"/>
      <c r="E48" s="306"/>
      <c r="F48" s="306"/>
      <c r="G48" s="306"/>
      <c r="H48" s="307"/>
      <c r="I48" s="33">
        <v>152</v>
      </c>
      <c r="J48" s="138">
        <f>J44-J47</f>
        <v>804184560</v>
      </c>
      <c r="K48" s="138">
        <f>K44-K47</f>
        <v>78490034</v>
      </c>
      <c r="L48" s="138">
        <f>L44-L47</f>
        <v>1058687754</v>
      </c>
      <c r="M48" s="138">
        <f>M44-M47</f>
        <v>194425408</v>
      </c>
      <c r="N48" s="142"/>
      <c r="O48" s="142"/>
      <c r="P48" s="142"/>
      <c r="Q48" s="142"/>
    </row>
    <row r="49" spans="1:17" x14ac:dyDescent="0.2">
      <c r="A49" s="317" t="s">
        <v>155</v>
      </c>
      <c r="B49" s="318"/>
      <c r="C49" s="318"/>
      <c r="D49" s="318"/>
      <c r="E49" s="318"/>
      <c r="F49" s="318"/>
      <c r="G49" s="318"/>
      <c r="H49" s="319"/>
      <c r="I49" s="33">
        <v>153</v>
      </c>
      <c r="J49" s="138">
        <f>IF(J48&gt;0,J48,0)</f>
        <v>804184560</v>
      </c>
      <c r="K49" s="138">
        <f>IF(K48&gt;0,K48,0)</f>
        <v>78490034</v>
      </c>
      <c r="L49" s="138">
        <f>IF(L48&gt;0,L48,0)</f>
        <v>1058687754</v>
      </c>
      <c r="M49" s="138">
        <f>IF(M48&gt;0,M48,0)</f>
        <v>194425408</v>
      </c>
      <c r="N49" s="142"/>
      <c r="O49" s="142"/>
      <c r="P49" s="142"/>
      <c r="Q49" s="142"/>
    </row>
    <row r="50" spans="1:17" x14ac:dyDescent="0.2">
      <c r="A50" s="320" t="s">
        <v>180</v>
      </c>
      <c r="B50" s="321"/>
      <c r="C50" s="321"/>
      <c r="D50" s="321"/>
      <c r="E50" s="321"/>
      <c r="F50" s="321"/>
      <c r="G50" s="321"/>
      <c r="H50" s="322"/>
      <c r="I50" s="127">
        <v>154</v>
      </c>
      <c r="J50" s="133">
        <f>IF(J48&lt;0,-J48,0)</f>
        <v>0</v>
      </c>
      <c r="K50" s="133">
        <f>IF(K48&lt;0,-K48,0)</f>
        <v>0</v>
      </c>
      <c r="L50" s="133">
        <f>IF(L48&lt;0,-L48,0)</f>
        <v>0</v>
      </c>
      <c r="M50" s="133">
        <f>IF(M48&lt;0,-M48,0)</f>
        <v>0</v>
      </c>
      <c r="N50" s="142"/>
      <c r="O50" s="142"/>
      <c r="P50" s="142"/>
      <c r="Q50" s="142"/>
    </row>
    <row r="51" spans="1:17" ht="12.75" customHeight="1" x14ac:dyDescent="0.2">
      <c r="A51" s="315" t="s">
        <v>267</v>
      </c>
      <c r="B51" s="316"/>
      <c r="C51" s="316"/>
      <c r="D51" s="316"/>
      <c r="E51" s="316"/>
      <c r="F51" s="316"/>
      <c r="G51" s="316"/>
      <c r="H51" s="316"/>
      <c r="I51" s="316"/>
      <c r="J51" s="316"/>
      <c r="K51" s="316"/>
      <c r="L51" s="316"/>
      <c r="M51" s="316"/>
      <c r="N51" s="142"/>
      <c r="O51" s="142"/>
      <c r="P51" s="142"/>
      <c r="Q51" s="142"/>
    </row>
    <row r="52" spans="1:17" ht="12.75" customHeight="1" x14ac:dyDescent="0.2">
      <c r="A52" s="299" t="s">
        <v>151</v>
      </c>
      <c r="B52" s="300"/>
      <c r="C52" s="300"/>
      <c r="D52" s="300"/>
      <c r="E52" s="300"/>
      <c r="F52" s="300"/>
      <c r="G52" s="300"/>
      <c r="H52" s="300"/>
      <c r="I52" s="128"/>
      <c r="J52" s="129"/>
      <c r="K52" s="128"/>
      <c r="L52" s="145"/>
      <c r="M52" s="146"/>
      <c r="N52" s="142"/>
      <c r="O52" s="142"/>
      <c r="P52" s="142"/>
      <c r="Q52" s="142"/>
    </row>
    <row r="53" spans="1:17" ht="12" customHeight="1" x14ac:dyDescent="0.2">
      <c r="A53" s="309" t="s">
        <v>194</v>
      </c>
      <c r="B53" s="310"/>
      <c r="C53" s="310"/>
      <c r="D53" s="310"/>
      <c r="E53" s="310"/>
      <c r="F53" s="310"/>
      <c r="G53" s="310"/>
      <c r="H53" s="311"/>
      <c r="I53" s="33">
        <v>155</v>
      </c>
      <c r="J53" s="132">
        <v>863436283</v>
      </c>
      <c r="K53" s="132">
        <v>128400943</v>
      </c>
      <c r="L53" s="132">
        <v>1061335204</v>
      </c>
      <c r="M53" s="132">
        <v>189339995</v>
      </c>
      <c r="N53" s="142"/>
      <c r="O53" s="142"/>
      <c r="P53" s="142"/>
      <c r="Q53" s="142"/>
    </row>
    <row r="54" spans="1:17" ht="12" customHeight="1" x14ac:dyDescent="0.2">
      <c r="A54" s="312" t="s">
        <v>195</v>
      </c>
      <c r="B54" s="313"/>
      <c r="C54" s="313"/>
      <c r="D54" s="313"/>
      <c r="E54" s="313"/>
      <c r="F54" s="313"/>
      <c r="G54" s="313"/>
      <c r="H54" s="314"/>
      <c r="I54" s="33">
        <v>156</v>
      </c>
      <c r="J54" s="132">
        <v>-59251723</v>
      </c>
      <c r="K54" s="132">
        <v>-49910909</v>
      </c>
      <c r="L54" s="132">
        <v>-2647450</v>
      </c>
      <c r="M54" s="132">
        <v>5085413</v>
      </c>
      <c r="N54" s="142"/>
      <c r="O54" s="142"/>
      <c r="P54" s="142"/>
      <c r="Q54" s="142"/>
    </row>
    <row r="55" spans="1:17" ht="12.75" customHeight="1" x14ac:dyDescent="0.2">
      <c r="A55" s="315" t="s">
        <v>153</v>
      </c>
      <c r="B55" s="316"/>
      <c r="C55" s="316"/>
      <c r="D55" s="316"/>
      <c r="E55" s="316"/>
      <c r="F55" s="316"/>
      <c r="G55" s="316"/>
      <c r="H55" s="316"/>
      <c r="I55" s="316"/>
      <c r="J55" s="316"/>
      <c r="K55" s="316"/>
      <c r="L55" s="316"/>
      <c r="M55" s="316"/>
      <c r="N55" s="142"/>
      <c r="O55" s="142"/>
      <c r="P55" s="142"/>
      <c r="Q55" s="142"/>
    </row>
    <row r="56" spans="1:17" ht="12" customHeight="1" x14ac:dyDescent="0.2">
      <c r="A56" s="299" t="s">
        <v>164</v>
      </c>
      <c r="B56" s="300"/>
      <c r="C56" s="300"/>
      <c r="D56" s="300"/>
      <c r="E56" s="300"/>
      <c r="F56" s="300"/>
      <c r="G56" s="300"/>
      <c r="H56" s="301"/>
      <c r="I56" s="35">
        <v>157</v>
      </c>
      <c r="J56" s="138">
        <f>J49</f>
        <v>804184560</v>
      </c>
      <c r="K56" s="138">
        <f>K49</f>
        <v>78490034</v>
      </c>
      <c r="L56" s="138">
        <f>L49</f>
        <v>1058687754</v>
      </c>
      <c r="M56" s="138">
        <f>M49</f>
        <v>194425408</v>
      </c>
      <c r="N56" s="142"/>
      <c r="O56" s="142"/>
      <c r="P56" s="142"/>
      <c r="Q56" s="142"/>
    </row>
    <row r="57" spans="1:17" ht="12" customHeight="1" x14ac:dyDescent="0.2">
      <c r="A57" s="305" t="s">
        <v>181</v>
      </c>
      <c r="B57" s="306"/>
      <c r="C57" s="306"/>
      <c r="D57" s="306"/>
      <c r="E57" s="306"/>
      <c r="F57" s="306"/>
      <c r="G57" s="306"/>
      <c r="H57" s="307"/>
      <c r="I57" s="33">
        <v>158</v>
      </c>
      <c r="J57" s="138">
        <f>SUM(J58:J64)</f>
        <v>3621137</v>
      </c>
      <c r="K57" s="138">
        <f>SUM(K58:K64)</f>
        <v>-165102</v>
      </c>
      <c r="L57" s="138">
        <f>SUM(L58:L64)</f>
        <v>-20031327</v>
      </c>
      <c r="M57" s="138">
        <f>SUM(M58:M64)</f>
        <v>-17327545</v>
      </c>
      <c r="N57" s="142"/>
      <c r="O57" s="142"/>
      <c r="P57" s="142"/>
      <c r="Q57" s="142"/>
    </row>
    <row r="58" spans="1:17" ht="12" customHeight="1" x14ac:dyDescent="0.2">
      <c r="A58" s="305" t="s">
        <v>188</v>
      </c>
      <c r="B58" s="306"/>
      <c r="C58" s="306"/>
      <c r="D58" s="306"/>
      <c r="E58" s="306"/>
      <c r="F58" s="306"/>
      <c r="G58" s="306"/>
      <c r="H58" s="307"/>
      <c r="I58" s="33">
        <v>159</v>
      </c>
      <c r="J58" s="132">
        <v>0</v>
      </c>
      <c r="K58" s="132">
        <v>0</v>
      </c>
      <c r="L58" s="132">
        <v>-14532603</v>
      </c>
      <c r="M58" s="132">
        <v>-14532603</v>
      </c>
      <c r="N58" s="142"/>
      <c r="O58" s="142"/>
      <c r="P58" s="142"/>
      <c r="Q58" s="142"/>
    </row>
    <row r="59" spans="1:17" ht="12" customHeight="1" x14ac:dyDescent="0.2">
      <c r="A59" s="305" t="s">
        <v>189</v>
      </c>
      <c r="B59" s="306"/>
      <c r="C59" s="306"/>
      <c r="D59" s="306"/>
      <c r="E59" s="306"/>
      <c r="F59" s="306"/>
      <c r="G59" s="306"/>
      <c r="H59" s="307"/>
      <c r="I59" s="33">
        <v>160</v>
      </c>
      <c r="J59" s="132">
        <v>0</v>
      </c>
      <c r="K59" s="132">
        <v>0</v>
      </c>
      <c r="L59" s="132">
        <v>0</v>
      </c>
      <c r="M59" s="132">
        <v>0</v>
      </c>
      <c r="N59" s="142"/>
      <c r="O59" s="142"/>
      <c r="P59" s="142"/>
      <c r="Q59" s="142"/>
    </row>
    <row r="60" spans="1:17" ht="12" customHeight="1" x14ac:dyDescent="0.2">
      <c r="A60" s="305" t="s">
        <v>34</v>
      </c>
      <c r="B60" s="306"/>
      <c r="C60" s="306"/>
      <c r="D60" s="306"/>
      <c r="E60" s="306"/>
      <c r="F60" s="306"/>
      <c r="G60" s="306"/>
      <c r="H60" s="307"/>
      <c r="I60" s="33">
        <v>161</v>
      </c>
      <c r="J60" s="132">
        <v>3405035</v>
      </c>
      <c r="K60" s="132">
        <v>-396784</v>
      </c>
      <c r="L60" s="132">
        <v>-5439102</v>
      </c>
      <c r="M60" s="132">
        <v>-2735320</v>
      </c>
      <c r="N60" s="142"/>
      <c r="O60" s="142"/>
      <c r="P60" s="142"/>
      <c r="Q60" s="142"/>
    </row>
    <row r="61" spans="1:17" ht="12" customHeight="1" x14ac:dyDescent="0.2">
      <c r="A61" s="305" t="s">
        <v>190</v>
      </c>
      <c r="B61" s="306"/>
      <c r="C61" s="306"/>
      <c r="D61" s="306"/>
      <c r="E61" s="306"/>
      <c r="F61" s="306"/>
      <c r="G61" s="306"/>
      <c r="H61" s="307"/>
      <c r="I61" s="33">
        <v>162</v>
      </c>
      <c r="J61" s="132">
        <v>0</v>
      </c>
      <c r="K61" s="132">
        <v>0</v>
      </c>
      <c r="L61" s="132">
        <v>0</v>
      </c>
      <c r="M61" s="132">
        <v>0</v>
      </c>
      <c r="N61" s="142"/>
      <c r="O61" s="142"/>
      <c r="P61" s="142"/>
      <c r="Q61" s="142"/>
    </row>
    <row r="62" spans="1:17" ht="12" customHeight="1" x14ac:dyDescent="0.2">
      <c r="A62" s="305" t="s">
        <v>191</v>
      </c>
      <c r="B62" s="306"/>
      <c r="C62" s="306"/>
      <c r="D62" s="306"/>
      <c r="E62" s="306"/>
      <c r="F62" s="306"/>
      <c r="G62" s="306"/>
      <c r="H62" s="307"/>
      <c r="I62" s="33">
        <v>163</v>
      </c>
      <c r="J62" s="132">
        <v>0</v>
      </c>
      <c r="K62" s="132">
        <v>0</v>
      </c>
      <c r="L62" s="132">
        <v>0</v>
      </c>
      <c r="M62" s="132">
        <v>0</v>
      </c>
      <c r="N62" s="142"/>
      <c r="O62" s="142"/>
      <c r="P62" s="142"/>
      <c r="Q62" s="142"/>
    </row>
    <row r="63" spans="1:17" ht="12" customHeight="1" x14ac:dyDescent="0.2">
      <c r="A63" s="305" t="s">
        <v>192</v>
      </c>
      <c r="B63" s="306"/>
      <c r="C63" s="306"/>
      <c r="D63" s="306"/>
      <c r="E63" s="306"/>
      <c r="F63" s="306"/>
      <c r="G63" s="306"/>
      <c r="H63" s="307"/>
      <c r="I63" s="33">
        <v>164</v>
      </c>
      <c r="J63" s="132">
        <v>0</v>
      </c>
      <c r="K63" s="132">
        <v>0</v>
      </c>
      <c r="L63" s="132">
        <v>0</v>
      </c>
      <c r="M63" s="132">
        <v>0</v>
      </c>
      <c r="N63" s="142"/>
      <c r="O63" s="142"/>
      <c r="P63" s="142"/>
      <c r="Q63" s="142"/>
    </row>
    <row r="64" spans="1:17" ht="12" customHeight="1" x14ac:dyDescent="0.2">
      <c r="A64" s="305" t="s">
        <v>193</v>
      </c>
      <c r="B64" s="306"/>
      <c r="C64" s="306"/>
      <c r="D64" s="306"/>
      <c r="E64" s="306"/>
      <c r="F64" s="306"/>
      <c r="G64" s="306"/>
      <c r="H64" s="307"/>
      <c r="I64" s="33">
        <v>165</v>
      </c>
      <c r="J64" s="132">
        <v>216102</v>
      </c>
      <c r="K64" s="132">
        <v>231682</v>
      </c>
      <c r="L64" s="132">
        <v>-59622</v>
      </c>
      <c r="M64" s="132">
        <v>-59622</v>
      </c>
      <c r="N64" s="142"/>
      <c r="O64" s="142"/>
      <c r="P64" s="142"/>
      <c r="Q64" s="142"/>
    </row>
    <row r="65" spans="1:17" x14ac:dyDescent="0.2">
      <c r="A65" s="305" t="s">
        <v>182</v>
      </c>
      <c r="B65" s="306"/>
      <c r="C65" s="306"/>
      <c r="D65" s="306"/>
      <c r="E65" s="306"/>
      <c r="F65" s="306"/>
      <c r="G65" s="306"/>
      <c r="H65" s="307"/>
      <c r="I65" s="33">
        <v>166</v>
      </c>
      <c r="J65" s="138">
        <v>0</v>
      </c>
      <c r="K65" s="138">
        <v>0</v>
      </c>
      <c r="L65" s="138">
        <v>0</v>
      </c>
      <c r="M65" s="138">
        <v>0</v>
      </c>
      <c r="N65" s="142"/>
      <c r="O65" s="142"/>
      <c r="P65" s="142"/>
      <c r="Q65" s="142"/>
    </row>
    <row r="66" spans="1:17" x14ac:dyDescent="0.2">
      <c r="A66" s="305" t="s">
        <v>156</v>
      </c>
      <c r="B66" s="306"/>
      <c r="C66" s="306"/>
      <c r="D66" s="306"/>
      <c r="E66" s="306"/>
      <c r="F66" s="306"/>
      <c r="G66" s="306"/>
      <c r="H66" s="307"/>
      <c r="I66" s="33">
        <v>167</v>
      </c>
      <c r="J66" s="138">
        <f>J57-J65</f>
        <v>3621137</v>
      </c>
      <c r="K66" s="138">
        <f>K57-K65</f>
        <v>-165102</v>
      </c>
      <c r="L66" s="138">
        <f>L57-L65</f>
        <v>-20031327</v>
      </c>
      <c r="M66" s="138">
        <f>M57-M65</f>
        <v>-17327545</v>
      </c>
      <c r="N66" s="142"/>
      <c r="O66" s="142"/>
      <c r="P66" s="142"/>
      <c r="Q66" s="142"/>
    </row>
    <row r="67" spans="1:17" x14ac:dyDescent="0.2">
      <c r="A67" s="305" t="s">
        <v>157</v>
      </c>
      <c r="B67" s="306"/>
      <c r="C67" s="306"/>
      <c r="D67" s="306"/>
      <c r="E67" s="306"/>
      <c r="F67" s="306"/>
      <c r="G67" s="306"/>
      <c r="H67" s="307"/>
      <c r="I67" s="33">
        <v>168</v>
      </c>
      <c r="J67" s="138">
        <f>J56+J66</f>
        <v>807805697</v>
      </c>
      <c r="K67" s="138">
        <f>K56+K66</f>
        <v>78324932</v>
      </c>
      <c r="L67" s="138">
        <f>L56+L66</f>
        <v>1038656427</v>
      </c>
      <c r="M67" s="138">
        <f>M56+M66</f>
        <v>177097863</v>
      </c>
      <c r="N67" s="142"/>
      <c r="O67" s="142"/>
      <c r="P67" s="142"/>
      <c r="Q67" s="142"/>
    </row>
    <row r="68" spans="1:17" ht="12.75" customHeight="1" x14ac:dyDescent="0.2">
      <c r="A68" s="324" t="s">
        <v>268</v>
      </c>
      <c r="B68" s="325"/>
      <c r="C68" s="325"/>
      <c r="D68" s="325"/>
      <c r="E68" s="325"/>
      <c r="F68" s="325"/>
      <c r="G68" s="325"/>
      <c r="H68" s="325"/>
      <c r="I68" s="325"/>
      <c r="J68" s="325"/>
      <c r="K68" s="325"/>
      <c r="L68" s="325"/>
      <c r="M68" s="325"/>
      <c r="N68" s="142"/>
      <c r="O68" s="142"/>
      <c r="P68" s="142"/>
      <c r="Q68" s="142"/>
    </row>
    <row r="69" spans="1:17" ht="12.75" customHeight="1" x14ac:dyDescent="0.2">
      <c r="A69" s="326" t="s">
        <v>152</v>
      </c>
      <c r="B69" s="327"/>
      <c r="C69" s="327"/>
      <c r="D69" s="327"/>
      <c r="E69" s="327"/>
      <c r="F69" s="327"/>
      <c r="G69" s="327"/>
      <c r="H69" s="327"/>
      <c r="I69" s="327"/>
      <c r="J69" s="327"/>
      <c r="K69" s="327"/>
      <c r="L69" s="327"/>
      <c r="M69" s="327"/>
      <c r="N69" s="142"/>
      <c r="O69" s="142"/>
      <c r="P69" s="142"/>
      <c r="Q69" s="142"/>
    </row>
    <row r="70" spans="1:17" x14ac:dyDescent="0.2">
      <c r="A70" s="309" t="s">
        <v>194</v>
      </c>
      <c r="B70" s="310"/>
      <c r="C70" s="310"/>
      <c r="D70" s="310"/>
      <c r="E70" s="310"/>
      <c r="F70" s="310"/>
      <c r="G70" s="310"/>
      <c r="H70" s="311"/>
      <c r="I70" s="33">
        <v>169</v>
      </c>
      <c r="J70" s="153">
        <v>867057420</v>
      </c>
      <c r="K70" s="153">
        <v>128235841</v>
      </c>
      <c r="L70" s="153">
        <v>1044714679</v>
      </c>
      <c r="M70" s="153">
        <v>172012450</v>
      </c>
      <c r="N70" s="142"/>
      <c r="O70" s="142"/>
      <c r="P70" s="142"/>
      <c r="Q70" s="142"/>
    </row>
    <row r="71" spans="1:17" x14ac:dyDescent="0.2">
      <c r="A71" s="312" t="s">
        <v>195</v>
      </c>
      <c r="B71" s="313"/>
      <c r="C71" s="313"/>
      <c r="D71" s="313"/>
      <c r="E71" s="313"/>
      <c r="F71" s="313"/>
      <c r="G71" s="313"/>
      <c r="H71" s="314"/>
      <c r="I71" s="36">
        <v>170</v>
      </c>
      <c r="J71" s="133">
        <v>-59251723</v>
      </c>
      <c r="K71" s="133">
        <v>-49910909</v>
      </c>
      <c r="L71" s="133">
        <v>-6058252</v>
      </c>
      <c r="M71" s="133">
        <v>5085413</v>
      </c>
      <c r="N71" s="142"/>
      <c r="O71" s="142"/>
      <c r="P71" s="142"/>
      <c r="Q71" s="142"/>
    </row>
    <row r="72" spans="1:17" x14ac:dyDescent="0.2">
      <c r="J72" s="135"/>
      <c r="K72" s="135"/>
      <c r="L72" s="135"/>
      <c r="M72" s="135"/>
    </row>
    <row r="73" spans="1:17" x14ac:dyDescent="0.2">
      <c r="J73" s="135"/>
      <c r="K73" s="135"/>
      <c r="L73" s="135"/>
      <c r="M73" s="135"/>
    </row>
  </sheetData>
  <mergeCells count="73">
    <mergeCell ref="A1:M1"/>
    <mergeCell ref="A71:H71"/>
    <mergeCell ref="A65:H65"/>
    <mergeCell ref="A66:H66"/>
    <mergeCell ref="A67:H67"/>
    <mergeCell ref="A68:M68"/>
    <mergeCell ref="A69:M69"/>
    <mergeCell ref="A62:H62"/>
    <mergeCell ref="A70:H70"/>
    <mergeCell ref="A58:H58"/>
    <mergeCell ref="A59:H59"/>
    <mergeCell ref="A60:H60"/>
    <mergeCell ref="A61:H61"/>
    <mergeCell ref="A2:M2"/>
    <mergeCell ref="A64:H64"/>
    <mergeCell ref="A57:H57"/>
    <mergeCell ref="A43:H43"/>
    <mergeCell ref="A44:H44"/>
    <mergeCell ref="A45:H45"/>
    <mergeCell ref="A51:M51"/>
    <mergeCell ref="A50:H50"/>
    <mergeCell ref="A46:H46"/>
    <mergeCell ref="A47:H47"/>
    <mergeCell ref="A48:H48"/>
    <mergeCell ref="A49:H49"/>
    <mergeCell ref="A63:H63"/>
    <mergeCell ref="A52:H52"/>
    <mergeCell ref="A53:H53"/>
    <mergeCell ref="A54:H54"/>
    <mergeCell ref="A56:H56"/>
    <mergeCell ref="A55:M55"/>
    <mergeCell ref="A42:H42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26:H26"/>
    <mergeCell ref="A27:H27"/>
    <mergeCell ref="A28:H28"/>
    <mergeCell ref="A29:H29"/>
    <mergeCell ref="A30:H30"/>
    <mergeCell ref="A31:H31"/>
    <mergeCell ref="A25:H25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3:M3"/>
    <mergeCell ref="A4:H4"/>
    <mergeCell ref="A6:H6"/>
    <mergeCell ref="A7:H7"/>
    <mergeCell ref="A24:H24"/>
    <mergeCell ref="A8:H8"/>
    <mergeCell ref="A9:H9"/>
    <mergeCell ref="J4:K4"/>
    <mergeCell ref="L4:M4"/>
    <mergeCell ref="A5:H5"/>
  </mergeCells>
  <phoneticPr fontId="3" type="noConversion"/>
  <dataValidations count="4">
    <dataValidation type="whole" operator="notEqual" allowBlank="1" showInputMessage="1" showErrorMessage="1" errorTitle="Pogrešan unos" error="Mogu se unijeti samo cjelobrojne vrijednosti." sqref="K54:L54 J71:M71 J66:M67 K58:K65 J56:J65 K56:M57" xr:uid="{00000000-0002-0000-0200-000000000000}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 xr:uid="{00000000-0002-0000-0200-000001000000}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M27:M46 J26:L47 K24:M24 J48:M50 L53 L58:L64 J19:J21 J7:M10 K19:M19 J24:J25 J22:M23 J12:M18" xr:uid="{00000000-0002-0000-0200-000002000000}">
      <formula1>0</formula1>
    </dataValidation>
    <dataValidation operator="greaterThanOrEqual" allowBlank="1" showInputMessage="1" showErrorMessage="1" errorTitle="Pogrešan unos" error="Mogu se unijeti samo cjelobrojne pozitivne vrijednosti." sqref="M47 M58:M64 M53" xr:uid="{00000000-0002-0000-0200-000003000000}"/>
  </dataValidations>
  <pageMargins left="0.75" right="0.75" top="1" bottom="1" header="0.5" footer="0.5"/>
  <pageSetup paperSize="9" scale="58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S57"/>
  <sheetViews>
    <sheetView view="pageBreakPreview" topLeftCell="A22" zoomScaleNormal="100" zoomScaleSheetLayoutView="100" workbookViewId="0">
      <selection activeCell="K52" sqref="K52"/>
    </sheetView>
  </sheetViews>
  <sheetFormatPr defaultColWidth="9.140625" defaultRowHeight="12" x14ac:dyDescent="0.2"/>
  <cols>
    <col min="1" max="9" width="9.140625" style="123"/>
    <col min="10" max="10" width="15.5703125" style="135" bestFit="1" customWidth="1"/>
    <col min="11" max="11" width="17.85546875" style="135" customWidth="1"/>
    <col min="12" max="12" width="2.28515625" style="123" customWidth="1"/>
    <col min="13" max="14" width="14" style="123" bestFit="1" customWidth="1"/>
    <col min="15" max="15" width="9.140625" style="123"/>
    <col min="16" max="16" width="12.28515625" style="123" bestFit="1" customWidth="1"/>
    <col min="17" max="18" width="9.140625" style="123"/>
    <col min="19" max="19" width="10.85546875" style="123" bestFit="1" customWidth="1"/>
    <col min="20" max="16384" width="9.140625" style="123"/>
  </cols>
  <sheetData>
    <row r="1" spans="1:19" ht="12.75" customHeight="1" x14ac:dyDescent="0.2">
      <c r="A1" s="333" t="s">
        <v>131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</row>
    <row r="2" spans="1:19" ht="12.75" customHeight="1" x14ac:dyDescent="0.2">
      <c r="A2" s="334" t="s">
        <v>319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</row>
    <row r="3" spans="1:19" x14ac:dyDescent="0.2">
      <c r="A3" s="330" t="s">
        <v>3</v>
      </c>
      <c r="B3" s="331"/>
      <c r="C3" s="331"/>
      <c r="D3" s="331"/>
      <c r="E3" s="331"/>
      <c r="F3" s="331"/>
      <c r="G3" s="331"/>
      <c r="H3" s="331"/>
      <c r="I3" s="331"/>
      <c r="J3" s="331"/>
      <c r="K3" s="332"/>
    </row>
    <row r="4" spans="1:19" ht="24" x14ac:dyDescent="0.2">
      <c r="A4" s="335" t="s">
        <v>45</v>
      </c>
      <c r="B4" s="335"/>
      <c r="C4" s="335"/>
      <c r="D4" s="335"/>
      <c r="E4" s="335"/>
      <c r="F4" s="335"/>
      <c r="G4" s="335"/>
      <c r="H4" s="335"/>
      <c r="I4" s="48" t="s">
        <v>306</v>
      </c>
      <c r="J4" s="139" t="s">
        <v>272</v>
      </c>
      <c r="K4" s="139" t="s">
        <v>273</v>
      </c>
    </row>
    <row r="5" spans="1:19" x14ac:dyDescent="0.2">
      <c r="A5" s="335">
        <v>1</v>
      </c>
      <c r="B5" s="335"/>
      <c r="C5" s="335"/>
      <c r="D5" s="335"/>
      <c r="E5" s="335"/>
      <c r="F5" s="335"/>
      <c r="G5" s="335"/>
      <c r="H5" s="335"/>
      <c r="I5" s="140">
        <v>2</v>
      </c>
      <c r="J5" s="139" t="s">
        <v>239</v>
      </c>
      <c r="K5" s="139" t="s">
        <v>240</v>
      </c>
    </row>
    <row r="6" spans="1:19" x14ac:dyDescent="0.2">
      <c r="A6" s="336" t="s">
        <v>125</v>
      </c>
      <c r="B6" s="337"/>
      <c r="C6" s="337"/>
      <c r="D6" s="337"/>
      <c r="E6" s="337"/>
      <c r="F6" s="337"/>
      <c r="G6" s="337"/>
      <c r="H6" s="337"/>
      <c r="I6" s="338"/>
      <c r="J6" s="338"/>
      <c r="K6" s="339"/>
    </row>
    <row r="7" spans="1:19" x14ac:dyDescent="0.2">
      <c r="A7" s="302" t="s">
        <v>30</v>
      </c>
      <c r="B7" s="303"/>
      <c r="C7" s="303"/>
      <c r="D7" s="303"/>
      <c r="E7" s="303"/>
      <c r="F7" s="303"/>
      <c r="G7" s="303"/>
      <c r="H7" s="303"/>
      <c r="I7" s="1">
        <v>1</v>
      </c>
      <c r="J7" s="141">
        <v>983828553.14119232</v>
      </c>
      <c r="K7" s="141">
        <v>1293281014.8251569</v>
      </c>
      <c r="L7" s="142"/>
      <c r="M7" s="160"/>
      <c r="N7" s="160"/>
      <c r="O7" s="160"/>
      <c r="R7" s="160"/>
      <c r="S7" s="160"/>
    </row>
    <row r="8" spans="1:19" x14ac:dyDescent="0.2">
      <c r="A8" s="302" t="s">
        <v>304</v>
      </c>
      <c r="B8" s="303"/>
      <c r="C8" s="303"/>
      <c r="D8" s="303"/>
      <c r="E8" s="303"/>
      <c r="F8" s="303"/>
      <c r="G8" s="303"/>
      <c r="H8" s="303"/>
      <c r="I8" s="1">
        <v>2</v>
      </c>
      <c r="J8" s="141">
        <v>1868869767.0532422</v>
      </c>
      <c r="K8" s="141">
        <v>1729541225.845109</v>
      </c>
      <c r="L8" s="142"/>
      <c r="M8" s="160"/>
      <c r="N8" s="160"/>
      <c r="O8" s="160"/>
      <c r="R8" s="160"/>
      <c r="S8" s="160"/>
    </row>
    <row r="9" spans="1:19" x14ac:dyDescent="0.2">
      <c r="A9" s="302" t="s">
        <v>31</v>
      </c>
      <c r="B9" s="303"/>
      <c r="C9" s="303"/>
      <c r="D9" s="303"/>
      <c r="E9" s="303"/>
      <c r="F9" s="303"/>
      <c r="G9" s="303"/>
      <c r="H9" s="303"/>
      <c r="I9" s="1">
        <v>3</v>
      </c>
      <c r="J9" s="141">
        <v>320913122.61398178</v>
      </c>
      <c r="K9" s="141">
        <v>0</v>
      </c>
      <c r="L9" s="135"/>
      <c r="M9" s="142"/>
      <c r="N9" s="142"/>
    </row>
    <row r="10" spans="1:19" x14ac:dyDescent="0.2">
      <c r="A10" s="302" t="s">
        <v>32</v>
      </c>
      <c r="B10" s="303"/>
      <c r="C10" s="303"/>
      <c r="D10" s="303"/>
      <c r="E10" s="303"/>
      <c r="F10" s="303"/>
      <c r="G10" s="303"/>
      <c r="H10" s="303"/>
      <c r="I10" s="1">
        <v>4</v>
      </c>
      <c r="J10" s="141">
        <v>0</v>
      </c>
      <c r="K10" s="141">
        <v>11423092.594017833</v>
      </c>
      <c r="L10" s="135"/>
      <c r="M10" s="142"/>
      <c r="N10" s="142"/>
    </row>
    <row r="11" spans="1:19" x14ac:dyDescent="0.2">
      <c r="A11" s="302" t="s">
        <v>33</v>
      </c>
      <c r="B11" s="303"/>
      <c r="C11" s="303"/>
      <c r="D11" s="303"/>
      <c r="E11" s="303"/>
      <c r="F11" s="303"/>
      <c r="G11" s="303"/>
      <c r="H11" s="303"/>
      <c r="I11" s="1">
        <v>5</v>
      </c>
      <c r="J11" s="141">
        <v>0</v>
      </c>
      <c r="K11" s="141">
        <v>0</v>
      </c>
      <c r="L11" s="135"/>
      <c r="M11" s="142"/>
      <c r="N11" s="142"/>
    </row>
    <row r="12" spans="1:19" x14ac:dyDescent="0.2">
      <c r="A12" s="302" t="s">
        <v>37</v>
      </c>
      <c r="B12" s="303"/>
      <c r="C12" s="303"/>
      <c r="D12" s="303"/>
      <c r="E12" s="303"/>
      <c r="F12" s="303"/>
      <c r="G12" s="303"/>
      <c r="H12" s="303"/>
      <c r="I12" s="1">
        <v>6</v>
      </c>
      <c r="J12" s="141">
        <v>0</v>
      </c>
      <c r="K12" s="141">
        <v>0</v>
      </c>
      <c r="L12" s="135"/>
      <c r="M12" s="142"/>
      <c r="N12" s="142"/>
    </row>
    <row r="13" spans="1:19" x14ac:dyDescent="0.2">
      <c r="A13" s="340" t="s">
        <v>126</v>
      </c>
      <c r="B13" s="341"/>
      <c r="C13" s="341"/>
      <c r="D13" s="341"/>
      <c r="E13" s="341"/>
      <c r="F13" s="341"/>
      <c r="G13" s="341"/>
      <c r="H13" s="341"/>
      <c r="I13" s="1">
        <v>7</v>
      </c>
      <c r="J13" s="143">
        <f>SUM(J7:J12)</f>
        <v>3173611442.8084164</v>
      </c>
      <c r="K13" s="144">
        <f>SUM(K7:K12)</f>
        <v>3034245333.2642841</v>
      </c>
      <c r="L13" s="135"/>
      <c r="M13" s="142"/>
      <c r="N13" s="142"/>
    </row>
    <row r="14" spans="1:19" x14ac:dyDescent="0.2">
      <c r="A14" s="302" t="s">
        <v>38</v>
      </c>
      <c r="B14" s="303"/>
      <c r="C14" s="303"/>
      <c r="D14" s="303"/>
      <c r="E14" s="303"/>
      <c r="F14" s="303"/>
      <c r="G14" s="303"/>
      <c r="H14" s="303"/>
      <c r="I14" s="1">
        <v>8</v>
      </c>
      <c r="J14" s="141">
        <v>0</v>
      </c>
      <c r="K14" s="141">
        <v>180810879.96029234</v>
      </c>
      <c r="L14" s="135"/>
      <c r="M14" s="142"/>
      <c r="N14" s="142"/>
    </row>
    <row r="15" spans="1:19" x14ac:dyDescent="0.2">
      <c r="A15" s="302" t="s">
        <v>39</v>
      </c>
      <c r="B15" s="303"/>
      <c r="C15" s="303"/>
      <c r="D15" s="303"/>
      <c r="E15" s="303"/>
      <c r="F15" s="303"/>
      <c r="G15" s="303"/>
      <c r="H15" s="303"/>
      <c r="I15" s="1">
        <v>9</v>
      </c>
      <c r="J15" s="141">
        <v>104861048.58881937</v>
      </c>
      <c r="K15" s="141">
        <v>0</v>
      </c>
      <c r="L15" s="135"/>
      <c r="M15" s="142"/>
      <c r="N15" s="142"/>
    </row>
    <row r="16" spans="1:19" x14ac:dyDescent="0.2">
      <c r="A16" s="302" t="s">
        <v>40</v>
      </c>
      <c r="B16" s="303"/>
      <c r="C16" s="303"/>
      <c r="D16" s="303"/>
      <c r="E16" s="303"/>
      <c r="F16" s="303"/>
      <c r="G16" s="303"/>
      <c r="H16" s="303"/>
      <c r="I16" s="1">
        <v>10</v>
      </c>
      <c r="J16" s="141">
        <v>57321161.511241399</v>
      </c>
      <c r="K16" s="141">
        <v>28261670.696354635</v>
      </c>
      <c r="L16" s="135"/>
      <c r="M16" s="142"/>
      <c r="N16" s="142"/>
    </row>
    <row r="17" spans="1:19" x14ac:dyDescent="0.2">
      <c r="A17" s="302" t="s">
        <v>41</v>
      </c>
      <c r="B17" s="303"/>
      <c r="C17" s="303"/>
      <c r="D17" s="303"/>
      <c r="E17" s="303"/>
      <c r="F17" s="303"/>
      <c r="G17" s="303"/>
      <c r="H17" s="303"/>
      <c r="I17" s="1">
        <v>11</v>
      </c>
      <c r="J17" s="141">
        <v>339218431.068932</v>
      </c>
      <c r="K17" s="141">
        <v>480335245.72803164</v>
      </c>
      <c r="L17" s="135"/>
      <c r="M17" s="142"/>
      <c r="N17" s="142"/>
    </row>
    <row r="18" spans="1:19" x14ac:dyDescent="0.2">
      <c r="A18" s="340" t="s">
        <v>127</v>
      </c>
      <c r="B18" s="341"/>
      <c r="C18" s="341"/>
      <c r="D18" s="341"/>
      <c r="E18" s="341"/>
      <c r="F18" s="341"/>
      <c r="G18" s="341"/>
      <c r="H18" s="341"/>
      <c r="I18" s="1">
        <v>12</v>
      </c>
      <c r="J18" s="143">
        <f>SUM(J14:J17)</f>
        <v>501400641.16899276</v>
      </c>
      <c r="K18" s="144">
        <f>SUM(K14:K17)</f>
        <v>689407796.3846786</v>
      </c>
      <c r="L18" s="135"/>
      <c r="M18" s="142"/>
      <c r="N18" s="142"/>
    </row>
    <row r="19" spans="1:19" x14ac:dyDescent="0.2">
      <c r="A19" s="340" t="s">
        <v>26</v>
      </c>
      <c r="B19" s="341"/>
      <c r="C19" s="341"/>
      <c r="D19" s="341"/>
      <c r="E19" s="341"/>
      <c r="F19" s="341"/>
      <c r="G19" s="341"/>
      <c r="H19" s="341"/>
      <c r="I19" s="1">
        <v>13</v>
      </c>
      <c r="J19" s="151">
        <f>IF(J13&gt;J18,J13-J18,0)</f>
        <v>2672210801.6394234</v>
      </c>
      <c r="K19" s="152">
        <f>IF(K13&gt;K18,K13-K18,0)</f>
        <v>2344837536.8796053</v>
      </c>
      <c r="L19" s="135"/>
      <c r="M19" s="142"/>
      <c r="N19" s="142"/>
      <c r="R19" s="160"/>
      <c r="S19" s="160"/>
    </row>
    <row r="20" spans="1:19" x14ac:dyDescent="0.2">
      <c r="A20" s="340" t="s">
        <v>27</v>
      </c>
      <c r="B20" s="341"/>
      <c r="C20" s="341"/>
      <c r="D20" s="341"/>
      <c r="E20" s="341"/>
      <c r="F20" s="341"/>
      <c r="G20" s="341"/>
      <c r="H20" s="341"/>
      <c r="I20" s="1">
        <v>14</v>
      </c>
      <c r="J20" s="138"/>
      <c r="K20" s="138"/>
      <c r="L20" s="135"/>
      <c r="M20" s="142"/>
      <c r="N20" s="142"/>
    </row>
    <row r="21" spans="1:19" x14ac:dyDescent="0.2">
      <c r="A21" s="336" t="s">
        <v>128</v>
      </c>
      <c r="B21" s="337"/>
      <c r="C21" s="337"/>
      <c r="D21" s="337"/>
      <c r="E21" s="337"/>
      <c r="F21" s="337"/>
      <c r="G21" s="337"/>
      <c r="H21" s="337"/>
      <c r="I21" s="338"/>
      <c r="J21" s="338"/>
      <c r="K21" s="339"/>
      <c r="L21" s="135"/>
      <c r="M21" s="142"/>
      <c r="N21" s="142"/>
    </row>
    <row r="22" spans="1:19" x14ac:dyDescent="0.2">
      <c r="A22" s="302" t="s">
        <v>142</v>
      </c>
      <c r="B22" s="303"/>
      <c r="C22" s="303"/>
      <c r="D22" s="303"/>
      <c r="E22" s="303"/>
      <c r="F22" s="303"/>
      <c r="G22" s="303"/>
      <c r="H22" s="303"/>
      <c r="I22" s="1">
        <v>15</v>
      </c>
      <c r="J22" s="141">
        <v>98904203.309727103</v>
      </c>
      <c r="K22" s="141">
        <v>38352926.022486478</v>
      </c>
      <c r="L22" s="135"/>
      <c r="M22" s="142"/>
      <c r="N22" s="142"/>
    </row>
    <row r="23" spans="1:19" x14ac:dyDescent="0.2">
      <c r="A23" s="302" t="s">
        <v>143</v>
      </c>
      <c r="B23" s="303"/>
      <c r="C23" s="303"/>
      <c r="D23" s="303"/>
      <c r="E23" s="303"/>
      <c r="F23" s="303"/>
      <c r="G23" s="303"/>
      <c r="H23" s="303"/>
      <c r="I23" s="1">
        <v>16</v>
      </c>
      <c r="J23" s="141">
        <v>1511880</v>
      </c>
      <c r="K23" s="141">
        <v>1477072</v>
      </c>
      <c r="L23" s="135"/>
      <c r="M23" s="142"/>
      <c r="N23" s="142"/>
    </row>
    <row r="24" spans="1:19" x14ac:dyDescent="0.2">
      <c r="A24" s="302" t="s">
        <v>144</v>
      </c>
      <c r="B24" s="303"/>
      <c r="C24" s="303"/>
      <c r="D24" s="303"/>
      <c r="E24" s="303"/>
      <c r="F24" s="303"/>
      <c r="G24" s="303"/>
      <c r="H24" s="303"/>
      <c r="I24" s="1">
        <v>17</v>
      </c>
      <c r="J24" s="141">
        <v>10991176.991362831</v>
      </c>
      <c r="K24" s="141">
        <v>7835163.2199999997</v>
      </c>
      <c r="L24" s="135"/>
      <c r="M24" s="142"/>
      <c r="N24" s="142"/>
    </row>
    <row r="25" spans="1:19" x14ac:dyDescent="0.2">
      <c r="A25" s="302" t="s">
        <v>145</v>
      </c>
      <c r="B25" s="303"/>
      <c r="C25" s="303"/>
      <c r="D25" s="303"/>
      <c r="E25" s="303"/>
      <c r="F25" s="303"/>
      <c r="G25" s="303"/>
      <c r="H25" s="303"/>
      <c r="I25" s="1">
        <v>18</v>
      </c>
      <c r="J25" s="141">
        <v>0</v>
      </c>
      <c r="K25" s="141">
        <v>0</v>
      </c>
      <c r="L25" s="135"/>
      <c r="M25" s="142"/>
      <c r="N25" s="142"/>
    </row>
    <row r="26" spans="1:19" x14ac:dyDescent="0.2">
      <c r="A26" s="302" t="s">
        <v>146</v>
      </c>
      <c r="B26" s="303"/>
      <c r="C26" s="303"/>
      <c r="D26" s="303"/>
      <c r="E26" s="303"/>
      <c r="F26" s="303"/>
      <c r="G26" s="303"/>
      <c r="H26" s="303"/>
      <c r="I26" s="1">
        <v>19</v>
      </c>
      <c r="J26" s="141">
        <v>1301699541.4389999</v>
      </c>
      <c r="K26" s="141">
        <v>624575864.07155001</v>
      </c>
      <c r="L26" s="135"/>
      <c r="M26" s="142"/>
      <c r="N26" s="142"/>
    </row>
    <row r="27" spans="1:19" x14ac:dyDescent="0.2">
      <c r="A27" s="340" t="s">
        <v>132</v>
      </c>
      <c r="B27" s="341"/>
      <c r="C27" s="341"/>
      <c r="D27" s="341"/>
      <c r="E27" s="341"/>
      <c r="F27" s="341"/>
      <c r="G27" s="341"/>
      <c r="H27" s="341"/>
      <c r="I27" s="1">
        <v>20</v>
      </c>
      <c r="J27" s="143">
        <f>SUM(J22:J26)</f>
        <v>1413106801.7400899</v>
      </c>
      <c r="K27" s="144">
        <f>SUM(K22:K26)</f>
        <v>672241025.31403649</v>
      </c>
      <c r="L27" s="135"/>
      <c r="M27" s="142"/>
      <c r="N27" s="142"/>
    </row>
    <row r="28" spans="1:19" x14ac:dyDescent="0.2">
      <c r="A28" s="302" t="s">
        <v>96</v>
      </c>
      <c r="B28" s="303"/>
      <c r="C28" s="303"/>
      <c r="D28" s="303"/>
      <c r="E28" s="303"/>
      <c r="F28" s="303"/>
      <c r="G28" s="303"/>
      <c r="H28" s="303"/>
      <c r="I28" s="1">
        <v>21</v>
      </c>
      <c r="J28" s="141">
        <v>1466684779.7502413</v>
      </c>
      <c r="K28" s="141">
        <v>1536356108.1914871</v>
      </c>
      <c r="L28" s="135"/>
      <c r="M28" s="142"/>
      <c r="N28" s="142"/>
    </row>
    <row r="29" spans="1:19" x14ac:dyDescent="0.2">
      <c r="A29" s="302" t="s">
        <v>97</v>
      </c>
      <c r="B29" s="303"/>
      <c r="C29" s="303"/>
      <c r="D29" s="303"/>
      <c r="E29" s="303"/>
      <c r="F29" s="303"/>
      <c r="G29" s="303"/>
      <c r="H29" s="303"/>
      <c r="I29" s="1">
        <v>22</v>
      </c>
      <c r="J29" s="141">
        <v>866513429.87072098</v>
      </c>
      <c r="K29" s="141">
        <v>0</v>
      </c>
      <c r="L29" s="135"/>
      <c r="M29" s="142"/>
      <c r="N29" s="142"/>
    </row>
    <row r="30" spans="1:19" x14ac:dyDescent="0.2">
      <c r="A30" s="302" t="s">
        <v>10</v>
      </c>
      <c r="B30" s="303"/>
      <c r="C30" s="303"/>
      <c r="D30" s="303"/>
      <c r="E30" s="303"/>
      <c r="F30" s="303"/>
      <c r="G30" s="303"/>
      <c r="H30" s="303"/>
      <c r="I30" s="1">
        <v>23</v>
      </c>
      <c r="J30" s="141">
        <v>295396135.12467533</v>
      </c>
      <c r="K30" s="141">
        <v>504003118.55000001</v>
      </c>
      <c r="L30" s="135"/>
      <c r="M30" s="142"/>
      <c r="N30" s="142"/>
    </row>
    <row r="31" spans="1:19" x14ac:dyDescent="0.2">
      <c r="A31" s="340" t="s">
        <v>2</v>
      </c>
      <c r="B31" s="341"/>
      <c r="C31" s="341"/>
      <c r="D31" s="341"/>
      <c r="E31" s="341"/>
      <c r="F31" s="341"/>
      <c r="G31" s="341"/>
      <c r="H31" s="341"/>
      <c r="I31" s="1">
        <v>24</v>
      </c>
      <c r="J31" s="143">
        <f>SUM(J28:J30)</f>
        <v>2628594344.7456374</v>
      </c>
      <c r="K31" s="144">
        <f>SUM(K28:K30)</f>
        <v>2040359226.741487</v>
      </c>
      <c r="L31" s="135"/>
      <c r="M31" s="142"/>
      <c r="N31" s="142"/>
    </row>
    <row r="32" spans="1:19" x14ac:dyDescent="0.2">
      <c r="A32" s="340" t="s">
        <v>28</v>
      </c>
      <c r="B32" s="341"/>
      <c r="C32" s="341"/>
      <c r="D32" s="341"/>
      <c r="E32" s="341"/>
      <c r="F32" s="341"/>
      <c r="G32" s="341"/>
      <c r="H32" s="341"/>
      <c r="I32" s="1">
        <v>25</v>
      </c>
      <c r="J32" s="151">
        <f>IF(J27&gt;J31,J27-J31,0)</f>
        <v>0</v>
      </c>
      <c r="K32" s="152">
        <f>IF(K27&gt;K31,K27-K31,0)</f>
        <v>0</v>
      </c>
      <c r="L32" s="135"/>
      <c r="M32" s="142"/>
      <c r="N32" s="142"/>
    </row>
    <row r="33" spans="1:19" x14ac:dyDescent="0.2">
      <c r="A33" s="340" t="s">
        <v>29</v>
      </c>
      <c r="B33" s="341"/>
      <c r="C33" s="341"/>
      <c r="D33" s="341"/>
      <c r="E33" s="341"/>
      <c r="F33" s="341"/>
      <c r="G33" s="341"/>
      <c r="H33" s="341"/>
      <c r="I33" s="1">
        <v>26</v>
      </c>
      <c r="J33" s="151">
        <f>IF(J31&gt;J27,J31-J27,0)</f>
        <v>1215487543.0055475</v>
      </c>
      <c r="K33" s="152">
        <f>IF(K31&gt;K27,K31-K27,0)</f>
        <v>1368118201.4274507</v>
      </c>
      <c r="L33" s="135"/>
      <c r="M33" s="142"/>
      <c r="N33" s="142"/>
      <c r="R33" s="160"/>
      <c r="S33" s="160"/>
    </row>
    <row r="34" spans="1:19" x14ac:dyDescent="0.2">
      <c r="A34" s="336" t="s">
        <v>129</v>
      </c>
      <c r="B34" s="337"/>
      <c r="C34" s="337"/>
      <c r="D34" s="337"/>
      <c r="E34" s="337"/>
      <c r="F34" s="337"/>
      <c r="G34" s="337"/>
      <c r="H34" s="337"/>
      <c r="I34" s="338"/>
      <c r="J34" s="338"/>
      <c r="K34" s="339"/>
      <c r="L34" s="135"/>
      <c r="M34" s="142"/>
      <c r="N34" s="142"/>
      <c r="S34" s="160"/>
    </row>
    <row r="35" spans="1:19" x14ac:dyDescent="0.2">
      <c r="A35" s="302" t="s">
        <v>138</v>
      </c>
      <c r="B35" s="303"/>
      <c r="C35" s="303"/>
      <c r="D35" s="303"/>
      <c r="E35" s="303"/>
      <c r="F35" s="303"/>
      <c r="G35" s="303"/>
      <c r="H35" s="303"/>
      <c r="I35" s="1">
        <v>27</v>
      </c>
      <c r="J35" s="141">
        <v>0</v>
      </c>
      <c r="K35" s="141">
        <v>0</v>
      </c>
      <c r="L35" s="135"/>
      <c r="M35" s="142"/>
      <c r="N35" s="142"/>
      <c r="S35" s="160"/>
    </row>
    <row r="36" spans="1:19" x14ac:dyDescent="0.2">
      <c r="A36" s="302" t="s">
        <v>19</v>
      </c>
      <c r="B36" s="303"/>
      <c r="C36" s="303"/>
      <c r="D36" s="303"/>
      <c r="E36" s="303"/>
      <c r="F36" s="303"/>
      <c r="G36" s="303"/>
      <c r="H36" s="303"/>
      <c r="I36" s="1">
        <v>28</v>
      </c>
      <c r="J36" s="141">
        <v>0</v>
      </c>
      <c r="K36" s="141">
        <v>0</v>
      </c>
      <c r="L36" s="135"/>
      <c r="M36" s="142"/>
      <c r="N36" s="142"/>
      <c r="S36" s="160"/>
    </row>
    <row r="37" spans="1:19" x14ac:dyDescent="0.2">
      <c r="A37" s="302" t="s">
        <v>20</v>
      </c>
      <c r="B37" s="303"/>
      <c r="C37" s="303"/>
      <c r="D37" s="303"/>
      <c r="E37" s="303"/>
      <c r="F37" s="303"/>
      <c r="G37" s="303"/>
      <c r="H37" s="303"/>
      <c r="I37" s="1">
        <v>29</v>
      </c>
      <c r="J37" s="141">
        <v>0</v>
      </c>
      <c r="K37" s="141">
        <v>0</v>
      </c>
      <c r="L37" s="135"/>
      <c r="M37" s="142"/>
      <c r="N37" s="142"/>
      <c r="S37" s="160"/>
    </row>
    <row r="38" spans="1:19" x14ac:dyDescent="0.2">
      <c r="A38" s="340" t="s">
        <v>54</v>
      </c>
      <c r="B38" s="341"/>
      <c r="C38" s="341"/>
      <c r="D38" s="341"/>
      <c r="E38" s="341"/>
      <c r="F38" s="341"/>
      <c r="G38" s="341"/>
      <c r="H38" s="341"/>
      <c r="I38" s="1">
        <v>30</v>
      </c>
      <c r="J38" s="143">
        <v>0</v>
      </c>
      <c r="K38" s="144">
        <v>0</v>
      </c>
      <c r="L38" s="135"/>
      <c r="M38" s="142"/>
      <c r="N38" s="142"/>
      <c r="S38" s="160"/>
    </row>
    <row r="39" spans="1:19" x14ac:dyDescent="0.2">
      <c r="A39" s="302" t="s">
        <v>21</v>
      </c>
      <c r="B39" s="303"/>
      <c r="C39" s="303"/>
      <c r="D39" s="303"/>
      <c r="E39" s="303"/>
      <c r="F39" s="303"/>
      <c r="G39" s="303"/>
      <c r="H39" s="303"/>
      <c r="I39" s="1">
        <v>31</v>
      </c>
      <c r="J39" s="141">
        <v>71542136.530000001</v>
      </c>
      <c r="K39" s="141">
        <v>57917742.439999998</v>
      </c>
      <c r="L39" s="135"/>
      <c r="M39" s="142"/>
      <c r="N39" s="142"/>
      <c r="S39" s="160"/>
    </row>
    <row r="40" spans="1:19" x14ac:dyDescent="0.2">
      <c r="A40" s="302" t="s">
        <v>22</v>
      </c>
      <c r="B40" s="303"/>
      <c r="C40" s="303"/>
      <c r="D40" s="303"/>
      <c r="E40" s="303"/>
      <c r="F40" s="303"/>
      <c r="G40" s="303"/>
      <c r="H40" s="303"/>
      <c r="I40" s="1">
        <v>32</v>
      </c>
      <c r="J40" s="141">
        <v>493440424.71799594</v>
      </c>
      <c r="K40" s="141">
        <v>497237597.5279088</v>
      </c>
      <c r="L40" s="135"/>
      <c r="M40" s="142"/>
      <c r="N40" s="142"/>
      <c r="S40" s="160"/>
    </row>
    <row r="41" spans="1:19" x14ac:dyDescent="0.2">
      <c r="A41" s="302" t="s">
        <v>23</v>
      </c>
      <c r="B41" s="303"/>
      <c r="C41" s="303"/>
      <c r="D41" s="303"/>
      <c r="E41" s="303"/>
      <c r="F41" s="303"/>
      <c r="G41" s="303"/>
      <c r="H41" s="303"/>
      <c r="I41" s="1">
        <v>33</v>
      </c>
      <c r="J41" s="141">
        <v>52567530.810000002</v>
      </c>
      <c r="K41" s="141">
        <v>1633107.452</v>
      </c>
      <c r="L41" s="135"/>
      <c r="M41" s="142"/>
      <c r="N41" s="142"/>
      <c r="S41" s="160"/>
    </row>
    <row r="42" spans="1:19" x14ac:dyDescent="0.2">
      <c r="A42" s="302" t="s">
        <v>24</v>
      </c>
      <c r="B42" s="303"/>
      <c r="C42" s="303"/>
      <c r="D42" s="303"/>
      <c r="E42" s="303"/>
      <c r="F42" s="303"/>
      <c r="G42" s="303"/>
      <c r="H42" s="303"/>
      <c r="I42" s="1">
        <v>34</v>
      </c>
      <c r="J42" s="141">
        <v>37634983</v>
      </c>
      <c r="K42" s="141">
        <v>71062380.960000008</v>
      </c>
      <c r="L42" s="135"/>
      <c r="M42" s="142"/>
      <c r="N42" s="142"/>
      <c r="S42" s="160"/>
    </row>
    <row r="43" spans="1:19" x14ac:dyDescent="0.2">
      <c r="A43" s="302" t="s">
        <v>25</v>
      </c>
      <c r="B43" s="303"/>
      <c r="C43" s="303"/>
      <c r="D43" s="303"/>
      <c r="E43" s="303"/>
      <c r="F43" s="303"/>
      <c r="G43" s="303"/>
      <c r="H43" s="303"/>
      <c r="I43" s="1">
        <v>35</v>
      </c>
      <c r="J43" s="141">
        <v>325825246.69583499</v>
      </c>
      <c r="K43" s="141">
        <v>364315044.07536268</v>
      </c>
      <c r="L43" s="135"/>
      <c r="M43" s="142"/>
      <c r="N43" s="142"/>
      <c r="S43" s="160"/>
    </row>
    <row r="44" spans="1:19" x14ac:dyDescent="0.2">
      <c r="A44" s="340" t="s">
        <v>55</v>
      </c>
      <c r="B44" s="341"/>
      <c r="C44" s="341"/>
      <c r="D44" s="341"/>
      <c r="E44" s="341"/>
      <c r="F44" s="341"/>
      <c r="G44" s="341"/>
      <c r="H44" s="341"/>
      <c r="I44" s="1">
        <v>36</v>
      </c>
      <c r="J44" s="143">
        <f>SUM(J39:J43)</f>
        <v>981010321.75383103</v>
      </c>
      <c r="K44" s="144">
        <f>SUM(K39:K43)</f>
        <v>992165872.4552716</v>
      </c>
      <c r="L44" s="135"/>
      <c r="M44" s="142"/>
      <c r="N44" s="142"/>
      <c r="S44" s="160"/>
    </row>
    <row r="45" spans="1:19" x14ac:dyDescent="0.2">
      <c r="A45" s="340" t="s">
        <v>11</v>
      </c>
      <c r="B45" s="341"/>
      <c r="C45" s="341"/>
      <c r="D45" s="341"/>
      <c r="E45" s="341"/>
      <c r="F45" s="341"/>
      <c r="G45" s="341"/>
      <c r="H45" s="341"/>
      <c r="I45" s="1">
        <v>37</v>
      </c>
      <c r="J45" s="151">
        <v>0</v>
      </c>
      <c r="K45" s="152">
        <v>0</v>
      </c>
      <c r="L45" s="135"/>
      <c r="M45" s="142"/>
      <c r="N45" s="142"/>
      <c r="S45" s="160"/>
    </row>
    <row r="46" spans="1:19" x14ac:dyDescent="0.2">
      <c r="A46" s="340" t="s">
        <v>12</v>
      </c>
      <c r="B46" s="341"/>
      <c r="C46" s="341"/>
      <c r="D46" s="341"/>
      <c r="E46" s="341"/>
      <c r="F46" s="341"/>
      <c r="G46" s="341"/>
      <c r="H46" s="341"/>
      <c r="I46" s="1">
        <v>38</v>
      </c>
      <c r="J46" s="151">
        <f>IF(J44&gt;J38,J44-J38,0)</f>
        <v>981010321.75383103</v>
      </c>
      <c r="K46" s="152">
        <f>IF(K44&gt;K38,K44-K38,0)</f>
        <v>992165872.4552716</v>
      </c>
      <c r="L46" s="135"/>
      <c r="M46" s="142"/>
      <c r="N46" s="142"/>
      <c r="R46" s="160"/>
      <c r="S46" s="160"/>
    </row>
    <row r="47" spans="1:19" x14ac:dyDescent="0.2">
      <c r="A47" s="302" t="s">
        <v>56</v>
      </c>
      <c r="B47" s="303"/>
      <c r="C47" s="303"/>
      <c r="D47" s="303"/>
      <c r="E47" s="303"/>
      <c r="F47" s="303"/>
      <c r="G47" s="303"/>
      <c r="H47" s="303"/>
      <c r="I47" s="1">
        <v>39</v>
      </c>
      <c r="J47" s="143">
        <f>IF(J19-J20+J32-J33+J45-J46&gt;0,J19-J20+J32-J33+J45-J46,0)</f>
        <v>475712936.88004482</v>
      </c>
      <c r="K47" s="144">
        <f>IF(K19-K20+K32-K33+K45-K46&gt;0,K19-K20+K32-K33+K45-K46,0)</f>
        <v>0</v>
      </c>
      <c r="L47" s="135"/>
      <c r="M47" s="142"/>
      <c r="N47" s="142"/>
    </row>
    <row r="48" spans="1:19" x14ac:dyDescent="0.2">
      <c r="A48" s="302" t="s">
        <v>57</v>
      </c>
      <c r="B48" s="303"/>
      <c r="C48" s="303"/>
      <c r="D48" s="303"/>
      <c r="E48" s="303"/>
      <c r="F48" s="303"/>
      <c r="G48" s="303"/>
      <c r="H48" s="303"/>
      <c r="I48" s="1">
        <v>40</v>
      </c>
      <c r="J48" s="143">
        <f>IF(J20-J19+J33-J32+J46-J45&gt;0,J20-J19+J33-J32+J46-J45,0)</f>
        <v>0</v>
      </c>
      <c r="K48" s="144">
        <f>IF(K20-K19+K33-K32+K46-K45&gt;0,K20-K19+K33-K32+K46-K45,0)</f>
        <v>15446537.003116965</v>
      </c>
      <c r="L48" s="135"/>
      <c r="M48" s="142"/>
      <c r="N48" s="142"/>
    </row>
    <row r="49" spans="1:19" x14ac:dyDescent="0.2">
      <c r="A49" s="302" t="s">
        <v>130</v>
      </c>
      <c r="B49" s="303"/>
      <c r="C49" s="303"/>
      <c r="D49" s="303"/>
      <c r="E49" s="303"/>
      <c r="F49" s="303"/>
      <c r="G49" s="303"/>
      <c r="H49" s="303"/>
      <c r="I49" s="1">
        <v>41</v>
      </c>
      <c r="J49" s="141">
        <v>2676351798.4000006</v>
      </c>
      <c r="K49" s="141">
        <v>3152064736.0191383</v>
      </c>
      <c r="L49" s="135"/>
      <c r="M49" s="142"/>
      <c r="N49" s="142"/>
    </row>
    <row r="50" spans="1:19" x14ac:dyDescent="0.2">
      <c r="A50" s="302" t="s">
        <v>139</v>
      </c>
      <c r="B50" s="303"/>
      <c r="C50" s="303"/>
      <c r="D50" s="303"/>
      <c r="E50" s="303"/>
      <c r="F50" s="303"/>
      <c r="G50" s="303"/>
      <c r="H50" s="303"/>
      <c r="I50" s="1">
        <v>42</v>
      </c>
      <c r="J50" s="156">
        <f>IF(J19-J20+J32-J33+J45-J46&gt;0,J19-J20+J32-J33+J45-J46,0)</f>
        <v>475712936.88004482</v>
      </c>
      <c r="K50" s="157">
        <f>IF(K19-K20+K32-K33+K45-K46&gt;0,K19-K20+K32-K33+K45-K46,0)</f>
        <v>0</v>
      </c>
      <c r="L50" s="135"/>
      <c r="M50" s="142"/>
      <c r="N50" s="142"/>
    </row>
    <row r="51" spans="1:19" x14ac:dyDescent="0.2">
      <c r="A51" s="302" t="s">
        <v>140</v>
      </c>
      <c r="B51" s="303"/>
      <c r="C51" s="303"/>
      <c r="D51" s="303"/>
      <c r="E51" s="303"/>
      <c r="F51" s="303"/>
      <c r="G51" s="303"/>
      <c r="H51" s="303"/>
      <c r="I51" s="1">
        <v>43</v>
      </c>
      <c r="J51" s="156">
        <f>IF(J20-J19+J33-J32+J46-J45&gt;0,J20-J19+J33-J32+J46-J45,0)</f>
        <v>0</v>
      </c>
      <c r="K51" s="157">
        <f>IF(K20-K19+K33-K32+K46-K45&gt;0,K20-K19+K33-K32+K46-K45,0)</f>
        <v>15446537.003116965</v>
      </c>
      <c r="L51" s="135"/>
      <c r="M51" s="142"/>
      <c r="N51" s="142"/>
    </row>
    <row r="52" spans="1:19" x14ac:dyDescent="0.2">
      <c r="A52" s="342" t="s">
        <v>141</v>
      </c>
      <c r="B52" s="343"/>
      <c r="C52" s="343"/>
      <c r="D52" s="343"/>
      <c r="E52" s="343"/>
      <c r="F52" s="343"/>
      <c r="G52" s="343"/>
      <c r="H52" s="343"/>
      <c r="I52" s="2">
        <v>44</v>
      </c>
      <c r="J52" s="151">
        <f>J49+J50-J51</f>
        <v>3152064735.2800455</v>
      </c>
      <c r="K52" s="158">
        <f>K49+K50-K51</f>
        <v>3136618199.0160213</v>
      </c>
      <c r="L52" s="135"/>
      <c r="M52" s="160"/>
      <c r="N52" s="142"/>
      <c r="R52" s="160"/>
      <c r="S52" s="160"/>
    </row>
    <row r="53" spans="1:19" ht="12.75" x14ac:dyDescent="0.2">
      <c r="J53" s="150"/>
      <c r="K53" s="142"/>
    </row>
    <row r="54" spans="1:19" x14ac:dyDescent="0.2">
      <c r="J54" s="142"/>
      <c r="K54" s="142"/>
    </row>
    <row r="57" spans="1:19" x14ac:dyDescent="0.2">
      <c r="J57" s="142"/>
    </row>
  </sheetData>
  <protectedRanges>
    <protectedRange sqref="K7:K12 K14:K17 K22:K26 K28:K30 K35:K37 K39:K43 K49" name="Range1_10_2_1_1_1_1_2"/>
  </protectedRanges>
  <mergeCells count="52">
    <mergeCell ref="A47:H47"/>
    <mergeCell ref="A52:H52"/>
    <mergeCell ref="A48:H48"/>
    <mergeCell ref="A49:H49"/>
    <mergeCell ref="A50:H50"/>
    <mergeCell ref="A51:H51"/>
    <mergeCell ref="A42:H42"/>
    <mergeCell ref="A45:H45"/>
    <mergeCell ref="A46:H46"/>
    <mergeCell ref="A43:H43"/>
    <mergeCell ref="A44:H44"/>
    <mergeCell ref="A37:H37"/>
    <mergeCell ref="A38:H38"/>
    <mergeCell ref="A39:H39"/>
    <mergeCell ref="A40:H40"/>
    <mergeCell ref="A41:H41"/>
    <mergeCell ref="A33:H33"/>
    <mergeCell ref="A34:K34"/>
    <mergeCell ref="A35:H35"/>
    <mergeCell ref="A36:H36"/>
    <mergeCell ref="A29:H29"/>
    <mergeCell ref="A30:H30"/>
    <mergeCell ref="A31:H31"/>
    <mergeCell ref="A32:H32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11:H11"/>
    <mergeCell ref="A12:H12"/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J50:K50" xr:uid="{00000000-0002-0000-0300-000000000000}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44:K48 J51:K52 J13:K13 J38:K38 J27:K27 J18:K20" xr:uid="{00000000-0002-0000-0300-000001000000}">
      <formula1>0</formula1>
    </dataValidation>
    <dataValidation operator="greaterThan" allowBlank="1" showInputMessage="1" showErrorMessage="1" sqref="J14:K17 J22:K26 J7:K12 J39:K43 J28:K30 J35:K37 J49:K49" xr:uid="{00000000-0002-0000-0300-000002000000}"/>
  </dataValidations>
  <pageMargins left="0.75" right="0.75" top="1" bottom="1" header="0.5" footer="0.5"/>
  <pageSetup paperSize="9" scale="76" orientation="portrait" r:id="rId1"/>
  <headerFooter alignWithMargins="0"/>
  <ignoredErrors>
    <ignoredError sqref="J5:K5" numberStoredAsText="1"/>
    <ignoredError sqref="J44:K45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M28"/>
  <sheetViews>
    <sheetView view="pageBreakPreview" zoomScale="125" zoomScaleNormal="100" workbookViewId="0">
      <selection activeCell="L1" sqref="L1:P1048576"/>
    </sheetView>
  </sheetViews>
  <sheetFormatPr defaultColWidth="9.140625" defaultRowHeight="12.75" x14ac:dyDescent="0.2"/>
  <cols>
    <col min="1" max="4" width="9.140625" style="51"/>
    <col min="5" max="5" width="10.140625" style="51" bestFit="1" customWidth="1"/>
    <col min="6" max="9" width="9.140625" style="51"/>
    <col min="10" max="11" width="11.7109375" style="51" bestFit="1" customWidth="1"/>
    <col min="12" max="13" width="14.140625" style="51" bestFit="1" customWidth="1"/>
    <col min="14" max="16384" width="9.140625" style="51"/>
  </cols>
  <sheetData>
    <row r="1" spans="1:13" x14ac:dyDescent="0.2">
      <c r="A1" s="346" t="s">
        <v>237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50"/>
    </row>
    <row r="2" spans="1:13" ht="15.75" x14ac:dyDescent="0.2">
      <c r="A2" s="31"/>
      <c r="B2" s="49"/>
      <c r="C2" s="356" t="s">
        <v>238</v>
      </c>
      <c r="D2" s="356"/>
      <c r="E2" s="52">
        <v>43101</v>
      </c>
      <c r="F2" s="32" t="s">
        <v>208</v>
      </c>
      <c r="G2" s="357">
        <v>43465</v>
      </c>
      <c r="H2" s="358"/>
      <c r="I2" s="49"/>
      <c r="J2" s="49"/>
      <c r="K2" s="49"/>
      <c r="L2" s="53"/>
    </row>
    <row r="3" spans="1:13" ht="23.25" x14ac:dyDescent="0.2">
      <c r="A3" s="359" t="s">
        <v>45</v>
      </c>
      <c r="B3" s="359"/>
      <c r="C3" s="359"/>
      <c r="D3" s="359"/>
      <c r="E3" s="359"/>
      <c r="F3" s="359"/>
      <c r="G3" s="359"/>
      <c r="H3" s="359"/>
      <c r="I3" s="55" t="s">
        <v>261</v>
      </c>
      <c r="J3" s="56" t="s">
        <v>119</v>
      </c>
      <c r="K3" s="56" t="s">
        <v>120</v>
      </c>
    </row>
    <row r="4" spans="1:13" x14ac:dyDescent="0.2">
      <c r="A4" s="360">
        <v>1</v>
      </c>
      <c r="B4" s="360"/>
      <c r="C4" s="360"/>
      <c r="D4" s="360"/>
      <c r="E4" s="360"/>
      <c r="F4" s="360"/>
      <c r="G4" s="360"/>
      <c r="H4" s="360"/>
      <c r="I4" s="58">
        <v>2</v>
      </c>
      <c r="J4" s="57" t="s">
        <v>239</v>
      </c>
      <c r="K4" s="57" t="s">
        <v>240</v>
      </c>
    </row>
    <row r="5" spans="1:13" x14ac:dyDescent="0.2">
      <c r="A5" s="348" t="s">
        <v>241</v>
      </c>
      <c r="B5" s="349"/>
      <c r="C5" s="349"/>
      <c r="D5" s="349"/>
      <c r="E5" s="349"/>
      <c r="F5" s="349"/>
      <c r="G5" s="349"/>
      <c r="H5" s="349"/>
      <c r="I5" s="33">
        <v>1</v>
      </c>
      <c r="J5" s="134">
        <v>9822853500</v>
      </c>
      <c r="K5" s="134">
        <v>9822853500</v>
      </c>
      <c r="L5" s="108"/>
      <c r="M5" s="108"/>
    </row>
    <row r="6" spans="1:13" x14ac:dyDescent="0.2">
      <c r="A6" s="348" t="s">
        <v>242</v>
      </c>
      <c r="B6" s="349"/>
      <c r="C6" s="349"/>
      <c r="D6" s="349"/>
      <c r="E6" s="349"/>
      <c r="F6" s="349"/>
      <c r="G6" s="349"/>
      <c r="H6" s="349"/>
      <c r="I6" s="33">
        <v>2</v>
      </c>
      <c r="J6" s="3">
        <v>0</v>
      </c>
      <c r="K6" s="3">
        <v>0</v>
      </c>
      <c r="L6" s="108"/>
      <c r="M6" s="108"/>
    </row>
    <row r="7" spans="1:13" x14ac:dyDescent="0.2">
      <c r="A7" s="348" t="s">
        <v>243</v>
      </c>
      <c r="B7" s="349"/>
      <c r="C7" s="349"/>
      <c r="D7" s="349"/>
      <c r="E7" s="349"/>
      <c r="F7" s="349"/>
      <c r="G7" s="349"/>
      <c r="H7" s="349"/>
      <c r="I7" s="33">
        <v>3</v>
      </c>
      <c r="J7" s="3">
        <v>491604073</v>
      </c>
      <c r="K7" s="3">
        <v>491702611</v>
      </c>
      <c r="L7" s="108"/>
      <c r="M7" s="108"/>
    </row>
    <row r="8" spans="1:13" x14ac:dyDescent="0.2">
      <c r="A8" s="348" t="s">
        <v>244</v>
      </c>
      <c r="B8" s="349"/>
      <c r="C8" s="349"/>
      <c r="D8" s="349"/>
      <c r="E8" s="349"/>
      <c r="F8" s="349"/>
      <c r="G8" s="349"/>
      <c r="H8" s="349"/>
      <c r="I8" s="33">
        <v>4</v>
      </c>
      <c r="J8" s="3">
        <v>1024447978</v>
      </c>
      <c r="K8" s="3">
        <v>1502995514</v>
      </c>
      <c r="L8" s="108"/>
      <c r="M8" s="108"/>
    </row>
    <row r="9" spans="1:13" x14ac:dyDescent="0.2">
      <c r="A9" s="348" t="s">
        <v>245</v>
      </c>
      <c r="B9" s="349"/>
      <c r="C9" s="349"/>
      <c r="D9" s="349"/>
      <c r="E9" s="349"/>
      <c r="F9" s="349"/>
      <c r="G9" s="349"/>
      <c r="H9" s="349"/>
      <c r="I9" s="33">
        <v>5</v>
      </c>
      <c r="J9" s="3">
        <v>863436283</v>
      </c>
      <c r="K9" s="3">
        <f>1061335268-64</f>
        <v>1061335204</v>
      </c>
      <c r="L9" s="108"/>
      <c r="M9" s="108"/>
    </row>
    <row r="10" spans="1:13" x14ac:dyDescent="0.2">
      <c r="A10" s="348" t="s">
        <v>246</v>
      </c>
      <c r="B10" s="349"/>
      <c r="C10" s="349"/>
      <c r="D10" s="349"/>
      <c r="E10" s="349"/>
      <c r="F10" s="349"/>
      <c r="G10" s="349"/>
      <c r="H10" s="349"/>
      <c r="I10" s="33">
        <v>6</v>
      </c>
      <c r="J10" s="3">
        <v>0</v>
      </c>
      <c r="K10" s="3">
        <v>0</v>
      </c>
      <c r="L10" s="108"/>
      <c r="M10" s="108"/>
    </row>
    <row r="11" spans="1:13" x14ac:dyDescent="0.2">
      <c r="A11" s="348" t="s">
        <v>247</v>
      </c>
      <c r="B11" s="349"/>
      <c r="C11" s="349"/>
      <c r="D11" s="349"/>
      <c r="E11" s="349"/>
      <c r="F11" s="349"/>
      <c r="G11" s="349"/>
      <c r="H11" s="349"/>
      <c r="I11" s="33">
        <v>7</v>
      </c>
      <c r="J11" s="3">
        <v>0</v>
      </c>
      <c r="K11" s="3">
        <v>0</v>
      </c>
      <c r="L11" s="108"/>
      <c r="M11" s="108"/>
    </row>
    <row r="12" spans="1:13" x14ac:dyDescent="0.2">
      <c r="A12" s="348" t="s">
        <v>248</v>
      </c>
      <c r="B12" s="349"/>
      <c r="C12" s="349"/>
      <c r="D12" s="349"/>
      <c r="E12" s="349"/>
      <c r="F12" s="349"/>
      <c r="G12" s="349"/>
      <c r="H12" s="349"/>
      <c r="I12" s="33">
        <v>8</v>
      </c>
      <c r="J12" s="3">
        <v>1661560</v>
      </c>
      <c r="K12" s="3">
        <v>-14428653</v>
      </c>
      <c r="L12" s="108"/>
      <c r="M12" s="108"/>
    </row>
    <row r="13" spans="1:13" x14ac:dyDescent="0.2">
      <c r="A13" s="348" t="s">
        <v>249</v>
      </c>
      <c r="B13" s="349"/>
      <c r="C13" s="349"/>
      <c r="D13" s="349"/>
      <c r="E13" s="349"/>
      <c r="F13" s="349"/>
      <c r="G13" s="349"/>
      <c r="H13" s="349"/>
      <c r="I13" s="33">
        <v>9</v>
      </c>
      <c r="J13" s="3">
        <v>0</v>
      </c>
      <c r="K13" s="3">
        <v>0</v>
      </c>
      <c r="L13" s="108"/>
      <c r="M13" s="108"/>
    </row>
    <row r="14" spans="1:13" x14ac:dyDescent="0.2">
      <c r="A14" s="305" t="s">
        <v>250</v>
      </c>
      <c r="B14" s="306"/>
      <c r="C14" s="306"/>
      <c r="D14" s="306"/>
      <c r="E14" s="306"/>
      <c r="F14" s="306"/>
      <c r="G14" s="306"/>
      <c r="H14" s="306"/>
      <c r="I14" s="33">
        <v>10</v>
      </c>
      <c r="J14" s="41">
        <f>SUM(J5:J13)</f>
        <v>12204003394</v>
      </c>
      <c r="K14" s="41">
        <f>SUM(K5:K13)</f>
        <v>12864458176</v>
      </c>
      <c r="L14" s="108"/>
      <c r="M14" s="108"/>
    </row>
    <row r="15" spans="1:13" x14ac:dyDescent="0.2">
      <c r="A15" s="348" t="s">
        <v>251</v>
      </c>
      <c r="B15" s="349"/>
      <c r="C15" s="349"/>
      <c r="D15" s="349"/>
      <c r="E15" s="349"/>
      <c r="F15" s="349"/>
      <c r="G15" s="349"/>
      <c r="H15" s="349"/>
      <c r="I15" s="33">
        <v>11</v>
      </c>
      <c r="J15" s="3">
        <v>0</v>
      </c>
      <c r="K15" s="3">
        <v>0</v>
      </c>
      <c r="L15" s="108"/>
      <c r="M15" s="108"/>
    </row>
    <row r="16" spans="1:13" x14ac:dyDescent="0.2">
      <c r="A16" s="348" t="s">
        <v>252</v>
      </c>
      <c r="B16" s="349"/>
      <c r="C16" s="349"/>
      <c r="D16" s="349"/>
      <c r="E16" s="349"/>
      <c r="F16" s="349"/>
      <c r="G16" s="349"/>
      <c r="H16" s="349"/>
      <c r="I16" s="33">
        <v>12</v>
      </c>
      <c r="J16" s="3">
        <v>0</v>
      </c>
      <c r="K16" s="3">
        <v>0</v>
      </c>
      <c r="L16" s="108"/>
      <c r="M16" s="108"/>
    </row>
    <row r="17" spans="1:13" x14ac:dyDescent="0.2">
      <c r="A17" s="348" t="s">
        <v>253</v>
      </c>
      <c r="B17" s="349"/>
      <c r="C17" s="349"/>
      <c r="D17" s="349"/>
      <c r="E17" s="349"/>
      <c r="F17" s="349"/>
      <c r="G17" s="349"/>
      <c r="H17" s="349"/>
      <c r="I17" s="33">
        <v>13</v>
      </c>
      <c r="J17" s="3">
        <v>0</v>
      </c>
      <c r="K17" s="3">
        <v>0</v>
      </c>
      <c r="L17" s="108"/>
      <c r="M17" s="108"/>
    </row>
    <row r="18" spans="1:13" x14ac:dyDescent="0.2">
      <c r="A18" s="348" t="s">
        <v>254</v>
      </c>
      <c r="B18" s="349"/>
      <c r="C18" s="349"/>
      <c r="D18" s="349"/>
      <c r="E18" s="349"/>
      <c r="F18" s="349"/>
      <c r="G18" s="349"/>
      <c r="H18" s="349"/>
      <c r="I18" s="33">
        <v>14</v>
      </c>
      <c r="J18" s="3">
        <v>0</v>
      </c>
      <c r="K18" s="3">
        <v>0</v>
      </c>
      <c r="L18" s="108"/>
      <c r="M18" s="108"/>
    </row>
    <row r="19" spans="1:13" x14ac:dyDescent="0.2">
      <c r="A19" s="348" t="s">
        <v>255</v>
      </c>
      <c r="B19" s="349"/>
      <c r="C19" s="349"/>
      <c r="D19" s="349"/>
      <c r="E19" s="349"/>
      <c r="F19" s="349"/>
      <c r="G19" s="349"/>
      <c r="H19" s="349"/>
      <c r="I19" s="33">
        <v>15</v>
      </c>
      <c r="J19" s="3">
        <v>0</v>
      </c>
      <c r="K19" s="3">
        <v>0</v>
      </c>
      <c r="L19" s="108"/>
      <c r="M19" s="108"/>
    </row>
    <row r="20" spans="1:13" x14ac:dyDescent="0.2">
      <c r="A20" s="348" t="s">
        <v>256</v>
      </c>
      <c r="B20" s="349"/>
      <c r="C20" s="349"/>
      <c r="D20" s="349"/>
      <c r="E20" s="349"/>
      <c r="F20" s="349"/>
      <c r="G20" s="349"/>
      <c r="H20" s="349"/>
      <c r="I20" s="33">
        <v>16</v>
      </c>
      <c r="J20" s="3">
        <v>0</v>
      </c>
      <c r="K20" s="3">
        <v>0</v>
      </c>
      <c r="L20" s="108"/>
      <c r="M20" s="108"/>
    </row>
    <row r="21" spans="1:13" x14ac:dyDescent="0.2">
      <c r="A21" s="305" t="s">
        <v>257</v>
      </c>
      <c r="B21" s="306"/>
      <c r="C21" s="306"/>
      <c r="D21" s="306"/>
      <c r="E21" s="306"/>
      <c r="F21" s="306"/>
      <c r="G21" s="306"/>
      <c r="H21" s="306"/>
      <c r="I21" s="33">
        <v>17</v>
      </c>
      <c r="J21" s="47">
        <f>SUM(J15:J20)</f>
        <v>0</v>
      </c>
      <c r="K21" s="47">
        <f>SUM(K15:K20)</f>
        <v>0</v>
      </c>
      <c r="L21" s="108"/>
      <c r="M21" s="108"/>
    </row>
    <row r="22" spans="1:13" x14ac:dyDescent="0.2">
      <c r="A22" s="315"/>
      <c r="B22" s="316"/>
      <c r="C22" s="316"/>
      <c r="D22" s="316"/>
      <c r="E22" s="316"/>
      <c r="F22" s="316"/>
      <c r="G22" s="316"/>
      <c r="H22" s="316"/>
      <c r="I22" s="350"/>
      <c r="J22" s="350"/>
      <c r="K22" s="351"/>
      <c r="L22" s="108"/>
      <c r="M22" s="108"/>
    </row>
    <row r="23" spans="1:13" x14ac:dyDescent="0.2">
      <c r="A23" s="352" t="s">
        <v>258</v>
      </c>
      <c r="B23" s="353"/>
      <c r="C23" s="353"/>
      <c r="D23" s="353"/>
      <c r="E23" s="353"/>
      <c r="F23" s="353"/>
      <c r="G23" s="353"/>
      <c r="H23" s="353"/>
      <c r="I23" s="35">
        <v>18</v>
      </c>
      <c r="J23" s="34">
        <f>+J21</f>
        <v>0</v>
      </c>
      <c r="K23" s="34">
        <f>+K21</f>
        <v>0</v>
      </c>
      <c r="L23" s="108"/>
      <c r="M23" s="108"/>
    </row>
    <row r="24" spans="1:13" ht="17.25" customHeight="1" x14ac:dyDescent="0.2">
      <c r="A24" s="354" t="s">
        <v>259</v>
      </c>
      <c r="B24" s="355"/>
      <c r="C24" s="355"/>
      <c r="D24" s="355"/>
      <c r="E24" s="355"/>
      <c r="F24" s="355"/>
      <c r="G24" s="355"/>
      <c r="H24" s="355"/>
      <c r="I24" s="36">
        <v>19</v>
      </c>
      <c r="J24" s="54">
        <v>0</v>
      </c>
      <c r="K24" s="54">
        <v>0</v>
      </c>
      <c r="L24" s="108"/>
      <c r="M24" s="108"/>
    </row>
    <row r="25" spans="1:13" ht="30" customHeight="1" x14ac:dyDescent="0.2">
      <c r="A25" s="344" t="s">
        <v>260</v>
      </c>
      <c r="B25" s="345"/>
      <c r="C25" s="345"/>
      <c r="D25" s="345"/>
      <c r="E25" s="345"/>
      <c r="F25" s="345"/>
      <c r="G25" s="345"/>
      <c r="H25" s="345"/>
      <c r="I25" s="345"/>
      <c r="J25" s="345"/>
      <c r="K25" s="345"/>
    </row>
    <row r="28" spans="1:13" x14ac:dyDescent="0.2">
      <c r="J28" s="108"/>
      <c r="K28" s="108"/>
    </row>
  </sheetData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11:H11"/>
    <mergeCell ref="A12:H12"/>
    <mergeCell ref="A13:H13"/>
    <mergeCell ref="A14:H14"/>
    <mergeCell ref="A5:H5"/>
    <mergeCell ref="A6:H6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 xr:uid="{00000000-0002-0000-0500-000000000000}">
      <formula1>9999999999</formula1>
    </dataValidation>
    <dataValidation type="whole" operator="notEqual" allowBlank="1" showInputMessage="1" showErrorMessage="1" errorTitle="Pogrešan unos" error="Mogu se unijeti samo cjelobrojne vrijednosti." sqref="J15:K20 J5:K13" xr:uid="{00000000-0002-0000-0500-000001000000}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 xr:uid="{00000000-0002-0000-0500-000002000000}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 xr:uid="{00000000-0002-0000-0500-000003000000}">
      <formula1>39448</formula1>
    </dataValidation>
  </dataValidation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OPĆI PODACI</vt:lpstr>
      <vt:lpstr>Bilanca</vt:lpstr>
      <vt:lpstr>RDG</vt:lpstr>
      <vt:lpstr>NT_I</vt:lpstr>
      <vt:lpstr>PK</vt:lpstr>
      <vt:lpstr>Bilanca!Print_Area</vt:lpstr>
      <vt:lpstr>'OPĆI PODACI'!Print_Area</vt:lpstr>
      <vt:lpstr>PK!Print_Area</vt:lpstr>
      <vt:lpstr>RDG!Print_Area</vt:lpstr>
    </vt:vector>
  </TitlesOfParts>
  <Company>HANFA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Vedran Nadu</cp:lastModifiedBy>
  <cp:lastPrinted>2018-07-23T15:08:12Z</cp:lastPrinted>
  <dcterms:created xsi:type="dcterms:W3CDTF">2008-10-17T11:51:54Z</dcterms:created>
  <dcterms:modified xsi:type="dcterms:W3CDTF">2019-02-15T12:27:54Z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