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255" windowWidth="15570" windowHeight="11760" activeTab="1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definedNames>
    <definedName name="_xlnm.Print_Area" localSheetId="6">Bilješke!$A$1:$J$53</definedName>
    <definedName name="_xlnm.Print_Area" localSheetId="3">NT_I!$A$1:$K$52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N8" i="20" l="1"/>
  <c r="J57" i="18"/>
  <c r="J66" i="18" s="1"/>
  <c r="J27" i="18"/>
  <c r="L16" i="18"/>
  <c r="J16" i="18"/>
  <c r="M12" i="18"/>
  <c r="J33" i="18"/>
  <c r="L27" i="18"/>
  <c r="L22" i="18"/>
  <c r="J22" i="18"/>
  <c r="L12" i="18"/>
  <c r="J12" i="18"/>
  <c r="K49" i="19"/>
  <c r="J100" i="19"/>
  <c r="J90" i="19"/>
  <c r="J86" i="19"/>
  <c r="J82" i="19"/>
  <c r="J79" i="19"/>
  <c r="J72" i="19"/>
  <c r="J69" i="19" s="1"/>
  <c r="J114" i="19" s="1"/>
  <c r="J56" i="19"/>
  <c r="J49" i="19"/>
  <c r="J41" i="19"/>
  <c r="J35" i="19"/>
  <c r="J26" i="19"/>
  <c r="J16" i="19"/>
  <c r="J9" i="19"/>
  <c r="J14" i="17"/>
  <c r="M57" i="18"/>
  <c r="M66" i="18" s="1"/>
  <c r="K57" i="18"/>
  <c r="K66" i="18" s="1"/>
  <c r="L33" i="18"/>
  <c r="M22" i="18"/>
  <c r="K33" i="18"/>
  <c r="K27" i="18"/>
  <c r="K22" i="18"/>
  <c r="K16" i="18"/>
  <c r="K7" i="18"/>
  <c r="L57" i="18"/>
  <c r="L66" i="18" s="1"/>
  <c r="M33" i="18"/>
  <c r="M27" i="18"/>
  <c r="M16" i="18"/>
  <c r="M7" i="18"/>
  <c r="L7" i="18"/>
  <c r="K72" i="19"/>
  <c r="J8" i="19" l="1"/>
  <c r="J40" i="19"/>
  <c r="J66" i="19" s="1"/>
  <c r="J115" i="19" s="1"/>
  <c r="K12" i="18"/>
  <c r="K10" i="18" s="1"/>
  <c r="M10" i="18"/>
  <c r="L42" i="18"/>
  <c r="L10" i="18"/>
  <c r="M42" i="18"/>
  <c r="K42" i="18"/>
  <c r="J10" i="18"/>
  <c r="J7" i="18"/>
  <c r="J43" i="18" l="1"/>
  <c r="L43" i="18"/>
  <c r="K43" i="18"/>
  <c r="J42" i="18"/>
  <c r="M43" i="18"/>
  <c r="L45" i="18" l="1"/>
  <c r="L44" i="18"/>
  <c r="M46" i="18"/>
  <c r="J45" i="18"/>
  <c r="L46" i="18"/>
  <c r="K45" i="18"/>
  <c r="M44" i="18"/>
  <c r="M45" i="18"/>
  <c r="J44" i="18"/>
  <c r="K44" i="18"/>
  <c r="K14" i="17"/>
  <c r="K100" i="19"/>
  <c r="K90" i="19"/>
  <c r="K86" i="19"/>
  <c r="K82" i="19"/>
  <c r="K79" i="19"/>
  <c r="K56" i="19"/>
  <c r="K41" i="19"/>
  <c r="K35" i="19"/>
  <c r="K26" i="19"/>
  <c r="K16" i="19"/>
  <c r="K9" i="19"/>
  <c r="N7" i="20" l="1"/>
  <c r="L48" i="18"/>
  <c r="M48" i="18"/>
  <c r="J48" i="18"/>
  <c r="K48" i="18"/>
  <c r="K8" i="19"/>
  <c r="K40" i="19"/>
  <c r="K69" i="19"/>
  <c r="J21" i="17"/>
  <c r="K38" i="20"/>
  <c r="K21" i="17"/>
  <c r="K53" i="21"/>
  <c r="J53" i="21"/>
  <c r="K19" i="21"/>
  <c r="K21" i="21" s="1"/>
  <c r="K12" i="21"/>
  <c r="K20" i="21" s="1"/>
  <c r="K32" i="21"/>
  <c r="K34" i="21" s="1"/>
  <c r="K28" i="21"/>
  <c r="K33" i="21" s="1"/>
  <c r="K45" i="21"/>
  <c r="K47" i="21" s="1"/>
  <c r="K39" i="21"/>
  <c r="K46" i="21" s="1"/>
  <c r="J19" i="21"/>
  <c r="J12" i="21"/>
  <c r="J20" i="21"/>
  <c r="J48" i="21" s="1"/>
  <c r="J32" i="21"/>
  <c r="J34" i="21"/>
  <c r="J28" i="21"/>
  <c r="J33" i="21"/>
  <c r="J45" i="21"/>
  <c r="J47" i="21"/>
  <c r="J39" i="21"/>
  <c r="J46" i="21"/>
  <c r="J38" i="20"/>
  <c r="J21" i="21"/>
  <c r="J49" i="21"/>
  <c r="K49" i="21" l="1"/>
  <c r="K48" i="21"/>
  <c r="L50" i="18"/>
  <c r="L49" i="18"/>
  <c r="M49" i="18"/>
  <c r="M50" i="18"/>
  <c r="J50" i="18"/>
  <c r="J49" i="18"/>
  <c r="K50" i="18"/>
  <c r="K49" i="18"/>
  <c r="K114" i="19"/>
  <c r="K66" i="19"/>
  <c r="L56" i="18" l="1"/>
  <c r="M56" i="18"/>
  <c r="J56" i="18"/>
  <c r="L67" i="18"/>
  <c r="K56" i="18"/>
  <c r="K115" i="19"/>
  <c r="M67" i="18" l="1"/>
  <c r="J67" i="18"/>
  <c r="K67" i="18"/>
  <c r="J31" i="20"/>
  <c r="J27" i="20" l="1"/>
  <c r="J32" i="20" s="1"/>
  <c r="J18" i="20"/>
  <c r="J44" i="20"/>
  <c r="J33" i="20" l="1"/>
  <c r="J46" i="20"/>
  <c r="J45" i="20"/>
  <c r="J13" i="20"/>
  <c r="J19" i="20" s="1"/>
  <c r="J20" i="20" l="1"/>
  <c r="J50" i="20" s="1"/>
  <c r="J51" i="20" l="1"/>
  <c r="J52" i="20" s="1"/>
  <c r="J47" i="20"/>
  <c r="J48" i="20"/>
  <c r="K18" i="20" l="1"/>
  <c r="K44" i="20" l="1"/>
  <c r="K45" i="20" s="1"/>
  <c r="K46" i="20" l="1"/>
  <c r="K27" i="20"/>
  <c r="K31" i="20"/>
  <c r="K32" i="20" l="1"/>
  <c r="K33" i="20"/>
  <c r="K13" i="20"/>
  <c r="K20" i="20" s="1"/>
  <c r="K19" i="20" l="1"/>
  <c r="K50" i="20" s="1"/>
  <c r="K48" i="20" l="1"/>
  <c r="K47" i="20"/>
  <c r="K51" i="20"/>
  <c r="K52" i="20" s="1"/>
</calcChain>
</file>

<file path=xl/sharedStrings.xml><?xml version="1.0" encoding="utf-8"?>
<sst xmlns="http://schemas.openxmlformats.org/spreadsheetml/2006/main" count="391" uniqueCount="337">
  <si>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</si>
  <si>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</si>
  <si>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</si>
  <si>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</si>
  <si>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</si>
  <si>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</si>
  <si>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</si>
  <si>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</si>
  <si>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</si>
  <si>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</si>
  <si>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</si>
  <si>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</si>
  <si>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</si>
  <si>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</si>
  <si>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</si>
  <si>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</si>
  <si>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</si>
  <si>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</si>
  <si>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</si>
  <si>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</si>
  <si>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</si>
  <si>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</si>
  <si>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</si>
  <si>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</si>
  <si>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</si>
  <si>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</si>
  <si>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</si>
  <si>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</si>
  <si>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</si>
  <si>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</si>
  <si>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</si>
  <si>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</si>
  <si>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</si>
  <si>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</si>
  <si>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</si>
  <si>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</si>
  <si>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</si>
  <si>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</si>
  <si>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</si>
  <si>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</si>
  <si>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</si>
  <si>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</si>
  <si>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</si>
  <si>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</si>
  <si>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</si>
  <si>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</si>
  <si>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</si>
  <si>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</si>
  <si>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</si>
  <si>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</si>
  <si>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</si>
  <si>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</si>
  <si>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</si>
  <si>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</si>
  <si>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</si>
  <si>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</si>
  <si>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</si>
  <si>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</si>
  <si>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</si>
  <si>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</si>
  <si>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</si>
  <si>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</si>
  <si>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</si>
  <si>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</si>
  <si>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</si>
  <si>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</si>
  <si>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</si>
  <si>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</si>
  <si>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</si>
  <si>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</si>
  <si>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</si>
  <si>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</si>
  <si>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</si>
  <si>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</si>
  <si>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</si>
  <si>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</si>
  <si>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</si>
  <si>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</si>
  <si>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</si>
  <si>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</si>
  <si>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</si>
  <si>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</si>
  <si>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</si>
  <si>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</si>
  <si>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</si>
  <si>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</si>
  <si>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</si>
  <si>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</si>
  <si>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</si>
  <si>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</si>
  <si>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</si>
  <si>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</si>
  <si>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</si>
  <si>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</si>
  <si>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</si>
  <si>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</si>
  <si>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</si>
  <si>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</si>
  <si>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</si>
  <si>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</si>
  <si>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</si>
  <si>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</si>
  <si>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</si>
  <si>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</si>
  <si>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</si>
  <si>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</si>
  <si>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</si>
  <si>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</si>
  <si>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</si>
  <si>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</si>
  <si>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</si>
  <si>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</si>
  <si>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</si>
  <si>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</si>
  <si>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</si>
  <si>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</si>
  <si>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</si>
  <si>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</si>
  <si>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</si>
  <si>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</si>
  <si>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</si>
  <si>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</si>
  <si>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</si>
  <si>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</si>
  <si>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</si>
  <si>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</si>
  <si>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</si>
  <si>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</si>
  <si>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</si>
  <si>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</si>
  <si>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</si>
  <si>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</si>
  <si>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</si>
  <si>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</si>
  <si>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</si>
  <si>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</si>
  <si>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</si>
  <si>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</si>
  <si>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</si>
  <si>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</si>
  <si>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</si>
  <si>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</si>
  <si>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</si>
  <si>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</si>
  <si>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</si>
  <si>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</si>
  <si>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</si>
  <si>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</si>
  <si>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</si>
  <si>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</si>
  <si>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</si>
  <si>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</si>
  <si>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</si>
  <si>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</si>
  <si>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</si>
  <si>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</si>
  <si>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</si>
  <si>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</si>
  <si>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</si>
  <si>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</si>
  <si>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</si>
  <si>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</si>
  <si>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</si>
  <si>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</si>
  <si>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</si>
  <si>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</si>
  <si>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</si>
  <si>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</si>
  <si>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</si>
  <si>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</si>
  <si>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</si>
  <si>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</si>
  <si>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</si>
  <si>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</si>
  <si>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</si>
  <si>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</si>
  <si>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</si>
  <si>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</si>
  <si>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</si>
  <si>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</si>
  <si>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</si>
  <si>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</si>
  <si>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</si>
  <si>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</si>
  <si>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</si>
  <si>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</si>
  <si>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</si>
  <si>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</si>
  <si>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</si>
  <si>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</si>
  <si>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</si>
  <si>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</si>
  <si>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</si>
  <si>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</si>
  <si>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</si>
  <si>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</si>
  <si>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</si>
  <si>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</si>
  <si>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</si>
  <si>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</si>
  <si>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</si>
  <si>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</si>
  <si>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</si>
  <si>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</si>
  <si>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</si>
  <si>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</si>
  <si>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</si>
  <si>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</si>
  <si>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</si>
  <si>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</si>
  <si>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</si>
  <si>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</si>
  <si>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</si>
  <si>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</si>
  <si>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</si>
  <si>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</si>
  <si>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</si>
  <si>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</si>
  <si>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</si>
  <si>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</si>
  <si>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</si>
  <si>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</si>
  <si>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</si>
  <si>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</si>
  <si>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</si>
  <si>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</si>
  <si>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</si>
  <si>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</si>
  <si>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</si>
  <si>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</si>
  <si>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</si>
  <si>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</si>
  <si>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</si>
  <si>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</si>
  <si>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</si>
  <si>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</si>
  <si>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</si>
  <si>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</si>
  <si>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</si>
  <si>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</si>
  <si>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</si>
  <si>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</si>
  <si>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</si>
  <si>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</si>
  <si>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</si>
  <si>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</si>
  <si>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</si>
  <si>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</si>
  <si>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</si>
  <si>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</si>
  <si>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</si>
  <si>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</si>
  <si>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</si>
  <si>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</si>
  <si>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</si>
  <si>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</si>
  <si>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</si>
  <si>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</si>
  <si>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</si>
  <si>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</si>
  <si>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</si>
  <si>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</si>
  <si>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</si>
  <si>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</si>
  <si>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</si>
  <si>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</si>
  <si>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</si>
  <si>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</si>
  <si>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</si>
  <si>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</si>
  <si>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</si>
  <si>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</si>
  <si>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</si>
  <si>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</si>
  <si>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</si>
  <si>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</si>
  <si>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</si>
  <si>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</si>
  <si>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</si>
  <si>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</si>
  <si>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</si>
  <si>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</si>
  <si>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</si>
  <si>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</si>
  <si>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</si>
  <si>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</si>
  <si>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</si>
  <si>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</si>
  <si>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</si>
  <si>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</si>
  <si>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</si>
  <si>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</si>
  <si>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</si>
  <si>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</si>
  <si>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</si>
  <si>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</si>
  <si>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</si>
  <si>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</si>
  <si>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</si>
  <si>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</si>
  <si>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</si>
  <si>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</si>
  <si>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</si>
  <si>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</si>
  <si>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</si>
  <si>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</si>
  <si>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</si>
  <si>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</si>
  <si>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  <charset val="238"/>
      </rPr>
      <t>oznaka</t>
    </r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</si>
  <si>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</si>
  <si>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</si>
  <si>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</si>
  <si>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</si>
  <si>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</si>
  <si>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</si>
  <si>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</si>
  <si>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</si>
  <si>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</si>
  <si>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  <charset val="238"/>
      </rPr>
      <t>(112+113)</t>
    </r>
  </si>
  <si>
    <r>
      <t xml:space="preserve">II. POSLOVNI RASHODI </t>
    </r>
    <r>
      <rPr>
        <sz val="10"/>
        <rFont val="Arial"/>
        <family val="2"/>
        <charset val="238"/>
      </rPr>
      <t>(115+116+120+124+125+126+129+130)</t>
    </r>
  </si>
  <si>
    <r>
      <t xml:space="preserve">    2. Materijalni troškovi </t>
    </r>
    <r>
      <rPr>
        <sz val="10"/>
        <rFont val="Arial"/>
        <family val="2"/>
        <charset val="238"/>
      </rPr>
      <t>(117 do 119)</t>
    </r>
  </si>
  <si>
    <r>
      <t xml:space="preserve">   3. Troškovi osoblja </t>
    </r>
    <r>
      <rPr>
        <sz val="10"/>
        <rFont val="Arial"/>
        <family val="2"/>
        <charset val="238"/>
      </rPr>
      <t>(121 do 123)</t>
    </r>
  </si>
  <si>
    <r>
      <t xml:space="preserve">   6. Vrijednosno usklađivanje </t>
    </r>
    <r>
      <rPr>
        <sz val="10"/>
        <rFont val="Arial"/>
        <family val="2"/>
        <charset val="238"/>
      </rPr>
      <t>(127+128)</t>
    </r>
  </si>
  <si>
    <r>
      <t xml:space="preserve">III. FINANCIJSKI PRIHODI </t>
    </r>
    <r>
      <rPr>
        <sz val="10"/>
        <rFont val="Arial"/>
        <family val="2"/>
        <charset val="238"/>
      </rPr>
      <t>(132 do 136)</t>
    </r>
  </si>
  <si>
    <r>
      <t xml:space="preserve">IV. FINANCIJSKI RASHODI </t>
    </r>
    <r>
      <rPr>
        <sz val="10"/>
        <rFont val="Arial"/>
        <family val="2"/>
        <charset val="238"/>
      </rPr>
      <t>(138 do 141)</t>
    </r>
  </si>
  <si>
    <r>
      <t xml:space="preserve">IX.  UKUPNI PRIHODI </t>
    </r>
    <r>
      <rPr>
        <sz val="10"/>
        <rFont val="Arial"/>
        <family val="2"/>
        <charset val="238"/>
      </rPr>
      <t>(111+131+142 + 144)</t>
    </r>
  </si>
  <si>
    <r>
      <t xml:space="preserve">X.   UKUPNI RASHODI </t>
    </r>
    <r>
      <rPr>
        <sz val="10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</si>
  <si>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10"/>
        <rFont val="Arial"/>
        <family val="2"/>
        <charset val="238"/>
      </rPr>
      <t>(146-147)</t>
    </r>
  </si>
  <si>
    <r>
      <t xml:space="preserve">XIII. DOBIT ILI GUBITAK RAZDOBLJA </t>
    </r>
    <r>
      <rPr>
        <sz val="10"/>
        <rFont val="Arial"/>
        <family val="2"/>
        <charset val="238"/>
      </rPr>
      <t>(148-151)</t>
    </r>
  </si>
  <si>
    <r>
      <t xml:space="preserve">II. OSTALA SVEOBUHVATNA DOBIT/GUBITAK PRIJE POREZA </t>
    </r>
    <r>
      <rPr>
        <sz val="10"/>
        <rFont val="Arial"/>
        <family val="2"/>
        <charset val="238"/>
      </rPr>
      <t>(159 do 165)</t>
    </r>
  </si>
  <si>
    <r>
      <t>IV. NETO OSTALA SVEOBUHVATNA DOBIT ILI GUBITAK
      RAZDOBLJA</t>
    </r>
    <r>
      <rPr>
        <sz val="10"/>
        <rFont val="Arial"/>
        <family val="2"/>
        <charset val="238"/>
      </rPr>
      <t xml:space="preserve"> (158-166)</t>
    </r>
  </si>
  <si>
    <t xml:space="preserve">   2. Amortizacija i vrijednosno usklađenje dugotrajne imovine</t>
  </si>
  <si>
    <t>Roberta Frangeša Mihanovića 9</t>
  </si>
  <si>
    <t>01.01.2017.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</si>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</sst>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6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0" fontId="1" fillId="0" borderId="0"/>
  </cellStyleXfs>
  <cellXfs count="36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/>
    <xf numFmtId="0" fontId="1" fillId="0" borderId="0" xfId="2" applyFont="1" applyAlignment="1"/>
    <xf numFmtId="0" fontId="7" fillId="0" borderId="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5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6" xfId="2" applyFont="1" applyBorder="1" applyAlignment="1" applyProtection="1">
      <protection hidden="1"/>
    </xf>
    <xf numFmtId="0" fontId="7" fillId="0" borderId="6" xfId="2" applyFont="1" applyBorder="1" applyAlignment="1"/>
    <xf numFmtId="0" fontId="10" fillId="0" borderId="0" xfId="4">
      <alignment vertical="top"/>
    </xf>
    <xf numFmtId="0" fontId="10" fillId="0" borderId="0" xfId="4" applyAlignment="1"/>
    <xf numFmtId="0" fontId="18" fillId="0" borderId="0" xfId="4" applyFont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11" xfId="2" applyFont="1" applyBorder="1" applyAlignment="1"/>
    <xf numFmtId="0" fontId="5" fillId="0" borderId="12" xfId="2" applyFont="1" applyFill="1" applyBorder="1" applyAlignment="1" applyProtection="1">
      <alignment horizontal="left" vertical="center" wrapText="1"/>
      <protection hidden="1"/>
    </xf>
    <xf numFmtId="0" fontId="5" fillId="0" borderId="4" xfId="2" applyFont="1" applyFill="1" applyBorder="1" applyAlignment="1" applyProtection="1">
      <alignment vertical="center"/>
      <protection hidden="1"/>
    </xf>
    <xf numFmtId="0" fontId="7" fillId="0" borderId="12" xfId="2" applyFont="1" applyBorder="1" applyAlignment="1" applyProtection="1">
      <alignment horizontal="left" vertical="center" wrapText="1"/>
      <protection hidden="1"/>
    </xf>
    <xf numFmtId="0" fontId="7" fillId="0" borderId="4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0" fontId="7" fillId="0" borderId="12" xfId="2" applyFont="1" applyFill="1" applyBorder="1" applyAlignment="1" applyProtection="1">
      <protection hidden="1"/>
    </xf>
    <xf numFmtId="0" fontId="7" fillId="0" borderId="12" xfId="2" applyFont="1" applyBorder="1" applyAlignment="1" applyProtection="1">
      <alignment wrapText="1"/>
      <protection hidden="1"/>
    </xf>
    <xf numFmtId="0" fontId="7" fillId="0" borderId="4" xfId="2" applyFont="1" applyBorder="1" applyAlignment="1" applyProtection="1">
      <alignment horizontal="right"/>
      <protection hidden="1"/>
    </xf>
    <xf numFmtId="0" fontId="7" fillId="0" borderId="12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5" fillId="0" borderId="0" xfId="2" applyFont="1" applyBorder="1" applyAlignment="1" applyProtection="1">
      <protection hidden="1"/>
    </xf>
    <xf numFmtId="0" fontId="7" fillId="0" borderId="12" xfId="2" applyFont="1" applyBorder="1" applyAlignment="1" applyProtection="1">
      <alignment horizontal="left" vertical="top" wrapText="1"/>
      <protection hidden="1"/>
    </xf>
    <xf numFmtId="0" fontId="7" fillId="0" borderId="4" xfId="2" applyFont="1" applyBorder="1" applyAlignment="1"/>
    <xf numFmtId="0" fontId="7" fillId="0" borderId="12" xfId="2" applyFont="1" applyBorder="1" applyAlignment="1" applyProtection="1">
      <alignment horizontal="left" vertical="top" indent="2"/>
      <protection hidden="1"/>
    </xf>
    <xf numFmtId="0" fontId="7" fillId="0" borderId="12" xfId="2" applyFont="1" applyBorder="1" applyAlignment="1" applyProtection="1">
      <alignment horizontal="left" vertical="top" wrapText="1" indent="2"/>
      <protection hidden="1"/>
    </xf>
    <xf numFmtId="0" fontId="7" fillId="0" borderId="4" xfId="2" applyFont="1" applyBorder="1" applyAlignment="1" applyProtection="1">
      <alignment horizontal="right" vertical="top"/>
      <protection hidden="1"/>
    </xf>
    <xf numFmtId="49" fontId="4" fillId="0" borderId="12" xfId="2" applyNumberFormat="1" applyFont="1" applyBorder="1" applyAlignment="1" applyProtection="1">
      <alignment horizontal="center" vertical="center"/>
      <protection locked="0"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12" xfId="2" applyFont="1" applyBorder="1" applyAlignment="1" applyProtection="1">
      <alignment horizontal="left"/>
      <protection hidden="1"/>
    </xf>
    <xf numFmtId="0" fontId="7" fillId="0" borderId="11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7" fillId="0" borderId="12" xfId="2" applyFont="1" applyFill="1" applyBorder="1" applyAlignment="1" applyProtection="1">
      <alignment vertical="center"/>
      <protection hidden="1"/>
    </xf>
    <xf numFmtId="0" fontId="15" fillId="0" borderId="12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2" xfId="4" applyBorder="1" applyAlignment="1"/>
    <xf numFmtId="0" fontId="4" fillId="0" borderId="4" xfId="2" applyFont="1" applyBorder="1" applyAlignment="1" applyProtection="1">
      <alignment vertical="center"/>
      <protection hidden="1"/>
    </xf>
    <xf numFmtId="0" fontId="7" fillId="0" borderId="13" xfId="2" applyFont="1" applyBorder="1" applyAlignment="1" applyProtection="1">
      <protection hidden="1"/>
    </xf>
    <xf numFmtId="0" fontId="7" fillId="0" borderId="14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6" xfId="2" applyFont="1" applyFill="1" applyBorder="1" applyAlignment="1" applyProtection="1">
      <protection hidden="1"/>
    </xf>
    <xf numFmtId="14" fontId="4" fillId="0" borderId="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4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0" fontId="26" fillId="0" borderId="17" xfId="0" applyFont="1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 applyProtection="1">
      <alignment vertical="center"/>
      <protection locked="0"/>
    </xf>
    <xf numFmtId="164" fontId="9" fillId="0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164" fontId="20" fillId="0" borderId="2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/>
    <xf numFmtId="0" fontId="25" fillId="3" borderId="0" xfId="0" applyFont="1" applyFill="1"/>
    <xf numFmtId="3" fontId="25" fillId="0" borderId="17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3" borderId="7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3" fontId="28" fillId="0" borderId="17" xfId="0" applyNumberFormat="1" applyFont="1" applyFill="1" applyBorder="1" applyAlignment="1">
      <alignment vertical="center"/>
    </xf>
    <xf numFmtId="0" fontId="28" fillId="0" borderId="17" xfId="0" applyFont="1" applyFill="1" applyBorder="1"/>
    <xf numFmtId="0" fontId="28" fillId="0" borderId="0" xfId="0" applyFont="1" applyFill="1"/>
    <xf numFmtId="4" fontId="16" fillId="0" borderId="0" xfId="0" applyNumberFormat="1" applyFont="1" applyFill="1"/>
    <xf numFmtId="3" fontId="1" fillId="3" borderId="7" xfId="0" applyNumberFormat="1" applyFont="1" applyFill="1" applyBorder="1" applyAlignment="1" applyProtection="1">
      <alignment vertical="center"/>
      <protection locked="0"/>
    </xf>
    <xf numFmtId="3" fontId="1" fillId="3" borderId="2" xfId="0" applyNumberFormat="1" applyFont="1" applyFill="1" applyBorder="1" applyAlignment="1" applyProtection="1">
      <alignment vertical="center"/>
      <protection hidden="1"/>
    </xf>
    <xf numFmtId="3" fontId="26" fillId="0" borderId="1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4" xfId="2" applyFont="1" applyBorder="1" applyAlignment="1" applyProtection="1">
      <alignment horizontal="right" vertical="center"/>
      <protection hidden="1"/>
    </xf>
    <xf numFmtId="0" fontId="7" fillId="0" borderId="12" xfId="2" applyFont="1" applyBorder="1" applyAlignment="1" applyProtection="1">
      <alignment horizontal="right"/>
      <protection hidden="1"/>
    </xf>
    <xf numFmtId="0" fontId="4" fillId="0" borderId="1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4" fillId="2" borderId="14" xfId="0" applyFont="1" applyFill="1" applyBorder="1" applyAlignment="1" applyProtection="1">
      <alignment horizontal="left" vertical="center"/>
      <protection locked="0" hidden="1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49" fontId="4" fillId="0" borderId="14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6" fillId="2" borderId="14" xfId="1" applyFill="1" applyBorder="1" applyAlignment="1" applyProtection="1">
      <protection locked="0" hidden="1"/>
    </xf>
    <xf numFmtId="0" fontId="4" fillId="0" borderId="15" xfId="0" applyFont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4" fillId="0" borderId="4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4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3" fillId="0" borderId="4" xfId="2" applyFont="1" applyBorder="1" applyAlignment="1" applyProtection="1">
      <alignment horizontal="right" vertical="center" wrapText="1"/>
      <protection hidden="1"/>
    </xf>
    <xf numFmtId="0" fontId="3" fillId="0" borderId="12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5" xfId="2" applyFont="1" applyBorder="1" applyAlignment="1" applyProtection="1">
      <alignment horizontal="center"/>
      <protection hidden="1"/>
    </xf>
    <xf numFmtId="0" fontId="7" fillId="0" borderId="15" xfId="2" applyFont="1" applyFill="1" applyBorder="1" applyAlignment="1" applyProtection="1">
      <alignment horizontal="center" vertical="top"/>
      <protection hidden="1"/>
    </xf>
    <xf numFmtId="0" fontId="7" fillId="0" borderId="15" xfId="2" applyFont="1" applyFill="1" applyBorder="1" applyAlignment="1" applyProtection="1">
      <alignment horizontal="center"/>
      <protection hidden="1"/>
    </xf>
    <xf numFmtId="0" fontId="7" fillId="0" borderId="12" xfId="2" applyFont="1" applyBorder="1" applyAlignment="1" applyProtection="1">
      <alignment horizontal="right" wrapText="1"/>
      <protection hidden="1"/>
    </xf>
    <xf numFmtId="49" fontId="14" fillId="0" borderId="14" xfId="1" applyNumberFormat="1" applyFont="1" applyFill="1" applyBorder="1" applyAlignment="1" applyProtection="1">
      <alignment horizontal="left" vertical="center"/>
      <protection locked="0" hidden="1"/>
    </xf>
    <xf numFmtId="49" fontId="4" fillId="0" borderId="15" xfId="2" applyNumberFormat="1" applyFont="1" applyFill="1" applyBorder="1" applyAlignment="1" applyProtection="1">
      <alignment horizontal="left" vertical="center"/>
      <protection locked="0" hidden="1"/>
    </xf>
    <xf numFmtId="49" fontId="4" fillId="0" borderId="16" xfId="2" applyNumberFormat="1" applyFont="1" applyFill="1" applyBorder="1" applyAlignment="1" applyProtection="1">
      <alignment horizontal="left" vertical="center"/>
      <protection locked="0" hidden="1"/>
    </xf>
    <xf numFmtId="49" fontId="4" fillId="0" borderId="14" xfId="2" applyNumberFormat="1" applyFont="1" applyFill="1" applyBorder="1" applyAlignment="1" applyProtection="1">
      <alignment horizontal="left" vertical="center"/>
      <protection locked="0" hidden="1"/>
    </xf>
    <xf numFmtId="0" fontId="7" fillId="0" borderId="16" xfId="2" applyFont="1" applyFill="1" applyBorder="1" applyAlignment="1">
      <alignment horizontal="left" vertical="center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0" fillId="0" borderId="12" xfId="4" applyBorder="1" applyAlignment="1"/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4" fillId="0" borderId="14" xfId="2" applyFont="1" applyFill="1" applyBorder="1" applyAlignment="1" applyProtection="1">
      <alignment horizontal="left" vertical="center"/>
      <protection locked="0" hidden="1"/>
    </xf>
    <xf numFmtId="0" fontId="11" fillId="0" borderId="23" xfId="2" applyFont="1" applyBorder="1" applyAlignment="1"/>
    <xf numFmtId="0" fontId="11" fillId="0" borderId="5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4" fillId="0" borderId="15" xfId="2" applyFont="1" applyFill="1" applyBorder="1" applyAlignment="1" applyProtection="1">
      <alignment horizontal="left" vertical="center"/>
      <protection locked="0" hidden="1"/>
    </xf>
    <xf numFmtId="0" fontId="4" fillId="0" borderId="16" xfId="2" applyFont="1" applyFill="1" applyBorder="1" applyAlignment="1" applyProtection="1">
      <alignment horizontal="left" vertical="center"/>
      <protection locked="0" hidden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31" xfId="0" applyFont="1" applyFill="1" applyBorder="1" applyAlignment="1">
      <alignment horizontal="left" vertical="center" wrapText="1" indent="1"/>
    </xf>
    <xf numFmtId="0" fontId="25" fillId="0" borderId="32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31" xfId="0" applyFont="1" applyFill="1" applyBorder="1" applyAlignment="1">
      <alignment horizontal="left" vertical="center" wrapText="1" indent="1"/>
    </xf>
    <xf numFmtId="0" fontId="16" fillId="0" borderId="32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33" xfId="0" applyFont="1" applyFill="1" applyBorder="1" applyAlignment="1">
      <alignment horizontal="left" vertical="center" wrapText="1" indent="1"/>
    </xf>
    <xf numFmtId="0" fontId="20" fillId="0" borderId="34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 indent="1"/>
    </xf>
    <xf numFmtId="0" fontId="16" fillId="0" borderId="25" xfId="0" applyFont="1" applyFill="1" applyBorder="1" applyAlignment="1">
      <alignment horizontal="left" vertical="center" wrapText="1" indent="1"/>
    </xf>
    <xf numFmtId="0" fontId="16" fillId="0" borderId="26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3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4" applyFont="1" applyAlignment="1"/>
    <xf numFmtId="0" fontId="17" fillId="0" borderId="0" xfId="4" applyFont="1" applyBorder="1" applyAlignment="1">
      <alignment horizontal="justify" vertical="top" wrapText="1"/>
    </xf>
    <xf numFmtId="0" fontId="10" fillId="0" borderId="0" xfId="4" applyAlignment="1"/>
  </cellXfs>
  <cellStyles count="6">
    <cellStyle name="Hyperlink" xfId="1" builtinId="8"/>
    <cellStyle name="Normal" xfId="0" builtinId="0"/>
    <cellStyle name="Normal 2" xfId="5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63"/>
  <sheetViews>
    <sheetView view="pageBreakPreview" topLeftCell="A4" zoomScale="110" zoomScaleNormal="100" zoomScaleSheetLayoutView="100" workbookViewId="0">
      <selection activeCell="H25" sqref="H25"/>
    </sheetView>
  </sheetViews>
  <sheetFormatPr defaultColWidth="9.140625" defaultRowHeight="12.75" x14ac:dyDescent="0.2"/>
  <cols>
    <col min="1" max="1" width="9.140625" style="6"/>
    <col min="2" max="2" width="13" style="6" customWidth="1"/>
    <col min="3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12" ht="15.75" x14ac:dyDescent="0.25">
      <c r="A1" s="230" t="s">
        <v>226</v>
      </c>
      <c r="B1" s="231"/>
      <c r="C1" s="231"/>
      <c r="D1" s="66"/>
      <c r="E1" s="66"/>
      <c r="F1" s="66"/>
      <c r="G1" s="66"/>
      <c r="H1" s="66"/>
      <c r="I1" s="67"/>
      <c r="J1" s="5"/>
      <c r="K1" s="5"/>
      <c r="L1" s="5"/>
    </row>
    <row r="2" spans="1:12" x14ac:dyDescent="0.2">
      <c r="A2" s="192" t="s">
        <v>227</v>
      </c>
      <c r="B2" s="193"/>
      <c r="C2" s="193"/>
      <c r="D2" s="194"/>
      <c r="E2" s="100" t="s">
        <v>333</v>
      </c>
      <c r="F2" s="7"/>
      <c r="G2" s="8" t="s">
        <v>228</v>
      </c>
      <c r="H2" s="100" t="s">
        <v>334</v>
      </c>
      <c r="I2" s="68"/>
      <c r="J2" s="5"/>
      <c r="K2" s="5"/>
      <c r="L2" s="5"/>
    </row>
    <row r="3" spans="1:12" x14ac:dyDescent="0.2">
      <c r="A3" s="69"/>
      <c r="B3" s="9"/>
      <c r="C3" s="9"/>
      <c r="D3" s="9"/>
      <c r="E3" s="10"/>
      <c r="F3" s="10"/>
      <c r="G3" s="9"/>
      <c r="H3" s="9"/>
      <c r="I3" s="70"/>
      <c r="J3" s="5"/>
      <c r="K3" s="5"/>
      <c r="L3" s="5"/>
    </row>
    <row r="4" spans="1:12" ht="15" x14ac:dyDescent="0.2">
      <c r="A4" s="195" t="s">
        <v>292</v>
      </c>
      <c r="B4" s="196"/>
      <c r="C4" s="196"/>
      <c r="D4" s="196"/>
      <c r="E4" s="196"/>
      <c r="F4" s="196"/>
      <c r="G4" s="196"/>
      <c r="H4" s="196"/>
      <c r="I4" s="197"/>
      <c r="J4" s="5"/>
      <c r="K4" s="5"/>
      <c r="L4" s="5"/>
    </row>
    <row r="5" spans="1:12" x14ac:dyDescent="0.2">
      <c r="A5" s="71"/>
      <c r="B5" s="11"/>
      <c r="C5" s="11"/>
      <c r="D5" s="11"/>
      <c r="E5" s="12"/>
      <c r="F5" s="72"/>
      <c r="G5" s="13"/>
      <c r="H5" s="14"/>
      <c r="I5" s="73"/>
      <c r="J5" s="5"/>
      <c r="K5" s="5"/>
      <c r="L5" s="5"/>
    </row>
    <row r="6" spans="1:12" x14ac:dyDescent="0.2">
      <c r="A6" s="164" t="s">
        <v>229</v>
      </c>
      <c r="B6" s="165"/>
      <c r="C6" s="198" t="s">
        <v>297</v>
      </c>
      <c r="D6" s="199"/>
      <c r="E6" s="22"/>
      <c r="F6" s="22"/>
      <c r="G6" s="22"/>
      <c r="H6" s="22"/>
      <c r="I6" s="74"/>
      <c r="J6" s="5"/>
      <c r="K6" s="5"/>
      <c r="L6" s="5"/>
    </row>
    <row r="7" spans="1:12" x14ac:dyDescent="0.2">
      <c r="A7" s="75"/>
      <c r="B7" s="17"/>
      <c r="C7" s="105"/>
      <c r="D7" s="105"/>
      <c r="E7" s="22"/>
      <c r="F7" s="22"/>
      <c r="G7" s="22"/>
      <c r="H7" s="22"/>
      <c r="I7" s="74"/>
      <c r="J7" s="5"/>
      <c r="K7" s="5"/>
      <c r="L7" s="5"/>
    </row>
    <row r="8" spans="1:12" x14ac:dyDescent="0.2">
      <c r="A8" s="208" t="s">
        <v>230</v>
      </c>
      <c r="B8" s="209"/>
      <c r="C8" s="198" t="s">
        <v>298</v>
      </c>
      <c r="D8" s="204"/>
      <c r="E8" s="22"/>
      <c r="F8" s="22"/>
      <c r="G8" s="22"/>
      <c r="H8" s="22"/>
      <c r="I8" s="76"/>
      <c r="J8" s="5"/>
      <c r="K8" s="5"/>
      <c r="L8" s="5"/>
    </row>
    <row r="9" spans="1:12" x14ac:dyDescent="0.2">
      <c r="A9" s="77"/>
      <c r="B9" s="42"/>
      <c r="C9" s="106"/>
      <c r="D9" s="105"/>
      <c r="E9" s="11"/>
      <c r="F9" s="11"/>
      <c r="G9" s="11"/>
      <c r="H9" s="11"/>
      <c r="I9" s="76"/>
      <c r="J9" s="5"/>
      <c r="K9" s="5"/>
      <c r="L9" s="5"/>
    </row>
    <row r="10" spans="1:12" x14ac:dyDescent="0.2">
      <c r="A10" s="205" t="s">
        <v>231</v>
      </c>
      <c r="B10" s="206"/>
      <c r="C10" s="198" t="s">
        <v>299</v>
      </c>
      <c r="D10" s="199"/>
      <c r="E10" s="11"/>
      <c r="F10" s="11"/>
      <c r="G10" s="11"/>
      <c r="H10" s="11"/>
      <c r="I10" s="76"/>
      <c r="J10" s="5"/>
      <c r="K10" s="5"/>
      <c r="L10" s="5"/>
    </row>
    <row r="11" spans="1:12" x14ac:dyDescent="0.2">
      <c r="A11" s="207"/>
      <c r="B11" s="206"/>
      <c r="C11" s="11"/>
      <c r="D11" s="11"/>
      <c r="E11" s="11"/>
      <c r="F11" s="11"/>
      <c r="G11" s="11"/>
      <c r="H11" s="11"/>
      <c r="I11" s="76"/>
      <c r="J11" s="5"/>
      <c r="K11" s="5"/>
      <c r="L11" s="5"/>
    </row>
    <row r="12" spans="1:12" x14ac:dyDescent="0.2">
      <c r="A12" s="164" t="s">
        <v>232</v>
      </c>
      <c r="B12" s="165"/>
      <c r="C12" s="171" t="s">
        <v>300</v>
      </c>
      <c r="D12" s="172"/>
      <c r="E12" s="172"/>
      <c r="F12" s="172"/>
      <c r="G12" s="172"/>
      <c r="H12" s="172"/>
      <c r="I12" s="173"/>
      <c r="J12" s="5"/>
      <c r="K12" s="5"/>
      <c r="L12" s="5"/>
    </row>
    <row r="13" spans="1:12" x14ac:dyDescent="0.2">
      <c r="A13" s="75"/>
      <c r="B13" s="17"/>
      <c r="C13" s="107"/>
      <c r="D13" s="105"/>
      <c r="E13" s="105"/>
      <c r="F13" s="105"/>
      <c r="G13" s="105"/>
      <c r="H13" s="105"/>
      <c r="I13" s="105"/>
      <c r="J13" s="5"/>
      <c r="K13" s="5"/>
      <c r="L13" s="5"/>
    </row>
    <row r="14" spans="1:12" x14ac:dyDescent="0.2">
      <c r="A14" s="164" t="s">
        <v>233</v>
      </c>
      <c r="B14" s="165"/>
      <c r="C14" s="202">
        <v>10110</v>
      </c>
      <c r="D14" s="203"/>
      <c r="E14" s="105"/>
      <c r="F14" s="171" t="s">
        <v>301</v>
      </c>
      <c r="G14" s="200"/>
      <c r="H14" s="200"/>
      <c r="I14" s="201"/>
      <c r="J14" s="5"/>
      <c r="K14" s="5"/>
      <c r="L14" s="5"/>
    </row>
    <row r="15" spans="1:12" x14ac:dyDescent="0.2">
      <c r="A15" s="75"/>
      <c r="B15" s="17"/>
      <c r="C15" s="105"/>
      <c r="D15" s="105"/>
      <c r="E15" s="105"/>
      <c r="F15" s="105"/>
      <c r="G15" s="105"/>
      <c r="H15" s="105"/>
      <c r="I15" s="105"/>
      <c r="J15" s="5"/>
      <c r="K15" s="5"/>
      <c r="L15" s="5"/>
    </row>
    <row r="16" spans="1:12" x14ac:dyDescent="0.2">
      <c r="A16" s="164" t="s">
        <v>234</v>
      </c>
      <c r="B16" s="165"/>
      <c r="C16" s="171" t="s">
        <v>332</v>
      </c>
      <c r="D16" s="172"/>
      <c r="E16" s="172"/>
      <c r="F16" s="172"/>
      <c r="G16" s="172"/>
      <c r="H16" s="172"/>
      <c r="I16" s="173"/>
      <c r="J16" s="5"/>
      <c r="K16" s="5"/>
      <c r="L16" s="5"/>
    </row>
    <row r="17" spans="1:12" x14ac:dyDescent="0.2">
      <c r="A17" s="75"/>
      <c r="B17" s="17"/>
      <c r="C17" s="105"/>
      <c r="D17" s="105"/>
      <c r="E17" s="105"/>
      <c r="F17" s="105"/>
      <c r="G17" s="105"/>
      <c r="H17" s="105"/>
      <c r="I17" s="105"/>
      <c r="J17" s="5"/>
      <c r="K17" s="5"/>
      <c r="L17" s="5"/>
    </row>
    <row r="18" spans="1:12" x14ac:dyDescent="0.2">
      <c r="A18" s="164" t="s">
        <v>235</v>
      </c>
      <c r="B18" s="165"/>
      <c r="C18" s="178" t="s">
        <v>302</v>
      </c>
      <c r="D18" s="179"/>
      <c r="E18" s="179"/>
      <c r="F18" s="179"/>
      <c r="G18" s="179"/>
      <c r="H18" s="179"/>
      <c r="I18" s="180"/>
      <c r="J18" s="5"/>
      <c r="K18" s="5"/>
      <c r="L18" s="5"/>
    </row>
    <row r="19" spans="1:12" x14ac:dyDescent="0.2">
      <c r="A19" s="75"/>
      <c r="B19" s="17"/>
      <c r="C19" s="107"/>
      <c r="D19" s="105"/>
      <c r="E19" s="105"/>
      <c r="F19" s="105"/>
      <c r="G19" s="105"/>
      <c r="H19" s="105"/>
      <c r="I19" s="105"/>
      <c r="J19" s="5"/>
      <c r="K19" s="5"/>
      <c r="L19" s="5"/>
    </row>
    <row r="20" spans="1:12" x14ac:dyDescent="0.2">
      <c r="A20" s="164" t="s">
        <v>236</v>
      </c>
      <c r="B20" s="165"/>
      <c r="C20" s="178" t="s">
        <v>302</v>
      </c>
      <c r="D20" s="179"/>
      <c r="E20" s="179"/>
      <c r="F20" s="179"/>
      <c r="G20" s="179"/>
      <c r="H20" s="179"/>
      <c r="I20" s="180"/>
      <c r="J20" s="5"/>
      <c r="K20" s="5"/>
      <c r="L20" s="5"/>
    </row>
    <row r="21" spans="1:12" x14ac:dyDescent="0.2">
      <c r="A21" s="75"/>
      <c r="B21" s="17"/>
      <c r="C21" s="107"/>
      <c r="D21" s="105"/>
      <c r="E21" s="105"/>
      <c r="F21" s="105"/>
      <c r="G21" s="105"/>
      <c r="H21" s="105"/>
      <c r="I21" s="105"/>
      <c r="J21" s="5"/>
      <c r="K21" s="5"/>
      <c r="L21" s="5"/>
    </row>
    <row r="22" spans="1:12" x14ac:dyDescent="0.2">
      <c r="A22" s="164" t="s">
        <v>237</v>
      </c>
      <c r="B22" s="165"/>
      <c r="C22" s="108">
        <v>133</v>
      </c>
      <c r="D22" s="171" t="s">
        <v>301</v>
      </c>
      <c r="E22" s="181"/>
      <c r="F22" s="182"/>
      <c r="G22" s="183"/>
      <c r="H22" s="184"/>
      <c r="I22" s="109"/>
      <c r="J22" s="5"/>
      <c r="K22" s="5"/>
      <c r="L22" s="5"/>
    </row>
    <row r="23" spans="1:12" x14ac:dyDescent="0.2">
      <c r="A23" s="75"/>
      <c r="B23" s="17"/>
      <c r="C23" s="105"/>
      <c r="D23" s="105"/>
      <c r="E23" s="105"/>
      <c r="F23" s="105"/>
      <c r="G23" s="105"/>
      <c r="H23" s="105"/>
      <c r="I23" s="110"/>
      <c r="J23" s="5"/>
      <c r="K23" s="5"/>
      <c r="L23" s="5"/>
    </row>
    <row r="24" spans="1:12" x14ac:dyDescent="0.2">
      <c r="A24" s="164" t="s">
        <v>238</v>
      </c>
      <c r="B24" s="165"/>
      <c r="C24" s="108">
        <v>21</v>
      </c>
      <c r="D24" s="171" t="s">
        <v>303</v>
      </c>
      <c r="E24" s="181"/>
      <c r="F24" s="181"/>
      <c r="G24" s="182"/>
      <c r="H24" s="104" t="s">
        <v>239</v>
      </c>
      <c r="I24" s="150">
        <v>3713</v>
      </c>
      <c r="J24" s="5"/>
      <c r="K24" s="5"/>
      <c r="L24" s="5"/>
    </row>
    <row r="25" spans="1:12" x14ac:dyDescent="0.2">
      <c r="A25" s="75"/>
      <c r="B25" s="17"/>
      <c r="C25" s="105"/>
      <c r="D25" s="105"/>
      <c r="E25" s="105"/>
      <c r="F25" s="105"/>
      <c r="G25" s="111"/>
      <c r="H25" s="111" t="s">
        <v>304</v>
      </c>
      <c r="I25" s="107"/>
      <c r="J25" s="5"/>
      <c r="K25" s="5"/>
      <c r="L25" s="5"/>
    </row>
    <row r="26" spans="1:12" x14ac:dyDescent="0.2">
      <c r="A26" s="164" t="s">
        <v>240</v>
      </c>
      <c r="B26" s="165"/>
      <c r="C26" s="112" t="s">
        <v>305</v>
      </c>
      <c r="D26" s="113"/>
      <c r="E26" s="114"/>
      <c r="F26" s="110"/>
      <c r="G26" s="190" t="s">
        <v>241</v>
      </c>
      <c r="H26" s="191"/>
      <c r="I26" s="115" t="s">
        <v>306</v>
      </c>
      <c r="J26" s="5"/>
      <c r="K26" s="5"/>
      <c r="L26" s="5"/>
    </row>
    <row r="27" spans="1:12" x14ac:dyDescent="0.2">
      <c r="A27" s="75"/>
      <c r="B27" s="17"/>
      <c r="C27" s="11"/>
      <c r="D27" s="78"/>
      <c r="E27" s="78"/>
      <c r="F27" s="78"/>
      <c r="G27" s="78"/>
      <c r="H27" s="11"/>
      <c r="I27" s="79"/>
      <c r="J27" s="5"/>
      <c r="K27" s="5"/>
      <c r="L27" s="5"/>
    </row>
    <row r="28" spans="1:12" x14ac:dyDescent="0.2">
      <c r="A28" s="187" t="s">
        <v>242</v>
      </c>
      <c r="B28" s="188"/>
      <c r="C28" s="189"/>
      <c r="D28" s="189"/>
      <c r="E28" s="169" t="s">
        <v>243</v>
      </c>
      <c r="F28" s="170"/>
      <c r="G28" s="170"/>
      <c r="H28" s="185" t="s">
        <v>244</v>
      </c>
      <c r="I28" s="186"/>
      <c r="J28" s="5"/>
      <c r="K28" s="5"/>
      <c r="L28" s="5"/>
    </row>
    <row r="29" spans="1:12" x14ac:dyDescent="0.2">
      <c r="A29" s="80"/>
      <c r="B29" s="26"/>
      <c r="C29" s="26"/>
      <c r="D29" s="19"/>
      <c r="E29" s="11"/>
      <c r="F29" s="11"/>
      <c r="G29" s="11"/>
      <c r="H29" s="20"/>
      <c r="I29" s="79"/>
      <c r="J29" s="5"/>
      <c r="K29" s="5"/>
      <c r="L29" s="5"/>
    </row>
    <row r="30" spans="1:12" x14ac:dyDescent="0.2">
      <c r="A30" s="166"/>
      <c r="B30" s="167"/>
      <c r="C30" s="167"/>
      <c r="D30" s="168"/>
      <c r="E30" s="166"/>
      <c r="F30" s="167"/>
      <c r="G30" s="167"/>
      <c r="H30" s="176"/>
      <c r="I30" s="177"/>
      <c r="J30" s="5"/>
      <c r="K30" s="5"/>
      <c r="L30" s="5"/>
    </row>
    <row r="31" spans="1:12" x14ac:dyDescent="0.2">
      <c r="A31" s="75"/>
      <c r="B31" s="17"/>
      <c r="C31" s="16"/>
      <c r="D31" s="174"/>
      <c r="E31" s="174"/>
      <c r="F31" s="174"/>
      <c r="G31" s="175"/>
      <c r="H31" s="11"/>
      <c r="I31" s="81"/>
      <c r="J31" s="5"/>
      <c r="K31" s="5"/>
      <c r="L31" s="5"/>
    </row>
    <row r="32" spans="1:12" x14ac:dyDescent="0.2">
      <c r="A32" s="166"/>
      <c r="B32" s="167"/>
      <c r="C32" s="167"/>
      <c r="D32" s="168"/>
      <c r="E32" s="166"/>
      <c r="F32" s="167"/>
      <c r="G32" s="167"/>
      <c r="H32" s="176"/>
      <c r="I32" s="177"/>
      <c r="J32" s="5"/>
      <c r="K32" s="5"/>
      <c r="L32" s="5"/>
    </row>
    <row r="33" spans="1:12" x14ac:dyDescent="0.2">
      <c r="A33" s="75"/>
      <c r="B33" s="17"/>
      <c r="C33" s="16"/>
      <c r="D33" s="21"/>
      <c r="E33" s="21"/>
      <c r="F33" s="21"/>
      <c r="G33" s="22"/>
      <c r="H33" s="11"/>
      <c r="I33" s="82"/>
      <c r="J33" s="5"/>
      <c r="K33" s="5"/>
      <c r="L33" s="5"/>
    </row>
    <row r="34" spans="1:12" x14ac:dyDescent="0.2">
      <c r="A34" s="166"/>
      <c r="B34" s="167"/>
      <c r="C34" s="167"/>
      <c r="D34" s="168"/>
      <c r="E34" s="166"/>
      <c r="F34" s="167"/>
      <c r="G34" s="167"/>
      <c r="H34" s="176"/>
      <c r="I34" s="177"/>
      <c r="J34" s="5"/>
      <c r="K34" s="5"/>
      <c r="L34" s="5"/>
    </row>
    <row r="35" spans="1:12" x14ac:dyDescent="0.2">
      <c r="A35" s="75"/>
      <c r="B35" s="17"/>
      <c r="C35" s="16"/>
      <c r="D35" s="21"/>
      <c r="E35" s="21"/>
      <c r="F35" s="21"/>
      <c r="G35" s="22"/>
      <c r="H35" s="11"/>
      <c r="I35" s="82"/>
      <c r="J35" s="5"/>
      <c r="K35" s="5"/>
      <c r="L35" s="5"/>
    </row>
    <row r="36" spans="1:12" x14ac:dyDescent="0.2">
      <c r="A36" s="166"/>
      <c r="B36" s="167"/>
      <c r="C36" s="167"/>
      <c r="D36" s="168"/>
      <c r="E36" s="166"/>
      <c r="F36" s="167"/>
      <c r="G36" s="167"/>
      <c r="H36" s="176"/>
      <c r="I36" s="177"/>
      <c r="J36" s="5"/>
      <c r="K36" s="5"/>
      <c r="L36" s="5"/>
    </row>
    <row r="37" spans="1:12" x14ac:dyDescent="0.2">
      <c r="A37" s="83"/>
      <c r="B37" s="23"/>
      <c r="C37" s="210"/>
      <c r="D37" s="211"/>
      <c r="E37" s="11"/>
      <c r="F37" s="210"/>
      <c r="G37" s="211"/>
      <c r="H37" s="11"/>
      <c r="I37" s="76"/>
      <c r="J37" s="5"/>
      <c r="K37" s="5"/>
      <c r="L37" s="5"/>
    </row>
    <row r="38" spans="1:12" x14ac:dyDescent="0.2">
      <c r="A38" s="166"/>
      <c r="B38" s="167"/>
      <c r="C38" s="167"/>
      <c r="D38" s="168"/>
      <c r="E38" s="166"/>
      <c r="F38" s="167"/>
      <c r="G38" s="167"/>
      <c r="H38" s="176"/>
      <c r="I38" s="177"/>
      <c r="J38" s="5"/>
      <c r="K38" s="5"/>
      <c r="L38" s="5"/>
    </row>
    <row r="39" spans="1:12" x14ac:dyDescent="0.2">
      <c r="A39" s="83"/>
      <c r="B39" s="23"/>
      <c r="C39" s="24"/>
      <c r="D39" s="25"/>
      <c r="E39" s="11"/>
      <c r="F39" s="24"/>
      <c r="G39" s="25"/>
      <c r="H39" s="11"/>
      <c r="I39" s="76"/>
      <c r="J39" s="5"/>
      <c r="K39" s="5"/>
      <c r="L39" s="5"/>
    </row>
    <row r="40" spans="1:12" x14ac:dyDescent="0.2">
      <c r="A40" s="166"/>
      <c r="B40" s="167"/>
      <c r="C40" s="167"/>
      <c r="D40" s="168"/>
      <c r="E40" s="166"/>
      <c r="F40" s="167"/>
      <c r="G40" s="167"/>
      <c r="H40" s="176"/>
      <c r="I40" s="177"/>
      <c r="J40" s="5"/>
      <c r="K40" s="5"/>
      <c r="L40" s="5"/>
    </row>
    <row r="41" spans="1:12" x14ac:dyDescent="0.2">
      <c r="A41" s="101"/>
      <c r="B41" s="26"/>
      <c r="C41" s="26"/>
      <c r="D41" s="26"/>
      <c r="E41" s="18"/>
      <c r="F41" s="102"/>
      <c r="G41" s="102"/>
      <c r="H41" s="103"/>
      <c r="I41" s="84"/>
      <c r="J41" s="5"/>
      <c r="K41" s="5"/>
      <c r="L41" s="5"/>
    </row>
    <row r="42" spans="1:12" x14ac:dyDescent="0.2">
      <c r="A42" s="83"/>
      <c r="B42" s="23"/>
      <c r="C42" s="24"/>
      <c r="D42" s="25"/>
      <c r="E42" s="11"/>
      <c r="F42" s="24"/>
      <c r="G42" s="25"/>
      <c r="H42" s="11"/>
      <c r="I42" s="76"/>
      <c r="J42" s="5"/>
      <c r="K42" s="5"/>
      <c r="L42" s="5"/>
    </row>
    <row r="43" spans="1:12" x14ac:dyDescent="0.2">
      <c r="A43" s="85"/>
      <c r="B43" s="27"/>
      <c r="C43" s="27"/>
      <c r="D43" s="15"/>
      <c r="E43" s="15"/>
      <c r="F43" s="27"/>
      <c r="G43" s="15"/>
      <c r="H43" s="15"/>
      <c r="I43" s="86"/>
      <c r="J43" s="5"/>
      <c r="K43" s="5"/>
      <c r="L43" s="5"/>
    </row>
    <row r="44" spans="1:12" x14ac:dyDescent="0.2">
      <c r="A44" s="205" t="s">
        <v>245</v>
      </c>
      <c r="B44" s="215"/>
      <c r="C44" s="176"/>
      <c r="D44" s="177"/>
      <c r="E44" s="19"/>
      <c r="F44" s="229"/>
      <c r="G44" s="167"/>
      <c r="H44" s="167"/>
      <c r="I44" s="168"/>
      <c r="J44" s="5"/>
      <c r="K44" s="5"/>
      <c r="L44" s="5"/>
    </row>
    <row r="45" spans="1:12" x14ac:dyDescent="0.2">
      <c r="A45" s="83"/>
      <c r="B45" s="23"/>
      <c r="C45" s="210"/>
      <c r="D45" s="211"/>
      <c r="E45" s="11"/>
      <c r="F45" s="210"/>
      <c r="G45" s="212"/>
      <c r="H45" s="28"/>
      <c r="I45" s="87"/>
      <c r="J45" s="5"/>
      <c r="K45" s="5"/>
      <c r="L45" s="5"/>
    </row>
    <row r="46" spans="1:12" x14ac:dyDescent="0.2">
      <c r="A46" s="205" t="s">
        <v>246</v>
      </c>
      <c r="B46" s="215"/>
      <c r="C46" s="229"/>
      <c r="D46" s="233"/>
      <c r="E46" s="233"/>
      <c r="F46" s="233"/>
      <c r="G46" s="233"/>
      <c r="H46" s="233"/>
      <c r="I46" s="234"/>
      <c r="J46" s="5"/>
      <c r="K46" s="5"/>
      <c r="L46" s="5"/>
    </row>
    <row r="47" spans="1:12" x14ac:dyDescent="0.2">
      <c r="A47" s="75"/>
      <c r="B47" s="17"/>
      <c r="C47" s="16" t="s">
        <v>247</v>
      </c>
      <c r="D47" s="11"/>
      <c r="E47" s="11"/>
      <c r="F47" s="11"/>
      <c r="G47" s="11"/>
      <c r="H47" s="11"/>
      <c r="I47" s="76"/>
      <c r="J47" s="5"/>
      <c r="K47" s="5"/>
      <c r="L47" s="5"/>
    </row>
    <row r="48" spans="1:12" x14ac:dyDescent="0.2">
      <c r="A48" s="205" t="s">
        <v>248</v>
      </c>
      <c r="B48" s="215"/>
      <c r="C48" s="219"/>
      <c r="D48" s="217"/>
      <c r="E48" s="218"/>
      <c r="F48" s="11"/>
      <c r="G48" s="43" t="s">
        <v>249</v>
      </c>
      <c r="H48" s="219"/>
      <c r="I48" s="218"/>
      <c r="J48" s="5"/>
      <c r="K48" s="5"/>
      <c r="L48" s="5"/>
    </row>
    <row r="49" spans="1:12" x14ac:dyDescent="0.2">
      <c r="A49" s="75"/>
      <c r="B49" s="17"/>
      <c r="C49" s="16"/>
      <c r="D49" s="11"/>
      <c r="E49" s="11"/>
      <c r="F49" s="11"/>
      <c r="G49" s="11"/>
      <c r="H49" s="11"/>
      <c r="I49" s="76"/>
      <c r="J49" s="5"/>
      <c r="K49" s="5"/>
      <c r="L49" s="5"/>
    </row>
    <row r="50" spans="1:12" x14ac:dyDescent="0.2">
      <c r="A50" s="205" t="s">
        <v>235</v>
      </c>
      <c r="B50" s="215"/>
      <c r="C50" s="216"/>
      <c r="D50" s="217"/>
      <c r="E50" s="217"/>
      <c r="F50" s="217"/>
      <c r="G50" s="217"/>
      <c r="H50" s="217"/>
      <c r="I50" s="218"/>
      <c r="J50" s="5"/>
      <c r="K50" s="5"/>
      <c r="L50" s="5"/>
    </row>
    <row r="51" spans="1:12" x14ac:dyDescent="0.2">
      <c r="A51" s="75"/>
      <c r="B51" s="17"/>
      <c r="C51" s="11"/>
      <c r="D51" s="11"/>
      <c r="E51" s="11"/>
      <c r="F51" s="11"/>
      <c r="G51" s="11"/>
      <c r="H51" s="11"/>
      <c r="I51" s="76"/>
      <c r="J51" s="5"/>
      <c r="K51" s="5"/>
      <c r="L51" s="5"/>
    </row>
    <row r="52" spans="1:12" x14ac:dyDescent="0.2">
      <c r="A52" s="164" t="s">
        <v>250</v>
      </c>
      <c r="B52" s="165"/>
      <c r="C52" s="219"/>
      <c r="D52" s="217"/>
      <c r="E52" s="217"/>
      <c r="F52" s="217"/>
      <c r="G52" s="217"/>
      <c r="H52" s="217"/>
      <c r="I52" s="220"/>
      <c r="J52" s="5"/>
      <c r="K52" s="5"/>
      <c r="L52" s="5"/>
    </row>
    <row r="53" spans="1:12" x14ac:dyDescent="0.2">
      <c r="A53" s="88"/>
      <c r="B53" s="15"/>
      <c r="C53" s="232" t="s">
        <v>251</v>
      </c>
      <c r="D53" s="232"/>
      <c r="E53" s="232"/>
      <c r="F53" s="232"/>
      <c r="G53" s="232"/>
      <c r="H53" s="232"/>
      <c r="I53" s="89"/>
      <c r="J53" s="5"/>
      <c r="K53" s="5"/>
      <c r="L53" s="5"/>
    </row>
    <row r="54" spans="1:12" x14ac:dyDescent="0.2">
      <c r="A54" s="88"/>
      <c r="B54" s="15"/>
      <c r="C54" s="29"/>
      <c r="D54" s="29"/>
      <c r="E54" s="29"/>
      <c r="F54" s="29"/>
      <c r="G54" s="29"/>
      <c r="H54" s="29"/>
      <c r="I54" s="89"/>
      <c r="J54" s="5"/>
      <c r="K54" s="5"/>
      <c r="L54" s="5"/>
    </row>
    <row r="55" spans="1:12" x14ac:dyDescent="0.2">
      <c r="A55" s="88"/>
      <c r="B55" s="223" t="s">
        <v>252</v>
      </c>
      <c r="C55" s="224"/>
      <c r="D55" s="224"/>
      <c r="E55" s="224"/>
      <c r="F55" s="41"/>
      <c r="G55" s="41"/>
      <c r="H55" s="41"/>
      <c r="I55" s="90"/>
      <c r="J55" s="5"/>
      <c r="K55" s="5"/>
      <c r="L55" s="5"/>
    </row>
    <row r="56" spans="1:12" x14ac:dyDescent="0.2">
      <c r="A56" s="88"/>
      <c r="B56" s="221" t="s">
        <v>283</v>
      </c>
      <c r="C56" s="222"/>
      <c r="D56" s="222"/>
      <c r="E56" s="222"/>
      <c r="F56" s="222"/>
      <c r="G56" s="222"/>
      <c r="H56" s="222"/>
      <c r="I56" s="225"/>
      <c r="J56" s="5"/>
      <c r="K56" s="5"/>
      <c r="L56" s="5"/>
    </row>
    <row r="57" spans="1:12" x14ac:dyDescent="0.2">
      <c r="A57" s="88"/>
      <c r="B57" s="221" t="s">
        <v>284</v>
      </c>
      <c r="C57" s="222"/>
      <c r="D57" s="222"/>
      <c r="E57" s="222"/>
      <c r="F57" s="222"/>
      <c r="G57" s="222"/>
      <c r="H57" s="222"/>
      <c r="I57" s="90"/>
      <c r="J57" s="5"/>
      <c r="K57" s="5"/>
      <c r="L57" s="5"/>
    </row>
    <row r="58" spans="1:12" x14ac:dyDescent="0.2">
      <c r="A58" s="88"/>
      <c r="B58" s="221" t="s">
        <v>285</v>
      </c>
      <c r="C58" s="222"/>
      <c r="D58" s="222"/>
      <c r="E58" s="222"/>
      <c r="F58" s="222"/>
      <c r="G58" s="222"/>
      <c r="H58" s="222"/>
      <c r="I58" s="225"/>
      <c r="J58" s="5"/>
      <c r="K58" s="5"/>
      <c r="L58" s="5"/>
    </row>
    <row r="59" spans="1:12" x14ac:dyDescent="0.2">
      <c r="A59" s="88"/>
      <c r="B59" s="221" t="s">
        <v>286</v>
      </c>
      <c r="C59" s="222"/>
      <c r="D59" s="222"/>
      <c r="E59" s="222"/>
      <c r="F59" s="222"/>
      <c r="G59" s="222"/>
      <c r="H59" s="222"/>
      <c r="I59" s="225"/>
      <c r="J59" s="5"/>
      <c r="K59" s="5"/>
      <c r="L59" s="5"/>
    </row>
    <row r="60" spans="1:12" x14ac:dyDescent="0.2">
      <c r="A60" s="88"/>
      <c r="B60" s="91"/>
      <c r="C60" s="92"/>
      <c r="D60" s="92"/>
      <c r="E60" s="92"/>
      <c r="F60" s="92"/>
      <c r="G60" s="92"/>
      <c r="H60" s="92"/>
      <c r="I60" s="93"/>
      <c r="J60" s="5"/>
      <c r="K60" s="5"/>
      <c r="L60" s="5"/>
    </row>
    <row r="61" spans="1:12" ht="13.5" thickBot="1" x14ac:dyDescent="0.25">
      <c r="A61" s="94" t="s">
        <v>253</v>
      </c>
      <c r="B61" s="11"/>
      <c r="C61" s="11"/>
      <c r="D61" s="11"/>
      <c r="E61" s="11"/>
      <c r="F61" s="11"/>
      <c r="G61" s="30"/>
      <c r="H61" s="31"/>
      <c r="I61" s="95"/>
      <c r="J61" s="5"/>
      <c r="K61" s="5"/>
      <c r="L61" s="5"/>
    </row>
    <row r="62" spans="1:12" x14ac:dyDescent="0.2">
      <c r="A62" s="71"/>
      <c r="B62" s="11"/>
      <c r="C62" s="11"/>
      <c r="D62" s="11"/>
      <c r="E62" s="15" t="s">
        <v>254</v>
      </c>
      <c r="F62" s="26"/>
      <c r="G62" s="226" t="s">
        <v>255</v>
      </c>
      <c r="H62" s="227"/>
      <c r="I62" s="228"/>
      <c r="J62" s="5"/>
      <c r="K62" s="5"/>
      <c r="L62" s="5"/>
    </row>
    <row r="63" spans="1:12" x14ac:dyDescent="0.2">
      <c r="A63" s="96"/>
      <c r="B63" s="97"/>
      <c r="C63" s="98"/>
      <c r="D63" s="98"/>
      <c r="E63" s="98"/>
      <c r="F63" s="98"/>
      <c r="G63" s="213"/>
      <c r="H63" s="214"/>
      <c r="I63" s="99"/>
      <c r="J63" s="5"/>
      <c r="K63" s="5"/>
      <c r="L63" s="5"/>
    </row>
  </sheetData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  <mergeCell ref="A36:D36"/>
    <mergeCell ref="H34:I34"/>
    <mergeCell ref="E34:G34"/>
    <mergeCell ref="H40:I40"/>
    <mergeCell ref="E40:G40"/>
    <mergeCell ref="E38:G38"/>
    <mergeCell ref="E36:G36"/>
    <mergeCell ref="A34:D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G62:I6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A38:D38"/>
    <mergeCell ref="A2:D2"/>
    <mergeCell ref="A4:I4"/>
    <mergeCell ref="A6:B6"/>
    <mergeCell ref="C6:D6"/>
    <mergeCell ref="F14:I14"/>
    <mergeCell ref="A14:B14"/>
    <mergeCell ref="C14:D14"/>
    <mergeCell ref="C8:D8"/>
    <mergeCell ref="A10:B11"/>
    <mergeCell ref="C10:D10"/>
    <mergeCell ref="A12:B12"/>
    <mergeCell ref="A8:B8"/>
    <mergeCell ref="C12:I12"/>
    <mergeCell ref="G22:H22"/>
    <mergeCell ref="D24:G24"/>
    <mergeCell ref="H28:I28"/>
    <mergeCell ref="A28:D28"/>
    <mergeCell ref="A26:B26"/>
    <mergeCell ref="G26:H26"/>
    <mergeCell ref="A16:B16"/>
    <mergeCell ref="A32:D32"/>
    <mergeCell ref="E28:G28"/>
    <mergeCell ref="C16:I16"/>
    <mergeCell ref="A22:B22"/>
    <mergeCell ref="A24:B24"/>
    <mergeCell ref="D31:G31"/>
    <mergeCell ref="A30:D30"/>
    <mergeCell ref="E30:G30"/>
    <mergeCell ref="H30:I30"/>
    <mergeCell ref="H32:I32"/>
    <mergeCell ref="C18:I18"/>
    <mergeCell ref="D22:F22"/>
    <mergeCell ref="A18:B18"/>
    <mergeCell ref="A20:B20"/>
    <mergeCell ref="C20:I2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23"/>
  <sheetViews>
    <sheetView tabSelected="1" view="pageBreakPreview" topLeftCell="A50" zoomScale="115" zoomScaleNormal="100" zoomScaleSheetLayoutView="115" workbookViewId="0">
      <selection activeCell="M67" sqref="M67"/>
    </sheetView>
  </sheetViews>
  <sheetFormatPr defaultColWidth="9.140625" defaultRowHeight="12.75" x14ac:dyDescent="0.2"/>
  <cols>
    <col min="1" max="8" width="9.140625" style="53"/>
    <col min="9" max="9" width="7.5703125" style="53" bestFit="1" customWidth="1"/>
    <col min="10" max="10" width="20" style="53" bestFit="1" customWidth="1"/>
    <col min="11" max="11" width="17" style="53" bestFit="1" customWidth="1"/>
    <col min="12" max="13" width="12.85546875" style="53" bestFit="1" customWidth="1"/>
    <col min="14" max="16384" width="9.140625" style="53"/>
  </cols>
  <sheetData>
    <row r="1" spans="1:17" ht="12.75" customHeight="1" x14ac:dyDescent="0.2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7" s="119" customFormat="1" ht="12.75" customHeight="1" x14ac:dyDescent="0.2">
      <c r="A2" s="278" t="s">
        <v>335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7" x14ac:dyDescent="0.2">
      <c r="A3" s="280" t="s">
        <v>307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7" s="119" customFormat="1" ht="25.5" x14ac:dyDescent="0.2">
      <c r="A4" s="283" t="s">
        <v>48</v>
      </c>
      <c r="B4" s="284"/>
      <c r="C4" s="284"/>
      <c r="D4" s="284"/>
      <c r="E4" s="284"/>
      <c r="F4" s="284"/>
      <c r="G4" s="284"/>
      <c r="H4" s="285"/>
      <c r="I4" s="121" t="s">
        <v>308</v>
      </c>
      <c r="J4" s="120" t="s">
        <v>293</v>
      </c>
      <c r="K4" s="121" t="s">
        <v>294</v>
      </c>
    </row>
    <row r="5" spans="1:17" x14ac:dyDescent="0.2">
      <c r="A5" s="286">
        <v>1</v>
      </c>
      <c r="B5" s="286"/>
      <c r="C5" s="286"/>
      <c r="D5" s="286"/>
      <c r="E5" s="286"/>
      <c r="F5" s="286"/>
      <c r="G5" s="286"/>
      <c r="H5" s="286"/>
      <c r="I5" s="123">
        <v>2</v>
      </c>
      <c r="J5" s="122">
        <v>3</v>
      </c>
      <c r="K5" s="122">
        <v>4</v>
      </c>
    </row>
    <row r="6" spans="1:17" s="119" customFormat="1" x14ac:dyDescent="0.2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7" x14ac:dyDescent="0.2">
      <c r="A7" s="244" t="s">
        <v>49</v>
      </c>
      <c r="B7" s="245"/>
      <c r="C7" s="245"/>
      <c r="D7" s="245"/>
      <c r="E7" s="245"/>
      <c r="F7" s="245"/>
      <c r="G7" s="245"/>
      <c r="H7" s="271"/>
      <c r="I7" s="124">
        <v>1</v>
      </c>
      <c r="J7" s="145">
        <v>0</v>
      </c>
      <c r="K7" s="145">
        <v>0</v>
      </c>
      <c r="L7" s="131"/>
      <c r="M7" s="131"/>
      <c r="N7" s="131"/>
      <c r="P7" s="131"/>
      <c r="Q7" s="131"/>
    </row>
    <row r="8" spans="1:17" s="119" customFormat="1" x14ac:dyDescent="0.2">
      <c r="A8" s="262" t="s">
        <v>309</v>
      </c>
      <c r="B8" s="263"/>
      <c r="C8" s="263"/>
      <c r="D8" s="263"/>
      <c r="E8" s="263"/>
      <c r="F8" s="263"/>
      <c r="G8" s="263"/>
      <c r="H8" s="264"/>
      <c r="I8" s="125">
        <v>2</v>
      </c>
      <c r="J8" s="146">
        <f>J9+J16+J26+J35+J39</f>
        <v>8624520349</v>
      </c>
      <c r="K8" s="146">
        <f>K9+K16+K26+K35+K39</f>
        <v>9572345173</v>
      </c>
      <c r="L8" s="131"/>
      <c r="M8" s="131"/>
      <c r="N8" s="131"/>
      <c r="O8" s="138"/>
      <c r="P8" s="131"/>
      <c r="Q8" s="131"/>
    </row>
    <row r="9" spans="1:17" x14ac:dyDescent="0.2">
      <c r="A9" s="251" t="s">
        <v>192</v>
      </c>
      <c r="B9" s="252"/>
      <c r="C9" s="252"/>
      <c r="D9" s="252"/>
      <c r="E9" s="252"/>
      <c r="F9" s="252"/>
      <c r="G9" s="252"/>
      <c r="H9" s="253"/>
      <c r="I9" s="126">
        <v>3</v>
      </c>
      <c r="J9" s="146">
        <f>SUM(J10:J15)</f>
        <v>1198657363</v>
      </c>
      <c r="K9" s="146">
        <f>SUM(K10:K15)</f>
        <v>1206128995</v>
      </c>
      <c r="L9" s="131"/>
      <c r="M9" s="131"/>
      <c r="N9" s="131"/>
      <c r="O9" s="138"/>
      <c r="P9" s="131"/>
      <c r="Q9" s="131"/>
    </row>
    <row r="10" spans="1:17" s="119" customFormat="1" x14ac:dyDescent="0.2">
      <c r="A10" s="248" t="s">
        <v>101</v>
      </c>
      <c r="B10" s="249"/>
      <c r="C10" s="249"/>
      <c r="D10" s="249"/>
      <c r="E10" s="249"/>
      <c r="F10" s="249"/>
      <c r="G10" s="249"/>
      <c r="H10" s="250"/>
      <c r="I10" s="125">
        <v>4</v>
      </c>
      <c r="J10" s="147">
        <v>0</v>
      </c>
      <c r="K10" s="147">
        <v>0</v>
      </c>
      <c r="L10" s="131"/>
      <c r="M10" s="131"/>
      <c r="N10" s="131"/>
      <c r="O10" s="138"/>
      <c r="P10" s="131"/>
      <c r="Q10" s="131"/>
    </row>
    <row r="11" spans="1:17" x14ac:dyDescent="0.2">
      <c r="A11" s="251" t="s">
        <v>12</v>
      </c>
      <c r="B11" s="252"/>
      <c r="C11" s="252"/>
      <c r="D11" s="252"/>
      <c r="E11" s="252"/>
      <c r="F11" s="252"/>
      <c r="G11" s="252"/>
      <c r="H11" s="253"/>
      <c r="I11" s="126">
        <v>5</v>
      </c>
      <c r="J11" s="147">
        <v>1070106078</v>
      </c>
      <c r="K11" s="147">
        <v>1131623517</v>
      </c>
      <c r="L11" s="131"/>
      <c r="M11" s="131"/>
      <c r="N11" s="131"/>
      <c r="O11" s="138"/>
      <c r="P11" s="131"/>
      <c r="Q11" s="131"/>
    </row>
    <row r="12" spans="1:17" s="119" customFormat="1" x14ac:dyDescent="0.2">
      <c r="A12" s="248" t="s">
        <v>102</v>
      </c>
      <c r="B12" s="249"/>
      <c r="C12" s="249"/>
      <c r="D12" s="249"/>
      <c r="E12" s="249"/>
      <c r="F12" s="249"/>
      <c r="G12" s="249"/>
      <c r="H12" s="250"/>
      <c r="I12" s="125">
        <v>6</v>
      </c>
      <c r="J12" s="147"/>
      <c r="K12" s="147">
        <v>0</v>
      </c>
      <c r="L12" s="131"/>
      <c r="M12" s="131"/>
      <c r="N12" s="131"/>
      <c r="O12" s="138"/>
      <c r="P12" s="131"/>
      <c r="Q12" s="131"/>
    </row>
    <row r="13" spans="1:17" x14ac:dyDescent="0.2">
      <c r="A13" s="251" t="s">
        <v>195</v>
      </c>
      <c r="B13" s="252"/>
      <c r="C13" s="252"/>
      <c r="D13" s="252"/>
      <c r="E13" s="252"/>
      <c r="F13" s="252"/>
      <c r="G13" s="252"/>
      <c r="H13" s="253"/>
      <c r="I13" s="126">
        <v>7</v>
      </c>
      <c r="J13" s="147"/>
      <c r="K13" s="147">
        <v>0</v>
      </c>
      <c r="L13" s="131"/>
      <c r="M13" s="131"/>
      <c r="N13" s="131"/>
      <c r="O13" s="138"/>
      <c r="P13" s="131"/>
      <c r="Q13" s="131"/>
    </row>
    <row r="14" spans="1:17" s="119" customFormat="1" x14ac:dyDescent="0.2">
      <c r="A14" s="248" t="s">
        <v>196</v>
      </c>
      <c r="B14" s="249"/>
      <c r="C14" s="249"/>
      <c r="D14" s="249"/>
      <c r="E14" s="249"/>
      <c r="F14" s="249"/>
      <c r="G14" s="249"/>
      <c r="H14" s="250"/>
      <c r="I14" s="125">
        <v>8</v>
      </c>
      <c r="J14" s="147">
        <v>128551285</v>
      </c>
      <c r="K14" s="147">
        <v>74505478</v>
      </c>
      <c r="L14" s="131"/>
      <c r="M14" s="131"/>
      <c r="N14" s="131"/>
      <c r="O14" s="138"/>
      <c r="P14" s="131"/>
      <c r="Q14" s="131"/>
    </row>
    <row r="15" spans="1:17" x14ac:dyDescent="0.2">
      <c r="A15" s="251" t="s">
        <v>197</v>
      </c>
      <c r="B15" s="252"/>
      <c r="C15" s="252"/>
      <c r="D15" s="252"/>
      <c r="E15" s="252"/>
      <c r="F15" s="252"/>
      <c r="G15" s="252"/>
      <c r="H15" s="253"/>
      <c r="I15" s="126">
        <v>9</v>
      </c>
      <c r="J15" s="147">
        <v>0</v>
      </c>
      <c r="K15" s="147">
        <v>0</v>
      </c>
      <c r="L15" s="131"/>
      <c r="M15" s="131"/>
      <c r="N15" s="131"/>
      <c r="O15" s="138"/>
      <c r="P15" s="131"/>
      <c r="Q15" s="131"/>
    </row>
    <row r="16" spans="1:17" s="119" customFormat="1" x14ac:dyDescent="0.2">
      <c r="A16" s="248" t="s">
        <v>193</v>
      </c>
      <c r="B16" s="249"/>
      <c r="C16" s="249"/>
      <c r="D16" s="249"/>
      <c r="E16" s="249"/>
      <c r="F16" s="249"/>
      <c r="G16" s="249"/>
      <c r="H16" s="250"/>
      <c r="I16" s="125">
        <v>10</v>
      </c>
      <c r="J16" s="146">
        <f>SUM(J17:J25)</f>
        <v>5148060398</v>
      </c>
      <c r="K16" s="146">
        <f>SUM(K17:K25)</f>
        <v>5165207991</v>
      </c>
      <c r="L16" s="131"/>
      <c r="M16" s="131"/>
      <c r="N16" s="131"/>
      <c r="O16" s="138"/>
      <c r="P16" s="131"/>
      <c r="Q16" s="131"/>
    </row>
    <row r="17" spans="1:17" x14ac:dyDescent="0.2">
      <c r="A17" s="251" t="s">
        <v>198</v>
      </c>
      <c r="B17" s="252"/>
      <c r="C17" s="252"/>
      <c r="D17" s="252"/>
      <c r="E17" s="252"/>
      <c r="F17" s="252"/>
      <c r="G17" s="252"/>
      <c r="H17" s="253"/>
      <c r="I17" s="126">
        <v>11</v>
      </c>
      <c r="J17" s="147">
        <v>45850769</v>
      </c>
      <c r="K17" s="147">
        <v>44062123</v>
      </c>
      <c r="L17" s="131"/>
      <c r="M17" s="131"/>
      <c r="N17" s="131"/>
      <c r="O17" s="138"/>
      <c r="P17" s="131"/>
      <c r="Q17" s="131"/>
    </row>
    <row r="18" spans="1:17" s="119" customFormat="1" x14ac:dyDescent="0.2">
      <c r="A18" s="248" t="s">
        <v>225</v>
      </c>
      <c r="B18" s="249"/>
      <c r="C18" s="249"/>
      <c r="D18" s="249"/>
      <c r="E18" s="249"/>
      <c r="F18" s="249"/>
      <c r="G18" s="249"/>
      <c r="H18" s="250"/>
      <c r="I18" s="125">
        <v>12</v>
      </c>
      <c r="J18" s="147">
        <v>3164836430</v>
      </c>
      <c r="K18" s="147">
        <v>3224411119</v>
      </c>
      <c r="L18" s="131"/>
      <c r="M18" s="131"/>
      <c r="N18" s="131"/>
      <c r="O18" s="138"/>
      <c r="P18" s="131"/>
      <c r="Q18" s="131"/>
    </row>
    <row r="19" spans="1:17" x14ac:dyDescent="0.2">
      <c r="A19" s="251" t="s">
        <v>199</v>
      </c>
      <c r="B19" s="252"/>
      <c r="C19" s="252"/>
      <c r="D19" s="252"/>
      <c r="E19" s="252"/>
      <c r="F19" s="252"/>
      <c r="G19" s="252"/>
      <c r="H19" s="253"/>
      <c r="I19" s="126">
        <v>13</v>
      </c>
      <c r="J19" s="147">
        <v>1475323955</v>
      </c>
      <c r="K19" s="147">
        <v>1480814795</v>
      </c>
      <c r="L19" s="131"/>
      <c r="M19" s="131"/>
      <c r="N19" s="131"/>
      <c r="O19" s="138"/>
      <c r="P19" s="131"/>
      <c r="Q19" s="131"/>
    </row>
    <row r="20" spans="1:17" s="119" customFormat="1" x14ac:dyDescent="0.2">
      <c r="A20" s="248" t="s">
        <v>17</v>
      </c>
      <c r="B20" s="249"/>
      <c r="C20" s="249"/>
      <c r="D20" s="249"/>
      <c r="E20" s="249"/>
      <c r="F20" s="249"/>
      <c r="G20" s="249"/>
      <c r="H20" s="250"/>
      <c r="I20" s="125">
        <v>14</v>
      </c>
      <c r="J20" s="147">
        <v>53232172</v>
      </c>
      <c r="K20" s="147">
        <v>44463600</v>
      </c>
      <c r="L20" s="131"/>
      <c r="M20" s="131"/>
      <c r="N20" s="131"/>
      <c r="O20" s="138"/>
      <c r="P20" s="131"/>
      <c r="Q20" s="131"/>
    </row>
    <row r="21" spans="1:17" x14ac:dyDescent="0.2">
      <c r="A21" s="251" t="s">
        <v>18</v>
      </c>
      <c r="B21" s="252"/>
      <c r="C21" s="252"/>
      <c r="D21" s="252"/>
      <c r="E21" s="252"/>
      <c r="F21" s="252"/>
      <c r="G21" s="252"/>
      <c r="H21" s="253"/>
      <c r="I21" s="126">
        <v>15</v>
      </c>
      <c r="J21" s="147">
        <v>0</v>
      </c>
      <c r="K21" s="147">
        <v>0</v>
      </c>
      <c r="L21" s="131"/>
      <c r="M21" s="131"/>
      <c r="N21" s="131"/>
      <c r="O21" s="138"/>
      <c r="P21" s="131"/>
      <c r="Q21" s="131"/>
    </row>
    <row r="22" spans="1:17" s="119" customFormat="1" x14ac:dyDescent="0.2">
      <c r="A22" s="248" t="s">
        <v>61</v>
      </c>
      <c r="B22" s="249"/>
      <c r="C22" s="249"/>
      <c r="D22" s="249"/>
      <c r="E22" s="249"/>
      <c r="F22" s="249"/>
      <c r="G22" s="249"/>
      <c r="H22" s="250"/>
      <c r="I22" s="125">
        <v>16</v>
      </c>
      <c r="J22" s="147">
        <v>572552</v>
      </c>
      <c r="K22" s="147">
        <v>571506</v>
      </c>
      <c r="L22" s="131"/>
      <c r="M22" s="131"/>
      <c r="N22" s="131"/>
      <c r="O22" s="138"/>
      <c r="P22" s="131"/>
      <c r="Q22" s="131"/>
    </row>
    <row r="23" spans="1:17" x14ac:dyDescent="0.2">
      <c r="A23" s="251" t="s">
        <v>62</v>
      </c>
      <c r="B23" s="252"/>
      <c r="C23" s="252"/>
      <c r="D23" s="252"/>
      <c r="E23" s="252"/>
      <c r="F23" s="252"/>
      <c r="G23" s="252"/>
      <c r="H23" s="253"/>
      <c r="I23" s="126">
        <v>17</v>
      </c>
      <c r="J23" s="147">
        <v>360624472</v>
      </c>
      <c r="K23" s="147">
        <v>331562720</v>
      </c>
      <c r="L23" s="131"/>
      <c r="M23" s="131"/>
      <c r="N23" s="131"/>
      <c r="O23" s="138"/>
      <c r="P23" s="131"/>
      <c r="Q23" s="131"/>
    </row>
    <row r="24" spans="1:17" s="119" customFormat="1" x14ac:dyDescent="0.2">
      <c r="A24" s="248" t="s">
        <v>63</v>
      </c>
      <c r="B24" s="249"/>
      <c r="C24" s="249"/>
      <c r="D24" s="249"/>
      <c r="E24" s="249"/>
      <c r="F24" s="249"/>
      <c r="G24" s="249"/>
      <c r="H24" s="250"/>
      <c r="I24" s="125">
        <v>18</v>
      </c>
      <c r="J24" s="147">
        <v>3859338</v>
      </c>
      <c r="K24" s="147">
        <v>3698574</v>
      </c>
      <c r="L24" s="131"/>
      <c r="M24" s="131"/>
      <c r="N24" s="131"/>
      <c r="O24" s="138"/>
      <c r="P24" s="131"/>
      <c r="Q24" s="131"/>
    </row>
    <row r="25" spans="1:17" x14ac:dyDescent="0.2">
      <c r="A25" s="251" t="s">
        <v>64</v>
      </c>
      <c r="B25" s="252"/>
      <c r="C25" s="252"/>
      <c r="D25" s="252"/>
      <c r="E25" s="252"/>
      <c r="F25" s="252"/>
      <c r="G25" s="252"/>
      <c r="H25" s="253"/>
      <c r="I25" s="126">
        <v>19</v>
      </c>
      <c r="J25" s="147">
        <v>43760710</v>
      </c>
      <c r="K25" s="147">
        <v>35623554</v>
      </c>
      <c r="L25" s="131"/>
      <c r="M25" s="131"/>
      <c r="N25" s="131"/>
      <c r="O25" s="138"/>
      <c r="P25" s="131"/>
      <c r="Q25" s="131"/>
    </row>
    <row r="26" spans="1:17" s="119" customFormat="1" x14ac:dyDescent="0.2">
      <c r="A26" s="248" t="s">
        <v>179</v>
      </c>
      <c r="B26" s="249"/>
      <c r="C26" s="249"/>
      <c r="D26" s="249"/>
      <c r="E26" s="249"/>
      <c r="F26" s="249"/>
      <c r="G26" s="249"/>
      <c r="H26" s="250"/>
      <c r="I26" s="125">
        <v>20</v>
      </c>
      <c r="J26" s="146">
        <f>SUM(J27:J34)</f>
        <v>2107183506</v>
      </c>
      <c r="K26" s="146">
        <f>SUM(K27:K34)</f>
        <v>3008691225</v>
      </c>
      <c r="L26" s="131"/>
      <c r="M26" s="131"/>
      <c r="N26" s="131"/>
      <c r="O26" s="138"/>
      <c r="P26" s="131"/>
      <c r="Q26" s="131"/>
    </row>
    <row r="27" spans="1:17" x14ac:dyDescent="0.2">
      <c r="A27" s="251" t="s">
        <v>65</v>
      </c>
      <c r="B27" s="252"/>
      <c r="C27" s="252"/>
      <c r="D27" s="252"/>
      <c r="E27" s="252"/>
      <c r="F27" s="252"/>
      <c r="G27" s="252"/>
      <c r="H27" s="253"/>
      <c r="I27" s="126">
        <v>21</v>
      </c>
      <c r="J27" s="147">
        <v>1135010077</v>
      </c>
      <c r="K27" s="147">
        <v>2059239457</v>
      </c>
      <c r="L27" s="131"/>
      <c r="M27" s="131"/>
      <c r="N27" s="131"/>
      <c r="O27" s="138"/>
      <c r="P27" s="131"/>
      <c r="Q27" s="131"/>
    </row>
    <row r="28" spans="1:17" s="119" customFormat="1" x14ac:dyDescent="0.2">
      <c r="A28" s="248" t="s">
        <v>66</v>
      </c>
      <c r="B28" s="249"/>
      <c r="C28" s="249"/>
      <c r="D28" s="249"/>
      <c r="E28" s="249"/>
      <c r="F28" s="249"/>
      <c r="G28" s="249"/>
      <c r="H28" s="250"/>
      <c r="I28" s="125">
        <v>22</v>
      </c>
      <c r="J28" s="147">
        <v>1138001</v>
      </c>
      <c r="K28" s="147">
        <v>939145</v>
      </c>
      <c r="L28" s="131"/>
      <c r="M28" s="131"/>
      <c r="N28" s="131"/>
      <c r="O28" s="138"/>
      <c r="P28" s="131"/>
      <c r="Q28" s="131"/>
    </row>
    <row r="29" spans="1:17" x14ac:dyDescent="0.2">
      <c r="A29" s="251" t="s">
        <v>67</v>
      </c>
      <c r="B29" s="252"/>
      <c r="C29" s="252"/>
      <c r="D29" s="252"/>
      <c r="E29" s="252"/>
      <c r="F29" s="252"/>
      <c r="G29" s="252"/>
      <c r="H29" s="253"/>
      <c r="I29" s="126">
        <v>23</v>
      </c>
      <c r="J29" s="147">
        <v>0</v>
      </c>
      <c r="K29" s="147">
        <v>0</v>
      </c>
      <c r="L29" s="131"/>
      <c r="M29" s="131"/>
      <c r="N29" s="131"/>
      <c r="O29" s="138"/>
      <c r="P29" s="131"/>
      <c r="Q29" s="131"/>
    </row>
    <row r="30" spans="1:17" s="119" customFormat="1" x14ac:dyDescent="0.2">
      <c r="A30" s="248" t="s">
        <v>72</v>
      </c>
      <c r="B30" s="249"/>
      <c r="C30" s="249"/>
      <c r="D30" s="249"/>
      <c r="E30" s="249"/>
      <c r="F30" s="249"/>
      <c r="G30" s="249"/>
      <c r="H30" s="250"/>
      <c r="I30" s="125">
        <v>24</v>
      </c>
      <c r="J30" s="147">
        <v>0</v>
      </c>
      <c r="K30" s="147">
        <v>0</v>
      </c>
      <c r="L30" s="131"/>
      <c r="M30" s="131"/>
      <c r="N30" s="131"/>
      <c r="O30" s="138"/>
      <c r="P30" s="131"/>
      <c r="Q30" s="131"/>
    </row>
    <row r="31" spans="1:17" x14ac:dyDescent="0.2">
      <c r="A31" s="251" t="s">
        <v>73</v>
      </c>
      <c r="B31" s="252"/>
      <c r="C31" s="252"/>
      <c r="D31" s="252"/>
      <c r="E31" s="252"/>
      <c r="F31" s="252"/>
      <c r="G31" s="252"/>
      <c r="H31" s="253"/>
      <c r="I31" s="126">
        <v>25</v>
      </c>
      <c r="J31" s="147">
        <v>948692005</v>
      </c>
      <c r="K31" s="147">
        <v>945440640</v>
      </c>
      <c r="L31" s="131"/>
      <c r="M31" s="131"/>
      <c r="N31" s="131"/>
      <c r="O31" s="138"/>
      <c r="P31" s="131"/>
      <c r="Q31" s="131"/>
    </row>
    <row r="32" spans="1:17" s="119" customFormat="1" x14ac:dyDescent="0.2">
      <c r="A32" s="248" t="s">
        <v>74</v>
      </c>
      <c r="B32" s="249"/>
      <c r="C32" s="249"/>
      <c r="D32" s="249"/>
      <c r="E32" s="249"/>
      <c r="F32" s="249"/>
      <c r="G32" s="249"/>
      <c r="H32" s="250"/>
      <c r="I32" s="125">
        <v>26</v>
      </c>
      <c r="J32" s="147">
        <v>22343423</v>
      </c>
      <c r="K32" s="147">
        <v>3071983</v>
      </c>
      <c r="L32" s="131"/>
      <c r="M32" s="131"/>
      <c r="N32" s="131"/>
      <c r="O32" s="138"/>
      <c r="P32" s="131"/>
      <c r="Q32" s="131"/>
    </row>
    <row r="33" spans="1:17" x14ac:dyDescent="0.2">
      <c r="A33" s="251" t="s">
        <v>68</v>
      </c>
      <c r="B33" s="252"/>
      <c r="C33" s="252"/>
      <c r="D33" s="252"/>
      <c r="E33" s="252"/>
      <c r="F33" s="252"/>
      <c r="G33" s="252"/>
      <c r="H33" s="253"/>
      <c r="I33" s="126">
        <v>27</v>
      </c>
      <c r="J33" s="147">
        <v>0</v>
      </c>
      <c r="K33" s="147">
        <v>0</v>
      </c>
      <c r="L33" s="131"/>
      <c r="M33" s="131"/>
      <c r="N33" s="131"/>
      <c r="O33" s="138"/>
      <c r="P33" s="131"/>
      <c r="Q33" s="131"/>
    </row>
    <row r="34" spans="1:17" s="119" customFormat="1" x14ac:dyDescent="0.2">
      <c r="A34" s="248" t="s">
        <v>172</v>
      </c>
      <c r="B34" s="249"/>
      <c r="C34" s="249"/>
      <c r="D34" s="249"/>
      <c r="E34" s="249"/>
      <c r="F34" s="249"/>
      <c r="G34" s="249"/>
      <c r="H34" s="250"/>
      <c r="I34" s="125">
        <v>28</v>
      </c>
      <c r="J34" s="147">
        <v>0</v>
      </c>
      <c r="K34" s="147">
        <v>0</v>
      </c>
      <c r="L34" s="131"/>
      <c r="M34" s="131"/>
      <c r="N34" s="131"/>
      <c r="O34" s="138"/>
      <c r="P34" s="131"/>
      <c r="Q34" s="131"/>
    </row>
    <row r="35" spans="1:17" x14ac:dyDescent="0.2">
      <c r="A35" s="251" t="s">
        <v>173</v>
      </c>
      <c r="B35" s="252"/>
      <c r="C35" s="252"/>
      <c r="D35" s="252"/>
      <c r="E35" s="252"/>
      <c r="F35" s="252"/>
      <c r="G35" s="252"/>
      <c r="H35" s="253"/>
      <c r="I35" s="126">
        <v>29</v>
      </c>
      <c r="J35" s="146">
        <f>SUM(J36:J38)</f>
        <v>111342140</v>
      </c>
      <c r="K35" s="146">
        <f>SUM(K36:K38)</f>
        <v>135519582</v>
      </c>
      <c r="L35" s="131"/>
      <c r="M35" s="131"/>
      <c r="N35" s="131"/>
      <c r="O35" s="138"/>
      <c r="P35" s="131"/>
      <c r="Q35" s="131"/>
    </row>
    <row r="36" spans="1:17" s="119" customFormat="1" x14ac:dyDescent="0.2">
      <c r="A36" s="248" t="s">
        <v>69</v>
      </c>
      <c r="B36" s="249"/>
      <c r="C36" s="249"/>
      <c r="D36" s="249"/>
      <c r="E36" s="249"/>
      <c r="F36" s="249"/>
      <c r="G36" s="249"/>
      <c r="H36" s="250"/>
      <c r="I36" s="125">
        <v>30</v>
      </c>
      <c r="J36" s="147">
        <v>0</v>
      </c>
      <c r="K36" s="147">
        <v>0</v>
      </c>
      <c r="L36" s="131"/>
      <c r="M36" s="131"/>
      <c r="N36" s="131"/>
      <c r="O36" s="138"/>
      <c r="P36" s="131"/>
      <c r="Q36" s="131"/>
    </row>
    <row r="37" spans="1:17" x14ac:dyDescent="0.2">
      <c r="A37" s="251" t="s">
        <v>70</v>
      </c>
      <c r="B37" s="252"/>
      <c r="C37" s="252"/>
      <c r="D37" s="252"/>
      <c r="E37" s="252"/>
      <c r="F37" s="252"/>
      <c r="G37" s="252"/>
      <c r="H37" s="253"/>
      <c r="I37" s="126">
        <v>31</v>
      </c>
      <c r="J37" s="147">
        <v>9327821</v>
      </c>
      <c r="K37" s="147">
        <v>8166205</v>
      </c>
      <c r="L37" s="131"/>
      <c r="M37" s="131"/>
      <c r="N37" s="131"/>
      <c r="O37" s="138"/>
      <c r="P37" s="131"/>
      <c r="Q37" s="131"/>
    </row>
    <row r="38" spans="1:17" s="119" customFormat="1" x14ac:dyDescent="0.2">
      <c r="A38" s="248" t="s">
        <v>71</v>
      </c>
      <c r="B38" s="249"/>
      <c r="C38" s="249"/>
      <c r="D38" s="249"/>
      <c r="E38" s="249"/>
      <c r="F38" s="249"/>
      <c r="G38" s="249"/>
      <c r="H38" s="250"/>
      <c r="I38" s="125">
        <v>32</v>
      </c>
      <c r="J38" s="147">
        <v>102014319</v>
      </c>
      <c r="K38" s="147">
        <v>127353377</v>
      </c>
      <c r="L38" s="131"/>
      <c r="M38" s="131"/>
      <c r="N38" s="131"/>
      <c r="O38" s="138"/>
      <c r="P38" s="131"/>
      <c r="Q38" s="131"/>
    </row>
    <row r="39" spans="1:17" x14ac:dyDescent="0.2">
      <c r="A39" s="251" t="s">
        <v>174</v>
      </c>
      <c r="B39" s="252"/>
      <c r="C39" s="252"/>
      <c r="D39" s="252"/>
      <c r="E39" s="252"/>
      <c r="F39" s="252"/>
      <c r="G39" s="252"/>
      <c r="H39" s="253"/>
      <c r="I39" s="126">
        <v>33</v>
      </c>
      <c r="J39" s="147">
        <v>59276942</v>
      </c>
      <c r="K39" s="147">
        <v>56797380</v>
      </c>
      <c r="L39" s="131"/>
      <c r="M39" s="131"/>
      <c r="N39" s="131"/>
      <c r="O39" s="138"/>
      <c r="P39" s="131"/>
      <c r="Q39" s="131"/>
    </row>
    <row r="40" spans="1:17" s="119" customFormat="1" x14ac:dyDescent="0.2">
      <c r="A40" s="262" t="s">
        <v>310</v>
      </c>
      <c r="B40" s="263"/>
      <c r="C40" s="263"/>
      <c r="D40" s="263"/>
      <c r="E40" s="263"/>
      <c r="F40" s="263"/>
      <c r="G40" s="263"/>
      <c r="H40" s="264"/>
      <c r="I40" s="125">
        <v>34</v>
      </c>
      <c r="J40" s="146">
        <f>J41+J49+J56+J64</f>
        <v>4924926143</v>
      </c>
      <c r="K40" s="146">
        <f>K41+K49+K56+K64</f>
        <v>4258215610</v>
      </c>
      <c r="L40" s="131"/>
      <c r="M40" s="131"/>
      <c r="N40" s="131"/>
      <c r="O40" s="138"/>
      <c r="P40" s="131"/>
      <c r="Q40" s="131"/>
    </row>
    <row r="41" spans="1:17" x14ac:dyDescent="0.2">
      <c r="A41" s="251" t="s">
        <v>89</v>
      </c>
      <c r="B41" s="252"/>
      <c r="C41" s="252"/>
      <c r="D41" s="252"/>
      <c r="E41" s="252"/>
      <c r="F41" s="252"/>
      <c r="G41" s="252"/>
      <c r="H41" s="253"/>
      <c r="I41" s="126">
        <v>35</v>
      </c>
      <c r="J41" s="146">
        <f>SUM(J42:J48)</f>
        <v>94801712</v>
      </c>
      <c r="K41" s="146">
        <f>SUM(K42:K48)</f>
        <v>112035008</v>
      </c>
      <c r="L41" s="131"/>
      <c r="M41" s="131"/>
      <c r="N41" s="131"/>
      <c r="O41" s="138"/>
      <c r="P41" s="131"/>
      <c r="Q41" s="131"/>
    </row>
    <row r="42" spans="1:17" s="119" customFormat="1" x14ac:dyDescent="0.2">
      <c r="A42" s="248" t="s">
        <v>106</v>
      </c>
      <c r="B42" s="249"/>
      <c r="C42" s="249"/>
      <c r="D42" s="249"/>
      <c r="E42" s="249"/>
      <c r="F42" s="249"/>
      <c r="G42" s="249"/>
      <c r="H42" s="250"/>
      <c r="I42" s="125">
        <v>36</v>
      </c>
      <c r="J42" s="147">
        <v>24494363</v>
      </c>
      <c r="K42" s="147">
        <v>32825247</v>
      </c>
      <c r="L42" s="131"/>
      <c r="M42" s="131"/>
      <c r="N42" s="131"/>
      <c r="O42" s="138"/>
      <c r="P42" s="131"/>
      <c r="Q42" s="131"/>
    </row>
    <row r="43" spans="1:17" x14ac:dyDescent="0.2">
      <c r="A43" s="251" t="s">
        <v>107</v>
      </c>
      <c r="B43" s="252"/>
      <c r="C43" s="252"/>
      <c r="D43" s="252"/>
      <c r="E43" s="252"/>
      <c r="F43" s="252"/>
      <c r="G43" s="252"/>
      <c r="H43" s="253"/>
      <c r="I43" s="126">
        <v>37</v>
      </c>
      <c r="J43" s="147">
        <v>0</v>
      </c>
      <c r="K43" s="147">
        <v>0</v>
      </c>
      <c r="L43" s="131"/>
      <c r="M43" s="131"/>
      <c r="N43" s="131"/>
      <c r="O43" s="138"/>
      <c r="P43" s="131"/>
      <c r="Q43" s="131"/>
    </row>
    <row r="44" spans="1:17" s="119" customFormat="1" x14ac:dyDescent="0.2">
      <c r="A44" s="248" t="s">
        <v>75</v>
      </c>
      <c r="B44" s="249"/>
      <c r="C44" s="249"/>
      <c r="D44" s="249"/>
      <c r="E44" s="249"/>
      <c r="F44" s="249"/>
      <c r="G44" s="249"/>
      <c r="H44" s="250"/>
      <c r="I44" s="125">
        <v>38</v>
      </c>
      <c r="J44" s="147">
        <v>0</v>
      </c>
      <c r="K44" s="147">
        <v>0</v>
      </c>
      <c r="L44" s="131"/>
      <c r="M44" s="131"/>
      <c r="N44" s="131"/>
      <c r="O44" s="138"/>
      <c r="P44" s="131"/>
      <c r="Q44" s="131"/>
    </row>
    <row r="45" spans="1:17" x14ac:dyDescent="0.2">
      <c r="A45" s="251" t="s">
        <v>76</v>
      </c>
      <c r="B45" s="252"/>
      <c r="C45" s="252"/>
      <c r="D45" s="252"/>
      <c r="E45" s="252"/>
      <c r="F45" s="252"/>
      <c r="G45" s="252"/>
      <c r="H45" s="253"/>
      <c r="I45" s="126">
        <v>39</v>
      </c>
      <c r="J45" s="147">
        <v>70242430</v>
      </c>
      <c r="K45" s="147">
        <v>79160573</v>
      </c>
      <c r="L45" s="131"/>
      <c r="M45" s="131"/>
      <c r="N45" s="131"/>
      <c r="O45" s="138"/>
      <c r="P45" s="131"/>
      <c r="Q45" s="131"/>
    </row>
    <row r="46" spans="1:17" s="119" customFormat="1" x14ac:dyDescent="0.2">
      <c r="A46" s="248" t="s">
        <v>77</v>
      </c>
      <c r="B46" s="249"/>
      <c r="C46" s="249"/>
      <c r="D46" s="249"/>
      <c r="E46" s="249"/>
      <c r="F46" s="249"/>
      <c r="G46" s="249"/>
      <c r="H46" s="250"/>
      <c r="I46" s="125">
        <v>40</v>
      </c>
      <c r="J46" s="147">
        <v>64919</v>
      </c>
      <c r="K46" s="147">
        <v>49188</v>
      </c>
      <c r="L46" s="131"/>
      <c r="M46" s="131"/>
      <c r="N46" s="131"/>
      <c r="O46" s="138"/>
      <c r="P46" s="131"/>
      <c r="Q46" s="131"/>
    </row>
    <row r="47" spans="1:17" x14ac:dyDescent="0.2">
      <c r="A47" s="251" t="s">
        <v>78</v>
      </c>
      <c r="B47" s="252"/>
      <c r="C47" s="252"/>
      <c r="D47" s="252"/>
      <c r="E47" s="252"/>
      <c r="F47" s="252"/>
      <c r="G47" s="252"/>
      <c r="H47" s="253"/>
      <c r="I47" s="126">
        <v>41</v>
      </c>
      <c r="J47" s="147">
        <v>0</v>
      </c>
      <c r="K47" s="147">
        <v>0</v>
      </c>
      <c r="L47" s="131"/>
      <c r="M47" s="131"/>
      <c r="N47" s="131"/>
      <c r="O47" s="138"/>
      <c r="P47" s="131"/>
      <c r="Q47" s="131"/>
    </row>
    <row r="48" spans="1:17" s="119" customFormat="1" x14ac:dyDescent="0.2">
      <c r="A48" s="248" t="s">
        <v>79</v>
      </c>
      <c r="B48" s="249"/>
      <c r="C48" s="249"/>
      <c r="D48" s="249"/>
      <c r="E48" s="249"/>
      <c r="F48" s="249"/>
      <c r="G48" s="249"/>
      <c r="H48" s="250"/>
      <c r="I48" s="125">
        <v>42</v>
      </c>
      <c r="J48" s="147">
        <v>0</v>
      </c>
      <c r="K48" s="147">
        <v>0</v>
      </c>
      <c r="L48" s="131"/>
      <c r="M48" s="131"/>
      <c r="N48" s="131"/>
      <c r="O48" s="138"/>
      <c r="P48" s="131"/>
      <c r="Q48" s="131"/>
    </row>
    <row r="49" spans="1:17" x14ac:dyDescent="0.2">
      <c r="A49" s="251" t="s">
        <v>90</v>
      </c>
      <c r="B49" s="252"/>
      <c r="C49" s="252"/>
      <c r="D49" s="252"/>
      <c r="E49" s="252"/>
      <c r="F49" s="252"/>
      <c r="G49" s="252"/>
      <c r="H49" s="253"/>
      <c r="I49" s="126">
        <v>43</v>
      </c>
      <c r="J49" s="146">
        <f>SUM(J50:J55)</f>
        <v>1132163336</v>
      </c>
      <c r="K49" s="146">
        <f>SUM(K50:K55)</f>
        <v>1283093626</v>
      </c>
      <c r="L49" s="131"/>
      <c r="M49" s="131"/>
      <c r="N49" s="131"/>
      <c r="O49" s="138"/>
      <c r="P49" s="131"/>
      <c r="Q49" s="131"/>
    </row>
    <row r="50" spans="1:17" s="119" customFormat="1" x14ac:dyDescent="0.2">
      <c r="A50" s="248" t="s">
        <v>187</v>
      </c>
      <c r="B50" s="249"/>
      <c r="C50" s="249"/>
      <c r="D50" s="249"/>
      <c r="E50" s="249"/>
      <c r="F50" s="249"/>
      <c r="G50" s="249"/>
      <c r="H50" s="250"/>
      <c r="I50" s="125">
        <v>44</v>
      </c>
      <c r="J50" s="147">
        <v>78933480</v>
      </c>
      <c r="K50" s="147">
        <v>165034889</v>
      </c>
      <c r="L50" s="131"/>
      <c r="M50" s="131"/>
      <c r="N50" s="131"/>
      <c r="O50" s="138"/>
      <c r="P50" s="131"/>
      <c r="Q50" s="131"/>
    </row>
    <row r="51" spans="1:17" x14ac:dyDescent="0.2">
      <c r="A51" s="251" t="s">
        <v>188</v>
      </c>
      <c r="B51" s="252"/>
      <c r="C51" s="252"/>
      <c r="D51" s="252"/>
      <c r="E51" s="252"/>
      <c r="F51" s="252"/>
      <c r="G51" s="252"/>
      <c r="H51" s="253"/>
      <c r="I51" s="126">
        <v>45</v>
      </c>
      <c r="J51" s="147">
        <v>1018996657</v>
      </c>
      <c r="K51" s="147">
        <v>1090398454</v>
      </c>
      <c r="L51" s="131"/>
      <c r="M51" s="131"/>
      <c r="N51" s="131"/>
      <c r="O51" s="138"/>
      <c r="P51" s="131"/>
      <c r="Q51" s="131"/>
    </row>
    <row r="52" spans="1:17" s="119" customFormat="1" x14ac:dyDescent="0.2">
      <c r="A52" s="248" t="s">
        <v>189</v>
      </c>
      <c r="B52" s="249"/>
      <c r="C52" s="249"/>
      <c r="D52" s="249"/>
      <c r="E52" s="249"/>
      <c r="F52" s="249"/>
      <c r="G52" s="249"/>
      <c r="H52" s="250"/>
      <c r="I52" s="125">
        <v>46</v>
      </c>
      <c r="J52" s="147">
        <v>0</v>
      </c>
      <c r="K52" s="147">
        <v>0</v>
      </c>
      <c r="L52" s="131"/>
      <c r="M52" s="131"/>
      <c r="N52" s="131"/>
      <c r="O52" s="138"/>
      <c r="P52" s="131"/>
      <c r="Q52" s="131"/>
    </row>
    <row r="53" spans="1:17" x14ac:dyDescent="0.2">
      <c r="A53" s="251" t="s">
        <v>190</v>
      </c>
      <c r="B53" s="252"/>
      <c r="C53" s="252"/>
      <c r="D53" s="252"/>
      <c r="E53" s="252"/>
      <c r="F53" s="252"/>
      <c r="G53" s="252"/>
      <c r="H53" s="253"/>
      <c r="I53" s="126">
        <v>47</v>
      </c>
      <c r="J53" s="147">
        <v>273620</v>
      </c>
      <c r="K53" s="147">
        <v>8720844</v>
      </c>
      <c r="L53" s="131"/>
      <c r="M53" s="131"/>
      <c r="N53" s="131"/>
      <c r="O53" s="138"/>
      <c r="P53" s="131"/>
      <c r="Q53" s="131"/>
    </row>
    <row r="54" spans="1:17" s="119" customFormat="1" x14ac:dyDescent="0.2">
      <c r="A54" s="248" t="s">
        <v>10</v>
      </c>
      <c r="B54" s="249"/>
      <c r="C54" s="249"/>
      <c r="D54" s="249"/>
      <c r="E54" s="249"/>
      <c r="F54" s="249"/>
      <c r="G54" s="249"/>
      <c r="H54" s="250"/>
      <c r="I54" s="125">
        <v>48</v>
      </c>
      <c r="J54" s="147">
        <v>1402600</v>
      </c>
      <c r="K54" s="147">
        <v>956608</v>
      </c>
      <c r="L54" s="131"/>
      <c r="M54" s="131"/>
      <c r="N54" s="131"/>
      <c r="O54" s="138"/>
      <c r="P54" s="131"/>
      <c r="Q54" s="131"/>
    </row>
    <row r="55" spans="1:17" x14ac:dyDescent="0.2">
      <c r="A55" s="251" t="s">
        <v>11</v>
      </c>
      <c r="B55" s="252"/>
      <c r="C55" s="252"/>
      <c r="D55" s="252"/>
      <c r="E55" s="252"/>
      <c r="F55" s="252"/>
      <c r="G55" s="252"/>
      <c r="H55" s="253"/>
      <c r="I55" s="126">
        <v>49</v>
      </c>
      <c r="J55" s="147">
        <v>32556979</v>
      </c>
      <c r="K55" s="147">
        <v>17982831</v>
      </c>
      <c r="L55" s="131"/>
      <c r="M55" s="131"/>
      <c r="N55" s="131"/>
      <c r="O55" s="138"/>
      <c r="P55" s="131"/>
      <c r="Q55" s="131"/>
    </row>
    <row r="56" spans="1:17" s="119" customFormat="1" x14ac:dyDescent="0.2">
      <c r="A56" s="248" t="s">
        <v>91</v>
      </c>
      <c r="B56" s="249"/>
      <c r="C56" s="249"/>
      <c r="D56" s="249"/>
      <c r="E56" s="249"/>
      <c r="F56" s="249"/>
      <c r="G56" s="249"/>
      <c r="H56" s="250"/>
      <c r="I56" s="125">
        <v>50</v>
      </c>
      <c r="J56" s="146">
        <f>SUM(J57:J63)</f>
        <v>1178045737</v>
      </c>
      <c r="K56" s="146">
        <f>SUM(K57:K63)</f>
        <v>178133886</v>
      </c>
      <c r="L56" s="131"/>
      <c r="M56" s="131"/>
      <c r="N56" s="131"/>
      <c r="O56" s="138"/>
      <c r="P56" s="131"/>
      <c r="Q56" s="131"/>
    </row>
    <row r="57" spans="1:17" x14ac:dyDescent="0.2">
      <c r="A57" s="251" t="s">
        <v>65</v>
      </c>
      <c r="B57" s="252"/>
      <c r="C57" s="252"/>
      <c r="D57" s="252"/>
      <c r="E57" s="252"/>
      <c r="F57" s="252"/>
      <c r="G57" s="252"/>
      <c r="H57" s="253"/>
      <c r="I57" s="126">
        <v>51</v>
      </c>
      <c r="J57" s="147">
        <v>0</v>
      </c>
      <c r="K57" s="147">
        <v>0</v>
      </c>
      <c r="L57" s="131"/>
      <c r="M57" s="131"/>
      <c r="N57" s="131"/>
      <c r="O57" s="138"/>
      <c r="P57" s="131"/>
      <c r="Q57" s="131"/>
    </row>
    <row r="58" spans="1:17" s="119" customFormat="1" x14ac:dyDescent="0.2">
      <c r="A58" s="248" t="s">
        <v>66</v>
      </c>
      <c r="B58" s="249"/>
      <c r="C58" s="249"/>
      <c r="D58" s="249"/>
      <c r="E58" s="249"/>
      <c r="F58" s="249"/>
      <c r="G58" s="249"/>
      <c r="H58" s="250"/>
      <c r="I58" s="125">
        <v>52</v>
      </c>
      <c r="J58" s="147">
        <v>0</v>
      </c>
      <c r="K58" s="147">
        <v>18448715</v>
      </c>
      <c r="L58" s="131"/>
      <c r="M58" s="131"/>
      <c r="N58" s="131"/>
      <c r="O58" s="138"/>
      <c r="P58" s="131"/>
      <c r="Q58" s="131"/>
    </row>
    <row r="59" spans="1:17" x14ac:dyDescent="0.2">
      <c r="A59" s="251" t="s">
        <v>220</v>
      </c>
      <c r="B59" s="252"/>
      <c r="C59" s="252"/>
      <c r="D59" s="252"/>
      <c r="E59" s="252"/>
      <c r="F59" s="252"/>
      <c r="G59" s="252"/>
      <c r="H59" s="253"/>
      <c r="I59" s="126">
        <v>53</v>
      </c>
      <c r="J59" s="147">
        <v>0</v>
      </c>
      <c r="K59" s="147">
        <v>0</v>
      </c>
      <c r="L59" s="131"/>
      <c r="M59" s="131"/>
      <c r="N59" s="131"/>
      <c r="O59" s="138"/>
      <c r="P59" s="131"/>
      <c r="Q59" s="131"/>
    </row>
    <row r="60" spans="1:17" s="119" customFormat="1" x14ac:dyDescent="0.2">
      <c r="A60" s="248" t="s">
        <v>72</v>
      </c>
      <c r="B60" s="249"/>
      <c r="C60" s="249"/>
      <c r="D60" s="249"/>
      <c r="E60" s="249"/>
      <c r="F60" s="249"/>
      <c r="G60" s="249"/>
      <c r="H60" s="250"/>
      <c r="I60" s="125">
        <v>54</v>
      </c>
      <c r="J60" s="147">
        <v>0</v>
      </c>
      <c r="K60" s="147">
        <v>0</v>
      </c>
      <c r="L60" s="131"/>
      <c r="M60" s="131"/>
      <c r="N60" s="131"/>
      <c r="O60" s="138"/>
      <c r="P60" s="131"/>
      <c r="Q60" s="131"/>
    </row>
    <row r="61" spans="1:17" x14ac:dyDescent="0.2">
      <c r="A61" s="251" t="s">
        <v>73</v>
      </c>
      <c r="B61" s="252"/>
      <c r="C61" s="252"/>
      <c r="D61" s="252"/>
      <c r="E61" s="252"/>
      <c r="F61" s="252"/>
      <c r="G61" s="252"/>
      <c r="H61" s="253"/>
      <c r="I61" s="126">
        <v>55</v>
      </c>
      <c r="J61" s="147">
        <v>35273047</v>
      </c>
      <c r="K61" s="147">
        <v>124093</v>
      </c>
      <c r="L61" s="131"/>
      <c r="M61" s="131"/>
      <c r="N61" s="131"/>
      <c r="O61" s="138"/>
      <c r="P61" s="131"/>
      <c r="Q61" s="131"/>
    </row>
    <row r="62" spans="1:17" s="119" customFormat="1" x14ac:dyDescent="0.2">
      <c r="A62" s="248" t="s">
        <v>74</v>
      </c>
      <c r="B62" s="249"/>
      <c r="C62" s="249"/>
      <c r="D62" s="249"/>
      <c r="E62" s="249"/>
      <c r="F62" s="249"/>
      <c r="G62" s="249"/>
      <c r="H62" s="250"/>
      <c r="I62" s="125">
        <v>56</v>
      </c>
      <c r="J62" s="147">
        <v>1142772144</v>
      </c>
      <c r="K62" s="147">
        <v>159499424</v>
      </c>
      <c r="L62" s="131"/>
      <c r="M62" s="131"/>
      <c r="N62" s="131"/>
      <c r="O62" s="138"/>
      <c r="P62" s="131"/>
      <c r="Q62" s="131"/>
    </row>
    <row r="63" spans="1:17" x14ac:dyDescent="0.2">
      <c r="A63" s="251" t="s">
        <v>35</v>
      </c>
      <c r="B63" s="252"/>
      <c r="C63" s="252"/>
      <c r="D63" s="252"/>
      <c r="E63" s="252"/>
      <c r="F63" s="252"/>
      <c r="G63" s="252"/>
      <c r="H63" s="253"/>
      <c r="I63" s="126">
        <v>57</v>
      </c>
      <c r="J63" s="147">
        <v>546</v>
      </c>
      <c r="K63" s="147">
        <v>61654</v>
      </c>
      <c r="L63" s="131"/>
      <c r="M63" s="131"/>
      <c r="N63" s="131"/>
      <c r="O63" s="138"/>
      <c r="P63" s="131"/>
      <c r="Q63" s="131"/>
    </row>
    <row r="64" spans="1:17" s="119" customFormat="1" x14ac:dyDescent="0.2">
      <c r="A64" s="248" t="s">
        <v>194</v>
      </c>
      <c r="B64" s="249"/>
      <c r="C64" s="249"/>
      <c r="D64" s="249"/>
      <c r="E64" s="249"/>
      <c r="F64" s="249"/>
      <c r="G64" s="249"/>
      <c r="H64" s="250"/>
      <c r="I64" s="125">
        <v>58</v>
      </c>
      <c r="J64" s="147">
        <v>2519915358</v>
      </c>
      <c r="K64" s="147">
        <v>2684953090</v>
      </c>
      <c r="L64" s="131"/>
      <c r="M64" s="131"/>
      <c r="N64" s="131"/>
      <c r="O64" s="138"/>
      <c r="P64" s="131"/>
      <c r="Q64" s="131"/>
    </row>
    <row r="65" spans="1:17" x14ac:dyDescent="0.2">
      <c r="A65" s="259" t="s">
        <v>45</v>
      </c>
      <c r="B65" s="260"/>
      <c r="C65" s="260"/>
      <c r="D65" s="260"/>
      <c r="E65" s="260"/>
      <c r="F65" s="260"/>
      <c r="G65" s="260"/>
      <c r="H65" s="261"/>
      <c r="I65" s="126">
        <v>59</v>
      </c>
      <c r="J65" s="147">
        <v>229771677</v>
      </c>
      <c r="K65" s="147">
        <v>72611743</v>
      </c>
      <c r="L65" s="131"/>
      <c r="M65" s="131"/>
      <c r="N65" s="131"/>
      <c r="O65" s="138"/>
      <c r="P65" s="131"/>
      <c r="Q65" s="131"/>
    </row>
    <row r="66" spans="1:17" s="119" customFormat="1" x14ac:dyDescent="0.2">
      <c r="A66" s="262" t="s">
        <v>311</v>
      </c>
      <c r="B66" s="263"/>
      <c r="C66" s="263"/>
      <c r="D66" s="263"/>
      <c r="E66" s="263"/>
      <c r="F66" s="263"/>
      <c r="G66" s="263"/>
      <c r="H66" s="264"/>
      <c r="I66" s="125">
        <v>60</v>
      </c>
      <c r="J66" s="146">
        <f>J7+J8+J40+J65</f>
        <v>13779218169</v>
      </c>
      <c r="K66" s="146">
        <f>K7+K8+K40+K65</f>
        <v>13903172526</v>
      </c>
      <c r="L66" s="131"/>
      <c r="M66" s="131"/>
      <c r="N66" s="131"/>
      <c r="O66" s="138"/>
      <c r="P66" s="131"/>
      <c r="Q66" s="131"/>
    </row>
    <row r="67" spans="1:17" x14ac:dyDescent="0.2">
      <c r="A67" s="272" t="s">
        <v>80</v>
      </c>
      <c r="B67" s="273"/>
      <c r="C67" s="273"/>
      <c r="D67" s="273"/>
      <c r="E67" s="273"/>
      <c r="F67" s="273"/>
      <c r="G67" s="273"/>
      <c r="H67" s="274"/>
      <c r="I67" s="128">
        <v>61</v>
      </c>
      <c r="J67" s="148">
        <v>0</v>
      </c>
      <c r="K67" s="148">
        <v>0</v>
      </c>
      <c r="L67" s="131"/>
      <c r="M67" s="131"/>
      <c r="N67" s="131"/>
      <c r="O67" s="138"/>
      <c r="P67" s="131"/>
      <c r="Q67" s="131"/>
    </row>
    <row r="68" spans="1:17" s="119" customFormat="1" x14ac:dyDescent="0.2">
      <c r="A68" s="240" t="s">
        <v>47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  <c r="L68" s="131"/>
      <c r="M68" s="131"/>
      <c r="N68" s="131"/>
      <c r="O68" s="138"/>
      <c r="P68" s="131"/>
      <c r="Q68" s="131"/>
    </row>
    <row r="69" spans="1:17" x14ac:dyDescent="0.2">
      <c r="A69" s="244" t="s">
        <v>312</v>
      </c>
      <c r="B69" s="245"/>
      <c r="C69" s="245"/>
      <c r="D69" s="245"/>
      <c r="E69" s="245"/>
      <c r="F69" s="245"/>
      <c r="G69" s="245"/>
      <c r="H69" s="271"/>
      <c r="I69" s="124">
        <v>62</v>
      </c>
      <c r="J69" s="149">
        <f>J70+J71+J72+J78+J79+J82+J85</f>
        <v>11957885230</v>
      </c>
      <c r="K69" s="149">
        <f>K70+K71+K72+K78+K79+K82+K85</f>
        <v>12150267412</v>
      </c>
      <c r="L69" s="131"/>
      <c r="M69" s="131"/>
      <c r="N69" s="131"/>
      <c r="O69" s="138"/>
      <c r="P69" s="131"/>
      <c r="Q69" s="131"/>
    </row>
    <row r="70" spans="1:17" s="119" customFormat="1" x14ac:dyDescent="0.2">
      <c r="A70" s="248" t="s">
        <v>130</v>
      </c>
      <c r="B70" s="249"/>
      <c r="C70" s="249"/>
      <c r="D70" s="249"/>
      <c r="E70" s="249"/>
      <c r="F70" s="249"/>
      <c r="G70" s="249"/>
      <c r="H70" s="250"/>
      <c r="I70" s="125">
        <v>63</v>
      </c>
      <c r="J70" s="147">
        <v>9822853500</v>
      </c>
      <c r="K70" s="147">
        <v>9822853500</v>
      </c>
      <c r="L70" s="131"/>
      <c r="M70" s="131"/>
      <c r="N70" s="131"/>
      <c r="O70" s="138"/>
      <c r="P70" s="131"/>
      <c r="Q70" s="131"/>
    </row>
    <row r="71" spans="1:17" x14ac:dyDescent="0.2">
      <c r="A71" s="251" t="s">
        <v>131</v>
      </c>
      <c r="B71" s="252"/>
      <c r="C71" s="252"/>
      <c r="D71" s="252"/>
      <c r="E71" s="252"/>
      <c r="F71" s="252"/>
      <c r="G71" s="252"/>
      <c r="H71" s="253"/>
      <c r="I71" s="126">
        <v>64</v>
      </c>
      <c r="J71" s="147">
        <v>0</v>
      </c>
      <c r="K71" s="147">
        <v>0</v>
      </c>
      <c r="L71" s="131"/>
      <c r="M71" s="131"/>
      <c r="N71" s="131"/>
      <c r="O71" s="138"/>
      <c r="P71" s="131"/>
      <c r="Q71" s="131"/>
    </row>
    <row r="72" spans="1:17" s="119" customFormat="1" x14ac:dyDescent="0.2">
      <c r="A72" s="248" t="s">
        <v>132</v>
      </c>
      <c r="B72" s="249"/>
      <c r="C72" s="249"/>
      <c r="D72" s="249"/>
      <c r="E72" s="249"/>
      <c r="F72" s="249"/>
      <c r="G72" s="249"/>
      <c r="H72" s="250"/>
      <c r="I72" s="125">
        <v>65</v>
      </c>
      <c r="J72" s="146">
        <f>J73+J74-J75+J76+J77</f>
        <v>491334202</v>
      </c>
      <c r="K72" s="146">
        <f>K73+K74-K75+K76+K77</f>
        <v>469199890</v>
      </c>
      <c r="L72" s="131"/>
      <c r="M72" s="131"/>
      <c r="N72" s="131"/>
      <c r="O72" s="138"/>
      <c r="P72" s="131"/>
      <c r="Q72" s="131"/>
    </row>
    <row r="73" spans="1:17" x14ac:dyDescent="0.2">
      <c r="A73" s="251" t="s">
        <v>133</v>
      </c>
      <c r="B73" s="252"/>
      <c r="C73" s="252"/>
      <c r="D73" s="252"/>
      <c r="E73" s="252"/>
      <c r="F73" s="252"/>
      <c r="G73" s="252"/>
      <c r="H73" s="253"/>
      <c r="I73" s="126">
        <v>66</v>
      </c>
      <c r="J73" s="147">
        <v>491142675</v>
      </c>
      <c r="K73" s="147">
        <v>491142675</v>
      </c>
      <c r="L73" s="131"/>
      <c r="M73" s="131"/>
      <c r="N73" s="131"/>
      <c r="O73" s="138"/>
      <c r="P73" s="131"/>
      <c r="Q73" s="131"/>
    </row>
    <row r="74" spans="1:17" s="119" customFormat="1" x14ac:dyDescent="0.2">
      <c r="A74" s="248" t="s">
        <v>134</v>
      </c>
      <c r="B74" s="249"/>
      <c r="C74" s="249"/>
      <c r="D74" s="249"/>
      <c r="E74" s="249"/>
      <c r="F74" s="249"/>
      <c r="G74" s="249"/>
      <c r="H74" s="250"/>
      <c r="I74" s="125">
        <v>67</v>
      </c>
      <c r="J74" s="147">
        <v>0</v>
      </c>
      <c r="K74" s="147">
        <v>0</v>
      </c>
      <c r="L74" s="131"/>
      <c r="M74" s="131"/>
      <c r="N74" s="131"/>
      <c r="O74" s="138"/>
      <c r="P74" s="131"/>
      <c r="Q74" s="131"/>
    </row>
    <row r="75" spans="1:17" x14ac:dyDescent="0.2">
      <c r="A75" s="251" t="s">
        <v>122</v>
      </c>
      <c r="B75" s="252"/>
      <c r="C75" s="252"/>
      <c r="D75" s="252"/>
      <c r="E75" s="252"/>
      <c r="F75" s="252"/>
      <c r="G75" s="252"/>
      <c r="H75" s="253"/>
      <c r="I75" s="126">
        <v>68</v>
      </c>
      <c r="J75" s="147">
        <v>819304</v>
      </c>
      <c r="K75" s="147">
        <v>23145788</v>
      </c>
      <c r="L75" s="131"/>
      <c r="M75" s="131"/>
      <c r="N75" s="131"/>
      <c r="O75" s="138"/>
      <c r="P75" s="131"/>
      <c r="Q75" s="131"/>
    </row>
    <row r="76" spans="1:17" s="119" customFormat="1" x14ac:dyDescent="0.2">
      <c r="A76" s="248" t="s">
        <v>123</v>
      </c>
      <c r="B76" s="249"/>
      <c r="C76" s="249"/>
      <c r="D76" s="249"/>
      <c r="E76" s="249"/>
      <c r="F76" s="249"/>
      <c r="G76" s="249"/>
      <c r="H76" s="250"/>
      <c r="I76" s="125">
        <v>69</v>
      </c>
      <c r="J76" s="147">
        <v>0</v>
      </c>
      <c r="K76" s="147">
        <v>0</v>
      </c>
      <c r="L76" s="131"/>
      <c r="M76" s="131"/>
      <c r="N76" s="131"/>
      <c r="O76" s="138"/>
      <c r="P76" s="131"/>
      <c r="Q76" s="131"/>
    </row>
    <row r="77" spans="1:17" x14ac:dyDescent="0.2">
      <c r="A77" s="251" t="s">
        <v>124</v>
      </c>
      <c r="B77" s="252"/>
      <c r="C77" s="252"/>
      <c r="D77" s="252"/>
      <c r="E77" s="252"/>
      <c r="F77" s="252"/>
      <c r="G77" s="252"/>
      <c r="H77" s="253"/>
      <c r="I77" s="126">
        <v>70</v>
      </c>
      <c r="J77" s="147">
        <v>1010831</v>
      </c>
      <c r="K77" s="147">
        <v>1203003</v>
      </c>
      <c r="L77" s="131"/>
      <c r="M77" s="131"/>
      <c r="N77" s="131"/>
      <c r="O77" s="138"/>
      <c r="P77" s="131"/>
      <c r="Q77" s="131"/>
    </row>
    <row r="78" spans="1:17" s="119" customFormat="1" x14ac:dyDescent="0.2">
      <c r="A78" s="248" t="s">
        <v>125</v>
      </c>
      <c r="B78" s="249"/>
      <c r="C78" s="249"/>
      <c r="D78" s="249"/>
      <c r="E78" s="249"/>
      <c r="F78" s="249"/>
      <c r="G78" s="249"/>
      <c r="H78" s="250"/>
      <c r="I78" s="125">
        <v>71</v>
      </c>
      <c r="J78" s="147">
        <v>2440397</v>
      </c>
      <c r="K78" s="147">
        <v>6242216</v>
      </c>
      <c r="L78" s="131"/>
      <c r="M78" s="131"/>
      <c r="N78" s="131"/>
      <c r="O78" s="138"/>
      <c r="P78" s="131"/>
      <c r="Q78" s="131"/>
    </row>
    <row r="79" spans="1:17" x14ac:dyDescent="0.2">
      <c r="A79" s="251" t="s">
        <v>218</v>
      </c>
      <c r="B79" s="252"/>
      <c r="C79" s="252"/>
      <c r="D79" s="252"/>
      <c r="E79" s="252"/>
      <c r="F79" s="252"/>
      <c r="G79" s="252"/>
      <c r="H79" s="253"/>
      <c r="I79" s="126">
        <v>72</v>
      </c>
      <c r="J79" s="146">
        <f>J80-J81</f>
        <v>732460240</v>
      </c>
      <c r="K79" s="146">
        <f>K80-K81</f>
        <v>1149928138</v>
      </c>
      <c r="L79" s="131"/>
      <c r="M79" s="131"/>
      <c r="N79" s="131"/>
      <c r="O79" s="138"/>
      <c r="P79" s="131"/>
      <c r="Q79" s="131"/>
    </row>
    <row r="80" spans="1:17" s="119" customFormat="1" x14ac:dyDescent="0.2">
      <c r="A80" s="268" t="s">
        <v>158</v>
      </c>
      <c r="B80" s="269"/>
      <c r="C80" s="269"/>
      <c r="D80" s="269"/>
      <c r="E80" s="269"/>
      <c r="F80" s="269"/>
      <c r="G80" s="269"/>
      <c r="H80" s="270"/>
      <c r="I80" s="125">
        <v>73</v>
      </c>
      <c r="J80" s="147">
        <v>732460240</v>
      </c>
      <c r="K80" s="147">
        <v>1149928138</v>
      </c>
      <c r="L80" s="131"/>
      <c r="M80" s="131"/>
      <c r="N80" s="131"/>
      <c r="O80" s="138"/>
      <c r="P80" s="131"/>
      <c r="Q80" s="131"/>
    </row>
    <row r="81" spans="1:17" x14ac:dyDescent="0.2">
      <c r="A81" s="265" t="s">
        <v>159</v>
      </c>
      <c r="B81" s="266"/>
      <c r="C81" s="266"/>
      <c r="D81" s="266"/>
      <c r="E81" s="266"/>
      <c r="F81" s="266"/>
      <c r="G81" s="266"/>
      <c r="H81" s="267"/>
      <c r="I81" s="126">
        <v>74</v>
      </c>
      <c r="J81" s="147">
        <v>0</v>
      </c>
      <c r="K81" s="147">
        <v>0</v>
      </c>
      <c r="L81" s="131"/>
      <c r="M81" s="131"/>
      <c r="N81" s="131"/>
      <c r="O81" s="138"/>
      <c r="P81" s="131"/>
      <c r="Q81" s="131"/>
    </row>
    <row r="82" spans="1:17" s="119" customFormat="1" x14ac:dyDescent="0.2">
      <c r="A82" s="248" t="s">
        <v>219</v>
      </c>
      <c r="B82" s="249"/>
      <c r="C82" s="249"/>
      <c r="D82" s="249"/>
      <c r="E82" s="249"/>
      <c r="F82" s="249"/>
      <c r="G82" s="249"/>
      <c r="H82" s="250"/>
      <c r="I82" s="125">
        <v>75</v>
      </c>
      <c r="J82" s="146">
        <f>J83-J84</f>
        <v>908796891</v>
      </c>
      <c r="K82" s="146">
        <f>K83-K84</f>
        <v>702043668</v>
      </c>
      <c r="L82" s="131"/>
      <c r="M82" s="131"/>
      <c r="N82" s="131"/>
      <c r="O82" s="138"/>
      <c r="P82" s="131"/>
      <c r="Q82" s="131"/>
    </row>
    <row r="83" spans="1:17" x14ac:dyDescent="0.2">
      <c r="A83" s="265" t="s">
        <v>160</v>
      </c>
      <c r="B83" s="266"/>
      <c r="C83" s="266"/>
      <c r="D83" s="266"/>
      <c r="E83" s="266"/>
      <c r="F83" s="266"/>
      <c r="G83" s="266"/>
      <c r="H83" s="267"/>
      <c r="I83" s="126">
        <v>76</v>
      </c>
      <c r="J83" s="147">
        <v>908796891</v>
      </c>
      <c r="K83" s="147">
        <v>702043668</v>
      </c>
      <c r="L83" s="131"/>
      <c r="M83" s="131"/>
      <c r="N83" s="131"/>
      <c r="O83" s="138"/>
      <c r="P83" s="131"/>
      <c r="Q83" s="131"/>
    </row>
    <row r="84" spans="1:17" s="119" customFormat="1" x14ac:dyDescent="0.2">
      <c r="A84" s="268" t="s">
        <v>161</v>
      </c>
      <c r="B84" s="269"/>
      <c r="C84" s="269"/>
      <c r="D84" s="269"/>
      <c r="E84" s="269"/>
      <c r="F84" s="269"/>
      <c r="G84" s="269"/>
      <c r="H84" s="270"/>
      <c r="I84" s="125">
        <v>77</v>
      </c>
      <c r="J84" s="147">
        <v>0</v>
      </c>
      <c r="K84" s="147">
        <v>0</v>
      </c>
      <c r="L84" s="131"/>
      <c r="M84" s="131"/>
      <c r="N84" s="131"/>
      <c r="O84" s="138"/>
      <c r="P84" s="131"/>
      <c r="Q84" s="131"/>
    </row>
    <row r="85" spans="1:17" x14ac:dyDescent="0.2">
      <c r="A85" s="251" t="s">
        <v>162</v>
      </c>
      <c r="B85" s="252"/>
      <c r="C85" s="252"/>
      <c r="D85" s="252"/>
      <c r="E85" s="252"/>
      <c r="F85" s="252"/>
      <c r="G85" s="252"/>
      <c r="H85" s="253"/>
      <c r="I85" s="126">
        <v>78</v>
      </c>
      <c r="J85" s="147">
        <v>0</v>
      </c>
      <c r="K85" s="147">
        <v>0</v>
      </c>
      <c r="L85" s="131"/>
      <c r="M85" s="131"/>
      <c r="N85" s="131"/>
      <c r="O85" s="138"/>
      <c r="P85" s="131"/>
      <c r="Q85" s="131"/>
    </row>
    <row r="86" spans="1:17" s="119" customFormat="1" x14ac:dyDescent="0.2">
      <c r="A86" s="262" t="s">
        <v>313</v>
      </c>
      <c r="B86" s="263"/>
      <c r="C86" s="263"/>
      <c r="D86" s="263"/>
      <c r="E86" s="263"/>
      <c r="F86" s="263"/>
      <c r="G86" s="263"/>
      <c r="H86" s="264"/>
      <c r="I86" s="125">
        <v>79</v>
      </c>
      <c r="J86" s="146">
        <f>SUM(J87:J89)</f>
        <v>68548071</v>
      </c>
      <c r="K86" s="146">
        <f>SUM(K87:K89)</f>
        <v>56688827</v>
      </c>
      <c r="L86" s="131"/>
      <c r="M86" s="131"/>
      <c r="N86" s="131"/>
      <c r="O86" s="138"/>
      <c r="P86" s="131"/>
      <c r="Q86" s="131"/>
    </row>
    <row r="87" spans="1:17" x14ac:dyDescent="0.2">
      <c r="A87" s="251" t="s">
        <v>118</v>
      </c>
      <c r="B87" s="252"/>
      <c r="C87" s="252"/>
      <c r="D87" s="252"/>
      <c r="E87" s="252"/>
      <c r="F87" s="252"/>
      <c r="G87" s="252"/>
      <c r="H87" s="253"/>
      <c r="I87" s="126">
        <v>80</v>
      </c>
      <c r="J87" s="147">
        <v>27025712</v>
      </c>
      <c r="K87" s="147">
        <v>12518486</v>
      </c>
      <c r="L87" s="131"/>
      <c r="M87" s="131"/>
      <c r="N87" s="131"/>
      <c r="O87" s="138"/>
      <c r="P87" s="131"/>
      <c r="Q87" s="131"/>
    </row>
    <row r="88" spans="1:17" s="119" customFormat="1" x14ac:dyDescent="0.2">
      <c r="A88" s="248" t="s">
        <v>119</v>
      </c>
      <c r="B88" s="249"/>
      <c r="C88" s="249"/>
      <c r="D88" s="249"/>
      <c r="E88" s="249"/>
      <c r="F88" s="249"/>
      <c r="G88" s="249"/>
      <c r="H88" s="250"/>
      <c r="I88" s="125">
        <v>81</v>
      </c>
      <c r="J88" s="147">
        <v>0</v>
      </c>
      <c r="K88" s="147">
        <v>0</v>
      </c>
      <c r="L88" s="131"/>
      <c r="M88" s="131"/>
      <c r="N88" s="131"/>
      <c r="O88" s="138"/>
      <c r="P88" s="131"/>
      <c r="Q88" s="131"/>
    </row>
    <row r="89" spans="1:17" x14ac:dyDescent="0.2">
      <c r="A89" s="251" t="s">
        <v>120</v>
      </c>
      <c r="B89" s="252"/>
      <c r="C89" s="252"/>
      <c r="D89" s="252"/>
      <c r="E89" s="252"/>
      <c r="F89" s="252"/>
      <c r="G89" s="252"/>
      <c r="H89" s="253"/>
      <c r="I89" s="126">
        <v>82</v>
      </c>
      <c r="J89" s="147">
        <v>41522359</v>
      </c>
      <c r="K89" s="147">
        <v>44170341</v>
      </c>
      <c r="L89" s="131"/>
      <c r="M89" s="131"/>
      <c r="N89" s="131"/>
      <c r="O89" s="138"/>
      <c r="P89" s="131"/>
      <c r="Q89" s="131"/>
    </row>
    <row r="90" spans="1:17" s="119" customFormat="1" x14ac:dyDescent="0.2">
      <c r="A90" s="262" t="s">
        <v>314</v>
      </c>
      <c r="B90" s="263"/>
      <c r="C90" s="263"/>
      <c r="D90" s="263"/>
      <c r="E90" s="263"/>
      <c r="F90" s="263"/>
      <c r="G90" s="263"/>
      <c r="H90" s="264"/>
      <c r="I90" s="125">
        <v>83</v>
      </c>
      <c r="J90" s="146">
        <f>SUM(J91:J99)</f>
        <v>182147362</v>
      </c>
      <c r="K90" s="146">
        <f>SUM(K91:K99)</f>
        <v>207597696</v>
      </c>
      <c r="L90" s="131"/>
      <c r="M90" s="131"/>
      <c r="N90" s="131"/>
      <c r="O90" s="138"/>
      <c r="P90" s="131"/>
      <c r="Q90" s="131"/>
    </row>
    <row r="91" spans="1:17" x14ac:dyDescent="0.2">
      <c r="A91" s="251" t="s">
        <v>121</v>
      </c>
      <c r="B91" s="252"/>
      <c r="C91" s="252"/>
      <c r="D91" s="252"/>
      <c r="E91" s="252"/>
      <c r="F91" s="252"/>
      <c r="G91" s="252"/>
      <c r="H91" s="253"/>
      <c r="I91" s="126">
        <v>84</v>
      </c>
      <c r="J91" s="147">
        <v>0</v>
      </c>
      <c r="K91" s="147">
        <v>0</v>
      </c>
      <c r="L91" s="131"/>
      <c r="M91" s="131"/>
      <c r="N91" s="131"/>
      <c r="O91" s="138"/>
      <c r="P91" s="131"/>
      <c r="Q91" s="131"/>
    </row>
    <row r="92" spans="1:17" s="119" customFormat="1" x14ac:dyDescent="0.2">
      <c r="A92" s="248" t="s">
        <v>221</v>
      </c>
      <c r="B92" s="249"/>
      <c r="C92" s="249"/>
      <c r="D92" s="249"/>
      <c r="E92" s="249"/>
      <c r="F92" s="249"/>
      <c r="G92" s="249"/>
      <c r="H92" s="250"/>
      <c r="I92" s="125">
        <v>85</v>
      </c>
      <c r="J92" s="147">
        <v>38980469</v>
      </c>
      <c r="K92" s="147">
        <v>0</v>
      </c>
      <c r="L92" s="131"/>
      <c r="M92" s="131"/>
      <c r="N92" s="131"/>
      <c r="O92" s="138"/>
      <c r="P92" s="131"/>
      <c r="Q92" s="131"/>
    </row>
    <row r="93" spans="1:17" x14ac:dyDescent="0.2">
      <c r="A93" s="251" t="s">
        <v>0</v>
      </c>
      <c r="B93" s="252"/>
      <c r="C93" s="252"/>
      <c r="D93" s="252"/>
      <c r="E93" s="252"/>
      <c r="F93" s="252"/>
      <c r="G93" s="252"/>
      <c r="H93" s="253"/>
      <c r="I93" s="126">
        <v>86</v>
      </c>
      <c r="J93" s="147">
        <v>0</v>
      </c>
      <c r="K93" s="147">
        <v>0</v>
      </c>
      <c r="L93" s="131"/>
      <c r="M93" s="131"/>
      <c r="N93" s="131"/>
      <c r="O93" s="138"/>
      <c r="P93" s="131"/>
      <c r="Q93" s="131"/>
    </row>
    <row r="94" spans="1:17" s="119" customFormat="1" x14ac:dyDescent="0.2">
      <c r="A94" s="248" t="s">
        <v>222</v>
      </c>
      <c r="B94" s="249"/>
      <c r="C94" s="249"/>
      <c r="D94" s="249"/>
      <c r="E94" s="249"/>
      <c r="F94" s="249"/>
      <c r="G94" s="249"/>
      <c r="H94" s="250"/>
      <c r="I94" s="125">
        <v>87</v>
      </c>
      <c r="J94" s="147">
        <v>0</v>
      </c>
      <c r="K94" s="147">
        <v>0</v>
      </c>
      <c r="L94" s="131"/>
      <c r="M94" s="131"/>
      <c r="N94" s="131"/>
      <c r="O94" s="138"/>
      <c r="P94" s="131"/>
      <c r="Q94" s="131"/>
    </row>
    <row r="95" spans="1:17" x14ac:dyDescent="0.2">
      <c r="A95" s="251" t="s">
        <v>223</v>
      </c>
      <c r="B95" s="252"/>
      <c r="C95" s="252"/>
      <c r="D95" s="252"/>
      <c r="E95" s="252"/>
      <c r="F95" s="252"/>
      <c r="G95" s="252"/>
      <c r="H95" s="253"/>
      <c r="I95" s="126">
        <v>88</v>
      </c>
      <c r="J95" s="147">
        <v>0</v>
      </c>
      <c r="K95" s="147">
        <v>0</v>
      </c>
      <c r="L95" s="131"/>
      <c r="M95" s="131"/>
      <c r="N95" s="131"/>
      <c r="O95" s="138"/>
      <c r="P95" s="131"/>
      <c r="Q95" s="131"/>
    </row>
    <row r="96" spans="1:17" s="119" customFormat="1" x14ac:dyDescent="0.2">
      <c r="A96" s="248" t="s">
        <v>224</v>
      </c>
      <c r="B96" s="249"/>
      <c r="C96" s="249"/>
      <c r="D96" s="249"/>
      <c r="E96" s="249"/>
      <c r="F96" s="249"/>
      <c r="G96" s="249"/>
      <c r="H96" s="250"/>
      <c r="I96" s="125">
        <v>89</v>
      </c>
      <c r="J96" s="147">
        <v>0</v>
      </c>
      <c r="K96" s="147">
        <v>0</v>
      </c>
      <c r="L96" s="131"/>
      <c r="M96" s="131"/>
      <c r="N96" s="131"/>
      <c r="O96" s="138"/>
      <c r="P96" s="131"/>
      <c r="Q96" s="131"/>
    </row>
    <row r="97" spans="1:17" x14ac:dyDescent="0.2">
      <c r="A97" s="251" t="s">
        <v>83</v>
      </c>
      <c r="B97" s="252"/>
      <c r="C97" s="252"/>
      <c r="D97" s="252"/>
      <c r="E97" s="252"/>
      <c r="F97" s="252"/>
      <c r="G97" s="252"/>
      <c r="H97" s="253"/>
      <c r="I97" s="126">
        <v>90</v>
      </c>
      <c r="J97" s="147">
        <v>0</v>
      </c>
      <c r="K97" s="147">
        <v>0</v>
      </c>
      <c r="L97" s="131"/>
      <c r="M97" s="131"/>
      <c r="N97" s="131"/>
      <c r="O97" s="138"/>
      <c r="P97" s="131"/>
      <c r="Q97" s="131"/>
    </row>
    <row r="98" spans="1:17" s="119" customFormat="1" x14ac:dyDescent="0.2">
      <c r="A98" s="248" t="s">
        <v>81</v>
      </c>
      <c r="B98" s="249"/>
      <c r="C98" s="249"/>
      <c r="D98" s="249"/>
      <c r="E98" s="249"/>
      <c r="F98" s="249"/>
      <c r="G98" s="249"/>
      <c r="H98" s="250"/>
      <c r="I98" s="125">
        <v>91</v>
      </c>
      <c r="J98" s="147">
        <v>140674613</v>
      </c>
      <c r="K98" s="147">
        <v>205108836</v>
      </c>
      <c r="L98" s="131"/>
      <c r="M98" s="131"/>
      <c r="N98" s="131"/>
      <c r="O98" s="138"/>
      <c r="P98" s="131"/>
      <c r="Q98" s="131"/>
    </row>
    <row r="99" spans="1:17" x14ac:dyDescent="0.2">
      <c r="A99" s="251" t="s">
        <v>82</v>
      </c>
      <c r="B99" s="252"/>
      <c r="C99" s="252"/>
      <c r="D99" s="252"/>
      <c r="E99" s="252"/>
      <c r="F99" s="252"/>
      <c r="G99" s="252"/>
      <c r="H99" s="253"/>
      <c r="I99" s="126">
        <v>92</v>
      </c>
      <c r="J99" s="147">
        <v>2492280</v>
      </c>
      <c r="K99" s="147">
        <v>2488860</v>
      </c>
      <c r="L99" s="131"/>
      <c r="M99" s="131"/>
      <c r="N99" s="131"/>
      <c r="O99" s="138"/>
      <c r="P99" s="131"/>
      <c r="Q99" s="131"/>
    </row>
    <row r="100" spans="1:17" s="119" customFormat="1" x14ac:dyDescent="0.2">
      <c r="A100" s="262" t="s">
        <v>315</v>
      </c>
      <c r="B100" s="263"/>
      <c r="C100" s="263"/>
      <c r="D100" s="263"/>
      <c r="E100" s="263"/>
      <c r="F100" s="263"/>
      <c r="G100" s="263"/>
      <c r="H100" s="264"/>
      <c r="I100" s="125">
        <v>93</v>
      </c>
      <c r="J100" s="146">
        <f>SUM(J101:J112)</f>
        <v>1497032189</v>
      </c>
      <c r="K100" s="146">
        <f>SUM(K101:K112)</f>
        <v>1418086489</v>
      </c>
      <c r="L100" s="131"/>
      <c r="M100" s="131"/>
      <c r="N100" s="131"/>
      <c r="O100" s="138"/>
      <c r="P100" s="131"/>
      <c r="Q100" s="131"/>
    </row>
    <row r="101" spans="1:17" x14ac:dyDescent="0.2">
      <c r="A101" s="251" t="s">
        <v>121</v>
      </c>
      <c r="B101" s="252"/>
      <c r="C101" s="252"/>
      <c r="D101" s="252"/>
      <c r="E101" s="252"/>
      <c r="F101" s="252"/>
      <c r="G101" s="252"/>
      <c r="H101" s="253"/>
      <c r="I101" s="126">
        <v>94</v>
      </c>
      <c r="J101" s="147">
        <v>63773037</v>
      </c>
      <c r="K101" s="147">
        <v>57243526</v>
      </c>
      <c r="L101" s="131"/>
      <c r="M101" s="131"/>
      <c r="N101" s="131"/>
      <c r="O101" s="138"/>
      <c r="P101" s="131"/>
      <c r="Q101" s="131"/>
    </row>
    <row r="102" spans="1:17" s="119" customFormat="1" x14ac:dyDescent="0.2">
      <c r="A102" s="248" t="s">
        <v>221</v>
      </c>
      <c r="B102" s="249"/>
      <c r="C102" s="249"/>
      <c r="D102" s="249"/>
      <c r="E102" s="249"/>
      <c r="F102" s="249"/>
      <c r="G102" s="249"/>
      <c r="H102" s="250"/>
      <c r="I102" s="125">
        <v>95</v>
      </c>
      <c r="J102" s="147">
        <v>350687</v>
      </c>
      <c r="K102" s="147">
        <v>504780</v>
      </c>
      <c r="L102" s="131"/>
      <c r="M102" s="131"/>
      <c r="N102" s="131"/>
      <c r="O102" s="138"/>
      <c r="P102" s="131"/>
      <c r="Q102" s="131"/>
    </row>
    <row r="103" spans="1:17" x14ac:dyDescent="0.2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26">
        <v>96</v>
      </c>
      <c r="J103" s="147">
        <v>10918334</v>
      </c>
      <c r="K103" s="147">
        <v>0</v>
      </c>
      <c r="L103" s="131"/>
      <c r="M103" s="131"/>
      <c r="N103" s="131"/>
      <c r="O103" s="138"/>
      <c r="P103" s="131"/>
      <c r="Q103" s="131"/>
    </row>
    <row r="104" spans="1:17" s="119" customFormat="1" x14ac:dyDescent="0.2">
      <c r="A104" s="248" t="s">
        <v>222</v>
      </c>
      <c r="B104" s="249"/>
      <c r="C104" s="249"/>
      <c r="D104" s="249"/>
      <c r="E104" s="249"/>
      <c r="F104" s="249"/>
      <c r="G104" s="249"/>
      <c r="H104" s="250"/>
      <c r="I104" s="125">
        <v>97</v>
      </c>
      <c r="J104" s="147">
        <v>5878995</v>
      </c>
      <c r="K104" s="147">
        <v>4874352</v>
      </c>
      <c r="L104" s="131"/>
      <c r="M104" s="131"/>
      <c r="N104" s="131"/>
      <c r="O104" s="138"/>
      <c r="P104" s="131"/>
      <c r="Q104" s="131"/>
    </row>
    <row r="105" spans="1:17" x14ac:dyDescent="0.2">
      <c r="A105" s="251" t="s">
        <v>223</v>
      </c>
      <c r="B105" s="252"/>
      <c r="C105" s="252"/>
      <c r="D105" s="252"/>
      <c r="E105" s="252"/>
      <c r="F105" s="252"/>
      <c r="G105" s="252"/>
      <c r="H105" s="253"/>
      <c r="I105" s="126">
        <v>98</v>
      </c>
      <c r="J105" s="147">
        <v>1055650332</v>
      </c>
      <c r="K105" s="147">
        <v>1014086225</v>
      </c>
      <c r="L105" s="131"/>
      <c r="M105" s="131"/>
      <c r="N105" s="131"/>
      <c r="O105" s="138"/>
      <c r="P105" s="131"/>
      <c r="Q105" s="131"/>
    </row>
    <row r="106" spans="1:17" s="119" customFormat="1" x14ac:dyDescent="0.2">
      <c r="A106" s="248" t="s">
        <v>224</v>
      </c>
      <c r="B106" s="249"/>
      <c r="C106" s="249"/>
      <c r="D106" s="249"/>
      <c r="E106" s="249"/>
      <c r="F106" s="249"/>
      <c r="G106" s="249"/>
      <c r="H106" s="250"/>
      <c r="I106" s="125">
        <v>99</v>
      </c>
      <c r="J106" s="147">
        <v>0</v>
      </c>
      <c r="K106" s="147">
        <v>0</v>
      </c>
      <c r="L106" s="131"/>
      <c r="M106" s="131"/>
      <c r="N106" s="131"/>
      <c r="O106" s="138"/>
      <c r="P106" s="131"/>
      <c r="Q106" s="131"/>
    </row>
    <row r="107" spans="1:17" x14ac:dyDescent="0.2">
      <c r="A107" s="251" t="s">
        <v>83</v>
      </c>
      <c r="B107" s="252"/>
      <c r="C107" s="252"/>
      <c r="D107" s="252"/>
      <c r="E107" s="252"/>
      <c r="F107" s="252"/>
      <c r="G107" s="252"/>
      <c r="H107" s="253"/>
      <c r="I107" s="126">
        <v>100</v>
      </c>
      <c r="J107" s="147">
        <v>0</v>
      </c>
      <c r="K107" s="147">
        <v>0</v>
      </c>
      <c r="L107" s="131"/>
      <c r="M107" s="131"/>
      <c r="N107" s="131"/>
      <c r="O107" s="138"/>
      <c r="P107" s="131"/>
      <c r="Q107" s="131"/>
    </row>
    <row r="108" spans="1:17" s="119" customFormat="1" x14ac:dyDescent="0.2">
      <c r="A108" s="248" t="s">
        <v>84</v>
      </c>
      <c r="B108" s="249"/>
      <c r="C108" s="249"/>
      <c r="D108" s="249"/>
      <c r="E108" s="249"/>
      <c r="F108" s="249"/>
      <c r="G108" s="249"/>
      <c r="H108" s="250"/>
      <c r="I108" s="125">
        <v>101</v>
      </c>
      <c r="J108" s="147">
        <v>113954275</v>
      </c>
      <c r="K108" s="147">
        <v>85036740</v>
      </c>
      <c r="L108" s="131"/>
      <c r="M108" s="131"/>
      <c r="N108" s="131"/>
      <c r="O108" s="138"/>
      <c r="P108" s="131"/>
      <c r="Q108" s="131"/>
    </row>
    <row r="109" spans="1:17" x14ac:dyDescent="0.2">
      <c r="A109" s="251" t="s">
        <v>85</v>
      </c>
      <c r="B109" s="252"/>
      <c r="C109" s="252"/>
      <c r="D109" s="252"/>
      <c r="E109" s="252"/>
      <c r="F109" s="252"/>
      <c r="G109" s="252"/>
      <c r="H109" s="253"/>
      <c r="I109" s="126">
        <v>102</v>
      </c>
      <c r="J109" s="147">
        <v>32679492</v>
      </c>
      <c r="K109" s="147">
        <v>60795239</v>
      </c>
      <c r="L109" s="131"/>
      <c r="M109" s="131"/>
      <c r="N109" s="131"/>
      <c r="O109" s="138"/>
      <c r="P109" s="131"/>
      <c r="Q109" s="131"/>
    </row>
    <row r="110" spans="1:17" s="119" customFormat="1" x14ac:dyDescent="0.2">
      <c r="A110" s="248" t="s">
        <v>88</v>
      </c>
      <c r="B110" s="249"/>
      <c r="C110" s="249"/>
      <c r="D110" s="249"/>
      <c r="E110" s="249"/>
      <c r="F110" s="249"/>
      <c r="G110" s="249"/>
      <c r="H110" s="250"/>
      <c r="I110" s="125">
        <v>103</v>
      </c>
      <c r="J110" s="147">
        <v>0</v>
      </c>
      <c r="K110" s="147">
        <v>0</v>
      </c>
      <c r="L110" s="131"/>
      <c r="M110" s="131"/>
      <c r="N110" s="131"/>
      <c r="O110" s="138"/>
      <c r="P110" s="131"/>
      <c r="Q110" s="131"/>
    </row>
    <row r="111" spans="1:17" x14ac:dyDescent="0.2">
      <c r="A111" s="251" t="s">
        <v>86</v>
      </c>
      <c r="B111" s="252"/>
      <c r="C111" s="252"/>
      <c r="D111" s="252"/>
      <c r="E111" s="252"/>
      <c r="F111" s="252"/>
      <c r="G111" s="252"/>
      <c r="H111" s="253"/>
      <c r="I111" s="126">
        <v>104</v>
      </c>
      <c r="J111" s="147">
        <v>0</v>
      </c>
      <c r="K111" s="147">
        <v>0</v>
      </c>
      <c r="L111" s="131"/>
      <c r="M111" s="131"/>
      <c r="N111" s="131"/>
      <c r="O111" s="138"/>
      <c r="P111" s="131"/>
      <c r="Q111" s="131"/>
    </row>
    <row r="112" spans="1:17" s="119" customFormat="1" x14ac:dyDescent="0.2">
      <c r="A112" s="248" t="s">
        <v>87</v>
      </c>
      <c r="B112" s="249"/>
      <c r="C112" s="249"/>
      <c r="D112" s="249"/>
      <c r="E112" s="249"/>
      <c r="F112" s="249"/>
      <c r="G112" s="249"/>
      <c r="H112" s="250"/>
      <c r="I112" s="125">
        <v>105</v>
      </c>
      <c r="J112" s="147">
        <v>213827037</v>
      </c>
      <c r="K112" s="147">
        <v>195545627</v>
      </c>
      <c r="L112" s="131"/>
      <c r="M112" s="131"/>
      <c r="N112" s="131"/>
      <c r="O112" s="138"/>
      <c r="P112" s="131"/>
      <c r="Q112" s="131"/>
    </row>
    <row r="113" spans="1:17" x14ac:dyDescent="0.2">
      <c r="A113" s="259" t="s">
        <v>1</v>
      </c>
      <c r="B113" s="260"/>
      <c r="C113" s="260"/>
      <c r="D113" s="260"/>
      <c r="E113" s="260"/>
      <c r="F113" s="260"/>
      <c r="G113" s="260"/>
      <c r="H113" s="261"/>
      <c r="I113" s="126">
        <v>106</v>
      </c>
      <c r="J113" s="147">
        <v>73605317</v>
      </c>
      <c r="K113" s="147">
        <v>70532102</v>
      </c>
      <c r="L113" s="131"/>
      <c r="M113" s="131"/>
      <c r="N113" s="131"/>
      <c r="O113" s="138"/>
      <c r="P113" s="131"/>
      <c r="Q113" s="131"/>
    </row>
    <row r="114" spans="1:17" s="119" customFormat="1" x14ac:dyDescent="0.2">
      <c r="A114" s="262" t="s">
        <v>316</v>
      </c>
      <c r="B114" s="263"/>
      <c r="C114" s="263"/>
      <c r="D114" s="263"/>
      <c r="E114" s="263"/>
      <c r="F114" s="263"/>
      <c r="G114" s="263"/>
      <c r="H114" s="264"/>
      <c r="I114" s="125">
        <v>107</v>
      </c>
      <c r="J114" s="146">
        <f>J69+J86+J90+J100+J113</f>
        <v>13779218169</v>
      </c>
      <c r="K114" s="146">
        <f>K69+K86+K90+K100+K113</f>
        <v>13903172526</v>
      </c>
      <c r="L114" s="131"/>
      <c r="M114" s="131"/>
      <c r="N114" s="131"/>
      <c r="O114" s="138"/>
      <c r="P114" s="131"/>
      <c r="Q114" s="131"/>
    </row>
    <row r="115" spans="1:17" x14ac:dyDescent="0.2">
      <c r="A115" s="237" t="s">
        <v>46</v>
      </c>
      <c r="B115" s="238"/>
      <c r="C115" s="238"/>
      <c r="D115" s="238"/>
      <c r="E115" s="238"/>
      <c r="F115" s="238"/>
      <c r="G115" s="238"/>
      <c r="H115" s="239"/>
      <c r="I115" s="130">
        <v>108</v>
      </c>
      <c r="J115" s="148">
        <f>J114-J66</f>
        <v>0</v>
      </c>
      <c r="K115" s="148">
        <f>K114-K66</f>
        <v>0</v>
      </c>
      <c r="L115" s="131"/>
      <c r="M115" s="131"/>
      <c r="N115" s="131"/>
      <c r="P115" s="131"/>
      <c r="Q115" s="131"/>
    </row>
    <row r="116" spans="1:17" s="119" customFormat="1" x14ac:dyDescent="0.2">
      <c r="A116" s="240" t="s">
        <v>317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  <c r="L116" s="131"/>
      <c r="M116" s="131"/>
      <c r="N116" s="131"/>
      <c r="P116" s="131"/>
      <c r="Q116" s="131"/>
    </row>
    <row r="117" spans="1:17" x14ac:dyDescent="0.2">
      <c r="A117" s="244" t="s">
        <v>175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  <c r="L117" s="131"/>
      <c r="M117" s="131"/>
      <c r="N117" s="131"/>
      <c r="P117" s="131"/>
      <c r="Q117" s="131"/>
    </row>
    <row r="118" spans="1:17" s="119" customFormat="1" x14ac:dyDescent="0.2">
      <c r="A118" s="248" t="s">
        <v>8</v>
      </c>
      <c r="B118" s="249"/>
      <c r="C118" s="249"/>
      <c r="D118" s="249"/>
      <c r="E118" s="249"/>
      <c r="F118" s="249"/>
      <c r="G118" s="249"/>
      <c r="H118" s="250"/>
      <c r="I118" s="125">
        <v>109</v>
      </c>
      <c r="J118" s="127">
        <v>0</v>
      </c>
      <c r="K118" s="127">
        <v>0</v>
      </c>
      <c r="L118" s="131"/>
      <c r="M118" s="131"/>
      <c r="N118" s="131"/>
      <c r="P118" s="131"/>
      <c r="Q118" s="131"/>
    </row>
    <row r="119" spans="1:17" x14ac:dyDescent="0.2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128">
        <v>110</v>
      </c>
      <c r="J119" s="129">
        <v>0</v>
      </c>
      <c r="K119" s="129">
        <v>0</v>
      </c>
      <c r="L119" s="131"/>
      <c r="M119" s="131"/>
      <c r="N119" s="131"/>
      <c r="P119" s="131"/>
      <c r="Q119" s="131"/>
    </row>
    <row r="120" spans="1:17" x14ac:dyDescent="0.2">
      <c r="A120" s="257" t="s">
        <v>287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7" x14ac:dyDescent="0.2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3" spans="1:17" x14ac:dyDescent="0.2">
      <c r="J123" s="131"/>
      <c r="K123" s="131"/>
    </row>
  </sheetData>
  <mergeCells count="121">
    <mergeCell ref="A1:K1"/>
    <mergeCell ref="A2:K2"/>
    <mergeCell ref="A3:K3"/>
    <mergeCell ref="A4:H4"/>
    <mergeCell ref="A5:H5"/>
    <mergeCell ref="A6:K6"/>
    <mergeCell ref="A15:H15"/>
    <mergeCell ref="A16:H16"/>
    <mergeCell ref="A17:H17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42:H42"/>
    <mergeCell ref="A41:H41"/>
    <mergeCell ref="A43:H43"/>
    <mergeCell ref="A44:H44"/>
    <mergeCell ref="A49:H49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50:H50"/>
    <mergeCell ref="A45:H45"/>
    <mergeCell ref="A46:H46"/>
    <mergeCell ref="A47:H47"/>
    <mergeCell ref="A48:H48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77:H77"/>
    <mergeCell ref="A78:H78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33:K36 J114:K115 J84:K84 J79:K79 J72:K77 J70:K70 J81:K82 J90:K97 J99:K100 J106:K107 J110:K111 J43:K44 J47:K49 J56:K60 J62:K63 J66:K67 J25:K26 J40:K41 J7:K21 J86:K88">
      <formula1>0</formula1>
    </dataValidation>
  </dataValidations>
  <pageMargins left="0.24" right="0.24" top="0.36" bottom="0.36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72"/>
  <sheetViews>
    <sheetView view="pageBreakPreview" topLeftCell="A43" zoomScale="110" zoomScaleNormal="100" workbookViewId="0">
      <selection activeCell="N48" sqref="N48"/>
    </sheetView>
  </sheetViews>
  <sheetFormatPr defaultColWidth="9.140625" defaultRowHeight="12.75" x14ac:dyDescent="0.2"/>
  <cols>
    <col min="1" max="8" width="9.140625" style="119"/>
    <col min="9" max="9" width="9.28515625" style="119" bestFit="1" customWidth="1"/>
    <col min="10" max="10" width="16.5703125" style="119" bestFit="1" customWidth="1"/>
    <col min="11" max="11" width="16.5703125" style="118" bestFit="1" customWidth="1"/>
    <col min="12" max="13" width="16.5703125" style="157" bestFit="1" customWidth="1"/>
    <col min="14" max="14" width="9.140625" style="53"/>
    <col min="15" max="15" width="10.85546875" style="53" bestFit="1" customWidth="1"/>
    <col min="16" max="16384" width="9.140625" style="53"/>
  </cols>
  <sheetData>
    <row r="1" spans="1:18" ht="12.75" customHeight="1" x14ac:dyDescent="0.2">
      <c r="A1" s="277" t="s">
        <v>143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8" s="119" customFormat="1" ht="12.75" customHeight="1" x14ac:dyDescent="0.2">
      <c r="A2" s="290" t="s">
        <v>336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8" ht="12.75" customHeight="1" x14ac:dyDescent="0.2">
      <c r="A3" s="313" t="s">
        <v>307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8" s="119" customFormat="1" ht="25.5" x14ac:dyDescent="0.2">
      <c r="A4" s="314" t="s">
        <v>48</v>
      </c>
      <c r="B4" s="314"/>
      <c r="C4" s="314"/>
      <c r="D4" s="314"/>
      <c r="E4" s="314"/>
      <c r="F4" s="314"/>
      <c r="G4" s="314"/>
      <c r="H4" s="314"/>
      <c r="I4" s="121" t="s">
        <v>308</v>
      </c>
      <c r="J4" s="314" t="s">
        <v>293</v>
      </c>
      <c r="K4" s="314"/>
      <c r="L4" s="312" t="s">
        <v>294</v>
      </c>
      <c r="M4" s="312"/>
    </row>
    <row r="5" spans="1:18" x14ac:dyDescent="0.2">
      <c r="A5" s="312"/>
      <c r="B5" s="312"/>
      <c r="C5" s="312"/>
      <c r="D5" s="312"/>
      <c r="E5" s="312"/>
      <c r="F5" s="312"/>
      <c r="G5" s="312"/>
      <c r="H5" s="312"/>
      <c r="I5" s="132"/>
      <c r="J5" s="132" t="s">
        <v>289</v>
      </c>
      <c r="K5" s="132" t="s">
        <v>290</v>
      </c>
      <c r="L5" s="154" t="s">
        <v>289</v>
      </c>
      <c r="M5" s="154" t="s">
        <v>290</v>
      </c>
    </row>
    <row r="6" spans="1:18" s="119" customFormat="1" x14ac:dyDescent="0.2">
      <c r="A6" s="314">
        <v>1</v>
      </c>
      <c r="B6" s="314"/>
      <c r="C6" s="314"/>
      <c r="D6" s="314"/>
      <c r="E6" s="314"/>
      <c r="F6" s="314"/>
      <c r="G6" s="314"/>
      <c r="H6" s="314"/>
      <c r="I6" s="133">
        <v>2</v>
      </c>
      <c r="J6" s="121">
        <v>3</v>
      </c>
      <c r="K6" s="121">
        <v>4</v>
      </c>
      <c r="L6" s="154">
        <v>5</v>
      </c>
      <c r="M6" s="154">
        <v>6</v>
      </c>
    </row>
    <row r="7" spans="1:18" x14ac:dyDescent="0.2">
      <c r="A7" s="244" t="s">
        <v>318</v>
      </c>
      <c r="B7" s="245"/>
      <c r="C7" s="245"/>
      <c r="D7" s="245"/>
      <c r="E7" s="245"/>
      <c r="F7" s="245"/>
      <c r="G7" s="245"/>
      <c r="H7" s="271"/>
      <c r="I7" s="124">
        <v>111</v>
      </c>
      <c r="J7" s="149">
        <f>SUM(J8:J9)</f>
        <v>4528436317</v>
      </c>
      <c r="K7" s="149">
        <f>SUM(K8:K9)</f>
        <v>1585495840</v>
      </c>
      <c r="L7" s="149">
        <f>SUM(L8:L9)</f>
        <v>4671606340</v>
      </c>
      <c r="M7" s="149">
        <f>SUM(M8:M9)</f>
        <v>1680569320</v>
      </c>
      <c r="N7" s="138"/>
      <c r="O7" s="138"/>
      <c r="P7" s="138"/>
      <c r="Q7" s="138"/>
      <c r="R7" s="138"/>
    </row>
    <row r="8" spans="1:18" s="119" customFormat="1" x14ac:dyDescent="0.2">
      <c r="A8" s="262" t="s">
        <v>141</v>
      </c>
      <c r="B8" s="263"/>
      <c r="C8" s="263"/>
      <c r="D8" s="263"/>
      <c r="E8" s="263"/>
      <c r="F8" s="263"/>
      <c r="G8" s="263"/>
      <c r="H8" s="264"/>
      <c r="I8" s="125">
        <v>112</v>
      </c>
      <c r="J8" s="147">
        <v>4441057486</v>
      </c>
      <c r="K8" s="147">
        <v>1564279954</v>
      </c>
      <c r="L8" s="147">
        <v>4559487575</v>
      </c>
      <c r="M8" s="147">
        <v>1623556039</v>
      </c>
      <c r="N8" s="138"/>
      <c r="O8" s="138"/>
      <c r="P8" s="138"/>
      <c r="Q8" s="138"/>
      <c r="R8" s="138"/>
    </row>
    <row r="9" spans="1:18" x14ac:dyDescent="0.2">
      <c r="A9" s="259" t="s">
        <v>92</v>
      </c>
      <c r="B9" s="260"/>
      <c r="C9" s="260"/>
      <c r="D9" s="260"/>
      <c r="E9" s="260"/>
      <c r="F9" s="260"/>
      <c r="G9" s="260"/>
      <c r="H9" s="261"/>
      <c r="I9" s="126">
        <v>113</v>
      </c>
      <c r="J9" s="147">
        <v>87378831</v>
      </c>
      <c r="K9" s="147">
        <v>21215886</v>
      </c>
      <c r="L9" s="147">
        <v>112118765</v>
      </c>
      <c r="M9" s="147">
        <v>57013281</v>
      </c>
      <c r="N9" s="138"/>
      <c r="O9" s="138"/>
      <c r="P9" s="138"/>
      <c r="Q9" s="138"/>
      <c r="R9" s="138"/>
    </row>
    <row r="10" spans="1:18" s="119" customFormat="1" x14ac:dyDescent="0.2">
      <c r="A10" s="262" t="s">
        <v>319</v>
      </c>
      <c r="B10" s="263"/>
      <c r="C10" s="263"/>
      <c r="D10" s="263"/>
      <c r="E10" s="263"/>
      <c r="F10" s="263"/>
      <c r="G10" s="263"/>
      <c r="H10" s="264"/>
      <c r="I10" s="125">
        <v>114</v>
      </c>
      <c r="J10" s="146">
        <f>J11+J12+J16+J20+J21+J22+J25+J26</f>
        <v>3556312045</v>
      </c>
      <c r="K10" s="146">
        <f>K11+K12+K16+K20+K21+K22+K25+K26</f>
        <v>1168143532</v>
      </c>
      <c r="L10" s="146">
        <f>L11+L12+L16+L20+L21+L22+L25+L26</f>
        <v>3745820960</v>
      </c>
      <c r="M10" s="146">
        <f>M11+M12+M16+M20+M21+M22+M25+M26</f>
        <v>1302270293</v>
      </c>
      <c r="N10" s="138"/>
      <c r="O10" s="138"/>
      <c r="P10" s="138"/>
      <c r="Q10" s="138"/>
      <c r="R10" s="138"/>
    </row>
    <row r="11" spans="1:18" x14ac:dyDescent="0.2">
      <c r="A11" s="259" t="s">
        <v>93</v>
      </c>
      <c r="B11" s="260"/>
      <c r="C11" s="260"/>
      <c r="D11" s="260"/>
      <c r="E11" s="260"/>
      <c r="F11" s="260"/>
      <c r="G11" s="260"/>
      <c r="H11" s="261"/>
      <c r="I11" s="126">
        <v>115</v>
      </c>
      <c r="J11" s="147"/>
      <c r="K11" s="147"/>
      <c r="L11" s="161"/>
      <c r="M11" s="161"/>
      <c r="N11" s="138"/>
      <c r="O11" s="138"/>
      <c r="P11" s="138"/>
      <c r="Q11" s="138"/>
      <c r="R11" s="138"/>
    </row>
    <row r="12" spans="1:18" s="119" customFormat="1" x14ac:dyDescent="0.2">
      <c r="A12" s="262" t="s">
        <v>320</v>
      </c>
      <c r="B12" s="263"/>
      <c r="C12" s="263"/>
      <c r="D12" s="263"/>
      <c r="E12" s="263"/>
      <c r="F12" s="263"/>
      <c r="G12" s="263"/>
      <c r="H12" s="264"/>
      <c r="I12" s="125">
        <v>116</v>
      </c>
      <c r="J12" s="146">
        <f>SUM(J13:J15)</f>
        <v>1110627270</v>
      </c>
      <c r="K12" s="146">
        <f>SUM(K13:K15)</f>
        <v>378929567</v>
      </c>
      <c r="L12" s="146">
        <f>SUM(L13:L15)</f>
        <v>1197082247</v>
      </c>
      <c r="M12" s="146">
        <f>SUM(M13:M15)</f>
        <v>430808672</v>
      </c>
      <c r="N12" s="138"/>
      <c r="O12" s="138"/>
      <c r="P12" s="138"/>
      <c r="Q12" s="138"/>
      <c r="R12" s="138"/>
    </row>
    <row r="13" spans="1:18" x14ac:dyDescent="0.2">
      <c r="A13" s="251" t="s">
        <v>135</v>
      </c>
      <c r="B13" s="252"/>
      <c r="C13" s="252"/>
      <c r="D13" s="252"/>
      <c r="E13" s="252"/>
      <c r="F13" s="252"/>
      <c r="G13" s="252"/>
      <c r="H13" s="253"/>
      <c r="I13" s="126">
        <v>117</v>
      </c>
      <c r="J13" s="147">
        <v>86426188</v>
      </c>
      <c r="K13" s="147">
        <v>29177044</v>
      </c>
      <c r="L13" s="147">
        <v>79794626</v>
      </c>
      <c r="M13" s="147">
        <v>27405427</v>
      </c>
      <c r="N13" s="138"/>
      <c r="O13" s="138"/>
      <c r="P13" s="138"/>
      <c r="Q13" s="138"/>
      <c r="R13" s="138"/>
    </row>
    <row r="14" spans="1:18" s="119" customFormat="1" x14ac:dyDescent="0.2">
      <c r="A14" s="248" t="s">
        <v>136</v>
      </c>
      <c r="B14" s="249"/>
      <c r="C14" s="249"/>
      <c r="D14" s="249"/>
      <c r="E14" s="249"/>
      <c r="F14" s="249"/>
      <c r="G14" s="249"/>
      <c r="H14" s="250"/>
      <c r="I14" s="125">
        <v>118</v>
      </c>
      <c r="J14" s="147">
        <v>600276982</v>
      </c>
      <c r="K14" s="147">
        <v>198425605</v>
      </c>
      <c r="L14" s="147">
        <v>719653313</v>
      </c>
      <c r="M14" s="147">
        <v>258006154</v>
      </c>
      <c r="N14" s="138"/>
      <c r="O14" s="138"/>
      <c r="P14" s="138"/>
      <c r="Q14" s="138"/>
      <c r="R14" s="138"/>
    </row>
    <row r="15" spans="1:18" x14ac:dyDescent="0.2">
      <c r="A15" s="251" t="s">
        <v>50</v>
      </c>
      <c r="B15" s="252"/>
      <c r="C15" s="252"/>
      <c r="D15" s="252"/>
      <c r="E15" s="252"/>
      <c r="F15" s="252"/>
      <c r="G15" s="252"/>
      <c r="H15" s="253"/>
      <c r="I15" s="126">
        <v>119</v>
      </c>
      <c r="J15" s="147">
        <v>423924100</v>
      </c>
      <c r="K15" s="147">
        <v>151326918</v>
      </c>
      <c r="L15" s="147">
        <v>397634308</v>
      </c>
      <c r="M15" s="147">
        <v>145397091</v>
      </c>
      <c r="N15" s="138"/>
      <c r="O15" s="138"/>
      <c r="P15" s="138"/>
      <c r="Q15" s="138"/>
      <c r="R15" s="138"/>
    </row>
    <row r="16" spans="1:18" s="119" customFormat="1" x14ac:dyDescent="0.2">
      <c r="A16" s="262" t="s">
        <v>321</v>
      </c>
      <c r="B16" s="263"/>
      <c r="C16" s="263"/>
      <c r="D16" s="263"/>
      <c r="E16" s="263"/>
      <c r="F16" s="263"/>
      <c r="G16" s="263"/>
      <c r="H16" s="264"/>
      <c r="I16" s="125">
        <v>120</v>
      </c>
      <c r="J16" s="146">
        <f>SUM(J17:J19)</f>
        <v>512662256</v>
      </c>
      <c r="K16" s="146">
        <f>SUM(K17:K19)</f>
        <v>172274756</v>
      </c>
      <c r="L16" s="146">
        <f>SUM(L17:L19)</f>
        <v>499603445</v>
      </c>
      <c r="M16" s="146">
        <f>SUM(M17:M19)</f>
        <v>171188639</v>
      </c>
      <c r="N16" s="138"/>
      <c r="O16" s="138"/>
      <c r="P16" s="138"/>
      <c r="Q16" s="138"/>
      <c r="R16" s="138"/>
    </row>
    <row r="17" spans="1:18" x14ac:dyDescent="0.2">
      <c r="A17" s="251" t="s">
        <v>51</v>
      </c>
      <c r="B17" s="252"/>
      <c r="C17" s="252"/>
      <c r="D17" s="252"/>
      <c r="E17" s="252"/>
      <c r="F17" s="252"/>
      <c r="G17" s="252"/>
      <c r="H17" s="253"/>
      <c r="I17" s="126">
        <v>121</v>
      </c>
      <c r="J17" s="147">
        <v>292872909</v>
      </c>
      <c r="K17" s="147">
        <v>97845844</v>
      </c>
      <c r="L17" s="147">
        <v>295769765</v>
      </c>
      <c r="M17" s="147">
        <v>101049274</v>
      </c>
      <c r="N17" s="138"/>
      <c r="O17" s="138"/>
      <c r="P17" s="138"/>
      <c r="Q17" s="138"/>
      <c r="R17" s="138"/>
    </row>
    <row r="18" spans="1:18" s="119" customFormat="1" x14ac:dyDescent="0.2">
      <c r="A18" s="248" t="s">
        <v>52</v>
      </c>
      <c r="B18" s="249"/>
      <c r="C18" s="249"/>
      <c r="D18" s="249"/>
      <c r="E18" s="249"/>
      <c r="F18" s="249"/>
      <c r="G18" s="249"/>
      <c r="H18" s="250"/>
      <c r="I18" s="125">
        <v>122</v>
      </c>
      <c r="J18" s="147">
        <v>146302802</v>
      </c>
      <c r="K18" s="147">
        <v>49798785</v>
      </c>
      <c r="L18" s="147">
        <v>132907655</v>
      </c>
      <c r="M18" s="147">
        <v>45833004</v>
      </c>
      <c r="N18" s="138"/>
      <c r="O18" s="138"/>
      <c r="P18" s="138"/>
      <c r="Q18" s="138"/>
      <c r="R18" s="138"/>
    </row>
    <row r="19" spans="1:18" x14ac:dyDescent="0.2">
      <c r="A19" s="251" t="s">
        <v>53</v>
      </c>
      <c r="B19" s="252"/>
      <c r="C19" s="252"/>
      <c r="D19" s="252"/>
      <c r="E19" s="252"/>
      <c r="F19" s="252"/>
      <c r="G19" s="252"/>
      <c r="H19" s="253"/>
      <c r="I19" s="126">
        <v>123</v>
      </c>
      <c r="J19" s="147">
        <v>73486545</v>
      </c>
      <c r="K19" s="147">
        <v>24630127</v>
      </c>
      <c r="L19" s="147">
        <v>70926025</v>
      </c>
      <c r="M19" s="147">
        <v>24306361</v>
      </c>
      <c r="N19" s="138"/>
      <c r="O19" s="138"/>
      <c r="P19" s="138"/>
      <c r="Q19" s="138"/>
      <c r="R19" s="138"/>
    </row>
    <row r="20" spans="1:18" s="119" customFormat="1" x14ac:dyDescent="0.2">
      <c r="A20" s="262" t="s">
        <v>94</v>
      </c>
      <c r="B20" s="263"/>
      <c r="C20" s="263"/>
      <c r="D20" s="263"/>
      <c r="E20" s="263"/>
      <c r="F20" s="263"/>
      <c r="G20" s="263"/>
      <c r="H20" s="264"/>
      <c r="I20" s="125">
        <v>124</v>
      </c>
      <c r="J20" s="146">
        <v>918036824</v>
      </c>
      <c r="K20" s="146">
        <v>306114588</v>
      </c>
      <c r="L20" s="146">
        <v>995601025</v>
      </c>
      <c r="M20" s="146">
        <v>337964254</v>
      </c>
      <c r="N20" s="138"/>
      <c r="O20" s="138"/>
      <c r="P20" s="138"/>
      <c r="Q20" s="138"/>
      <c r="R20" s="138"/>
    </row>
    <row r="21" spans="1:18" x14ac:dyDescent="0.2">
      <c r="A21" s="259" t="s">
        <v>95</v>
      </c>
      <c r="B21" s="260"/>
      <c r="C21" s="260"/>
      <c r="D21" s="260"/>
      <c r="E21" s="260"/>
      <c r="F21" s="260"/>
      <c r="G21" s="260"/>
      <c r="H21" s="261"/>
      <c r="I21" s="126">
        <v>125</v>
      </c>
      <c r="J21" s="146">
        <v>923913940</v>
      </c>
      <c r="K21" s="146">
        <v>302123591</v>
      </c>
      <c r="L21" s="146">
        <v>912822268</v>
      </c>
      <c r="M21" s="146">
        <v>299536771</v>
      </c>
      <c r="N21" s="138"/>
      <c r="O21" s="138"/>
      <c r="P21" s="138"/>
      <c r="Q21" s="138"/>
      <c r="R21" s="138"/>
    </row>
    <row r="22" spans="1:18" s="119" customFormat="1" x14ac:dyDescent="0.2">
      <c r="A22" s="262" t="s">
        <v>322</v>
      </c>
      <c r="B22" s="263"/>
      <c r="C22" s="263"/>
      <c r="D22" s="263"/>
      <c r="E22" s="263"/>
      <c r="F22" s="263"/>
      <c r="G22" s="263"/>
      <c r="H22" s="264"/>
      <c r="I22" s="125">
        <v>126</v>
      </c>
      <c r="J22" s="146">
        <f>SUM(J23:J24)</f>
        <v>22723881</v>
      </c>
      <c r="K22" s="146">
        <f>SUM(K23:K24)</f>
        <v>3142321</v>
      </c>
      <c r="L22" s="146">
        <f>SUM(L23:L24)</f>
        <v>87162015</v>
      </c>
      <c r="M22" s="146">
        <f>SUM(M23:M24)</f>
        <v>59518593</v>
      </c>
      <c r="N22" s="138"/>
      <c r="O22" s="138"/>
      <c r="P22" s="138"/>
      <c r="Q22" s="138"/>
      <c r="R22" s="138"/>
    </row>
    <row r="23" spans="1:18" x14ac:dyDescent="0.2">
      <c r="A23" s="251" t="s">
        <v>126</v>
      </c>
      <c r="B23" s="252"/>
      <c r="C23" s="252"/>
      <c r="D23" s="252"/>
      <c r="E23" s="252"/>
      <c r="F23" s="252"/>
      <c r="G23" s="252"/>
      <c r="H23" s="253"/>
      <c r="I23" s="126">
        <v>127</v>
      </c>
      <c r="J23" s="147">
        <v>0</v>
      </c>
      <c r="K23" s="147">
        <v>0</v>
      </c>
      <c r="L23" s="147">
        <v>0</v>
      </c>
      <c r="M23" s="147">
        <v>0</v>
      </c>
      <c r="N23" s="138"/>
      <c r="O23" s="138"/>
      <c r="P23" s="138"/>
      <c r="Q23" s="138"/>
      <c r="R23" s="138"/>
    </row>
    <row r="24" spans="1:18" s="119" customFormat="1" x14ac:dyDescent="0.2">
      <c r="A24" s="248" t="s">
        <v>127</v>
      </c>
      <c r="B24" s="249"/>
      <c r="C24" s="249"/>
      <c r="D24" s="249"/>
      <c r="E24" s="249"/>
      <c r="F24" s="249"/>
      <c r="G24" s="249"/>
      <c r="H24" s="250"/>
      <c r="I24" s="125">
        <v>128</v>
      </c>
      <c r="J24" s="147">
        <v>22723881</v>
      </c>
      <c r="K24" s="147">
        <v>3142321</v>
      </c>
      <c r="L24" s="147">
        <v>87162015</v>
      </c>
      <c r="M24" s="147">
        <v>59518593</v>
      </c>
      <c r="N24" s="138"/>
      <c r="O24" s="138"/>
      <c r="P24" s="138"/>
      <c r="Q24" s="138"/>
      <c r="R24" s="138"/>
    </row>
    <row r="25" spans="1:18" x14ac:dyDescent="0.2">
      <c r="A25" s="259" t="s">
        <v>96</v>
      </c>
      <c r="B25" s="260"/>
      <c r="C25" s="260"/>
      <c r="D25" s="260"/>
      <c r="E25" s="260"/>
      <c r="F25" s="260"/>
      <c r="G25" s="260"/>
      <c r="H25" s="261"/>
      <c r="I25" s="126">
        <v>129</v>
      </c>
      <c r="J25" s="146">
        <v>68347874</v>
      </c>
      <c r="K25" s="146">
        <v>5558709</v>
      </c>
      <c r="L25" s="146">
        <v>53549960</v>
      </c>
      <c r="M25" s="146">
        <v>3253364</v>
      </c>
      <c r="N25" s="138"/>
      <c r="O25" s="138"/>
      <c r="P25" s="138"/>
      <c r="Q25" s="138"/>
      <c r="R25" s="138"/>
    </row>
    <row r="26" spans="1:18" s="119" customFormat="1" x14ac:dyDescent="0.2">
      <c r="A26" s="262" t="s">
        <v>39</v>
      </c>
      <c r="B26" s="263"/>
      <c r="C26" s="263"/>
      <c r="D26" s="263"/>
      <c r="E26" s="263"/>
      <c r="F26" s="263"/>
      <c r="G26" s="263"/>
      <c r="H26" s="264"/>
      <c r="I26" s="125">
        <v>130</v>
      </c>
      <c r="J26" s="146">
        <v>0</v>
      </c>
      <c r="K26" s="146">
        <v>0</v>
      </c>
      <c r="L26" s="146">
        <v>0</v>
      </c>
      <c r="M26" s="146">
        <v>0</v>
      </c>
      <c r="N26" s="138"/>
      <c r="O26" s="138"/>
      <c r="P26" s="138"/>
      <c r="Q26" s="138"/>
      <c r="R26" s="138"/>
    </row>
    <row r="27" spans="1:18" x14ac:dyDescent="0.2">
      <c r="A27" s="259" t="s">
        <v>323</v>
      </c>
      <c r="B27" s="260"/>
      <c r="C27" s="260"/>
      <c r="D27" s="260"/>
      <c r="E27" s="260"/>
      <c r="F27" s="260"/>
      <c r="G27" s="260"/>
      <c r="H27" s="261"/>
      <c r="I27" s="126">
        <v>131</v>
      </c>
      <c r="J27" s="146">
        <f>SUM(J28:J32)</f>
        <v>40654706</v>
      </c>
      <c r="K27" s="146">
        <f>SUM(K28:K32)</f>
        <v>4783952</v>
      </c>
      <c r="L27" s="146">
        <f>SUM(L28:L32)</f>
        <v>31665525</v>
      </c>
      <c r="M27" s="146">
        <f>SUM(M28:M32)</f>
        <v>1537711</v>
      </c>
      <c r="N27" s="138"/>
      <c r="O27" s="138"/>
      <c r="P27" s="138"/>
      <c r="Q27" s="138"/>
      <c r="R27" s="138"/>
    </row>
    <row r="28" spans="1:18" s="119" customFormat="1" x14ac:dyDescent="0.2">
      <c r="A28" s="262" t="s">
        <v>209</v>
      </c>
      <c r="B28" s="263"/>
      <c r="C28" s="263"/>
      <c r="D28" s="263"/>
      <c r="E28" s="263"/>
      <c r="F28" s="263"/>
      <c r="G28" s="263"/>
      <c r="H28" s="264"/>
      <c r="I28" s="125">
        <v>132</v>
      </c>
      <c r="J28" s="147">
        <v>10029045</v>
      </c>
      <c r="K28" s="147">
        <v>9223</v>
      </c>
      <c r="L28" s="147">
        <v>10023306</v>
      </c>
      <c r="M28" s="147">
        <v>7278</v>
      </c>
      <c r="N28" s="138"/>
      <c r="O28" s="138"/>
      <c r="P28" s="138"/>
      <c r="Q28" s="138"/>
      <c r="R28" s="138"/>
    </row>
    <row r="29" spans="1:18" x14ac:dyDescent="0.2">
      <c r="A29" s="259" t="s">
        <v>144</v>
      </c>
      <c r="B29" s="260"/>
      <c r="C29" s="260"/>
      <c r="D29" s="260"/>
      <c r="E29" s="260"/>
      <c r="F29" s="260"/>
      <c r="G29" s="260"/>
      <c r="H29" s="261"/>
      <c r="I29" s="126">
        <v>133</v>
      </c>
      <c r="J29" s="147">
        <v>27737533</v>
      </c>
      <c r="K29" s="147">
        <v>4774729</v>
      </c>
      <c r="L29" s="147">
        <v>21095542</v>
      </c>
      <c r="M29" s="147">
        <v>1421956</v>
      </c>
      <c r="N29" s="138"/>
      <c r="O29" s="138"/>
      <c r="P29" s="138"/>
      <c r="Q29" s="138"/>
      <c r="R29" s="138"/>
    </row>
    <row r="30" spans="1:18" s="119" customFormat="1" x14ac:dyDescent="0.2">
      <c r="A30" s="262" t="s">
        <v>128</v>
      </c>
      <c r="B30" s="263"/>
      <c r="C30" s="263"/>
      <c r="D30" s="263"/>
      <c r="E30" s="263"/>
      <c r="F30" s="263"/>
      <c r="G30" s="263"/>
      <c r="H30" s="264"/>
      <c r="I30" s="125">
        <v>134</v>
      </c>
      <c r="J30" s="147">
        <v>2888128</v>
      </c>
      <c r="K30" s="147">
        <v>0</v>
      </c>
      <c r="L30" s="147">
        <v>0</v>
      </c>
      <c r="M30" s="147">
        <v>0</v>
      </c>
      <c r="N30" s="138"/>
      <c r="O30" s="138"/>
      <c r="P30" s="138"/>
      <c r="Q30" s="138"/>
      <c r="R30" s="138"/>
    </row>
    <row r="31" spans="1:18" x14ac:dyDescent="0.2">
      <c r="A31" s="259" t="s">
        <v>205</v>
      </c>
      <c r="B31" s="260"/>
      <c r="C31" s="260"/>
      <c r="D31" s="260"/>
      <c r="E31" s="260"/>
      <c r="F31" s="260"/>
      <c r="G31" s="260"/>
      <c r="H31" s="261"/>
      <c r="I31" s="126">
        <v>135</v>
      </c>
      <c r="J31" s="147">
        <v>0</v>
      </c>
      <c r="K31" s="147">
        <v>0</v>
      </c>
      <c r="L31" s="147">
        <v>0</v>
      </c>
      <c r="M31" s="147">
        <v>0</v>
      </c>
      <c r="N31" s="138"/>
      <c r="O31" s="138"/>
      <c r="P31" s="138"/>
      <c r="Q31" s="138"/>
      <c r="R31" s="138"/>
    </row>
    <row r="32" spans="1:18" s="119" customFormat="1" x14ac:dyDescent="0.2">
      <c r="A32" s="262" t="s">
        <v>129</v>
      </c>
      <c r="B32" s="263"/>
      <c r="C32" s="263"/>
      <c r="D32" s="263"/>
      <c r="E32" s="263"/>
      <c r="F32" s="263"/>
      <c r="G32" s="263"/>
      <c r="H32" s="264"/>
      <c r="I32" s="125">
        <v>136</v>
      </c>
      <c r="J32" s="147">
        <v>0</v>
      </c>
      <c r="K32" s="147">
        <v>0</v>
      </c>
      <c r="L32" s="147">
        <v>546677</v>
      </c>
      <c r="M32" s="147">
        <v>108477</v>
      </c>
      <c r="N32" s="138"/>
      <c r="O32" s="138"/>
      <c r="P32" s="138"/>
      <c r="Q32" s="138"/>
      <c r="R32" s="138"/>
    </row>
    <row r="33" spans="1:18" x14ac:dyDescent="0.2">
      <c r="A33" s="259" t="s">
        <v>324</v>
      </c>
      <c r="B33" s="260"/>
      <c r="C33" s="260"/>
      <c r="D33" s="260"/>
      <c r="E33" s="260"/>
      <c r="F33" s="260"/>
      <c r="G33" s="260"/>
      <c r="H33" s="261"/>
      <c r="I33" s="126">
        <v>137</v>
      </c>
      <c r="J33" s="146">
        <f>SUM(J34:J37)</f>
        <v>93546575</v>
      </c>
      <c r="K33" s="146">
        <f>SUM(K34:K37)</f>
        <v>16959727</v>
      </c>
      <c r="L33" s="146">
        <f>SUM(L34:L37)</f>
        <v>100263979</v>
      </c>
      <c r="M33" s="146">
        <f>SUM(M34:M37)</f>
        <v>7019840</v>
      </c>
      <c r="N33" s="138"/>
      <c r="O33" s="138"/>
      <c r="P33" s="138"/>
      <c r="Q33" s="138"/>
      <c r="R33" s="138"/>
    </row>
    <row r="34" spans="1:18" s="119" customFormat="1" x14ac:dyDescent="0.2">
      <c r="A34" s="262" t="s">
        <v>55</v>
      </c>
      <c r="B34" s="263"/>
      <c r="C34" s="263"/>
      <c r="D34" s="263"/>
      <c r="E34" s="263"/>
      <c r="F34" s="263"/>
      <c r="G34" s="263"/>
      <c r="H34" s="264"/>
      <c r="I34" s="125">
        <v>138</v>
      </c>
      <c r="J34" s="147">
        <v>0</v>
      </c>
      <c r="K34" s="147">
        <v>0</v>
      </c>
      <c r="L34" s="147">
        <v>0</v>
      </c>
      <c r="M34" s="147">
        <v>0</v>
      </c>
      <c r="N34" s="138"/>
      <c r="O34" s="138"/>
      <c r="P34" s="138"/>
      <c r="Q34" s="138"/>
      <c r="R34" s="138"/>
    </row>
    <row r="35" spans="1:18" x14ac:dyDescent="0.2">
      <c r="A35" s="259" t="s">
        <v>54</v>
      </c>
      <c r="B35" s="260"/>
      <c r="C35" s="260"/>
      <c r="D35" s="260"/>
      <c r="E35" s="260"/>
      <c r="F35" s="260"/>
      <c r="G35" s="260"/>
      <c r="H35" s="261"/>
      <c r="I35" s="126">
        <v>139</v>
      </c>
      <c r="J35" s="147">
        <v>87428524</v>
      </c>
      <c r="K35" s="147">
        <v>13633945</v>
      </c>
      <c r="L35" s="147">
        <v>98167080</v>
      </c>
      <c r="M35" s="147">
        <v>6428099</v>
      </c>
      <c r="N35" s="138"/>
      <c r="O35" s="138"/>
      <c r="P35" s="138"/>
      <c r="Q35" s="138"/>
      <c r="R35" s="138"/>
    </row>
    <row r="36" spans="1:18" s="119" customFormat="1" x14ac:dyDescent="0.2">
      <c r="A36" s="262" t="s">
        <v>206</v>
      </c>
      <c r="B36" s="263"/>
      <c r="C36" s="263"/>
      <c r="D36" s="263"/>
      <c r="E36" s="263"/>
      <c r="F36" s="263"/>
      <c r="G36" s="263"/>
      <c r="H36" s="264"/>
      <c r="I36" s="125">
        <v>140</v>
      </c>
      <c r="J36" s="147">
        <v>0</v>
      </c>
      <c r="K36" s="147">
        <v>0</v>
      </c>
      <c r="L36" s="147">
        <v>0</v>
      </c>
      <c r="M36" s="147">
        <v>0</v>
      </c>
      <c r="N36" s="138"/>
      <c r="O36" s="138"/>
      <c r="P36" s="138"/>
      <c r="Q36" s="138"/>
      <c r="R36" s="138"/>
    </row>
    <row r="37" spans="1:18" x14ac:dyDescent="0.2">
      <c r="A37" s="259" t="s">
        <v>56</v>
      </c>
      <c r="B37" s="260"/>
      <c r="C37" s="260"/>
      <c r="D37" s="260"/>
      <c r="E37" s="260"/>
      <c r="F37" s="260"/>
      <c r="G37" s="260"/>
      <c r="H37" s="261"/>
      <c r="I37" s="126">
        <v>141</v>
      </c>
      <c r="J37" s="147">
        <v>6118051</v>
      </c>
      <c r="K37" s="147">
        <v>3325782</v>
      </c>
      <c r="L37" s="147">
        <v>2096899</v>
      </c>
      <c r="M37" s="147">
        <v>591741</v>
      </c>
      <c r="N37" s="138"/>
      <c r="O37" s="138"/>
      <c r="P37" s="138"/>
      <c r="Q37" s="138"/>
      <c r="R37" s="138"/>
    </row>
    <row r="38" spans="1:18" s="119" customFormat="1" x14ac:dyDescent="0.2">
      <c r="A38" s="262" t="s">
        <v>182</v>
      </c>
      <c r="B38" s="263"/>
      <c r="C38" s="263"/>
      <c r="D38" s="263"/>
      <c r="E38" s="263"/>
      <c r="F38" s="263"/>
      <c r="G38" s="263"/>
      <c r="H38" s="264"/>
      <c r="I38" s="125">
        <v>142</v>
      </c>
      <c r="J38" s="147">
        <v>0</v>
      </c>
      <c r="K38" s="147">
        <v>0</v>
      </c>
      <c r="L38" s="147">
        <v>0</v>
      </c>
      <c r="M38" s="147">
        <v>0</v>
      </c>
      <c r="N38" s="138"/>
      <c r="O38" s="138"/>
      <c r="P38" s="138"/>
      <c r="Q38" s="138"/>
      <c r="R38" s="138"/>
    </row>
    <row r="39" spans="1:18" x14ac:dyDescent="0.2">
      <c r="A39" s="259" t="s">
        <v>183</v>
      </c>
      <c r="B39" s="260"/>
      <c r="C39" s="260"/>
      <c r="D39" s="260"/>
      <c r="E39" s="260"/>
      <c r="F39" s="260"/>
      <c r="G39" s="260"/>
      <c r="H39" s="261"/>
      <c r="I39" s="126">
        <v>143</v>
      </c>
      <c r="J39" s="147">
        <v>0</v>
      </c>
      <c r="K39" s="147">
        <v>0</v>
      </c>
      <c r="L39" s="147">
        <v>0</v>
      </c>
      <c r="M39" s="147">
        <v>0</v>
      </c>
      <c r="N39" s="138"/>
      <c r="O39" s="138"/>
      <c r="P39" s="138"/>
      <c r="Q39" s="138"/>
      <c r="R39" s="138"/>
    </row>
    <row r="40" spans="1:18" s="119" customFormat="1" x14ac:dyDescent="0.2">
      <c r="A40" s="262" t="s">
        <v>207</v>
      </c>
      <c r="B40" s="263"/>
      <c r="C40" s="263"/>
      <c r="D40" s="263"/>
      <c r="E40" s="263"/>
      <c r="F40" s="263"/>
      <c r="G40" s="263"/>
      <c r="H40" s="264"/>
      <c r="I40" s="125">
        <v>144</v>
      </c>
      <c r="J40" s="147">
        <v>0</v>
      </c>
      <c r="K40" s="147">
        <v>0</v>
      </c>
      <c r="L40" s="147">
        <v>0</v>
      </c>
      <c r="M40" s="147">
        <v>0</v>
      </c>
      <c r="N40" s="138"/>
      <c r="O40" s="138"/>
      <c r="P40" s="138"/>
      <c r="Q40" s="138"/>
      <c r="R40" s="138"/>
    </row>
    <row r="41" spans="1:18" x14ac:dyDescent="0.2">
      <c r="A41" s="259" t="s">
        <v>208</v>
      </c>
      <c r="B41" s="260"/>
      <c r="C41" s="260"/>
      <c r="D41" s="260"/>
      <c r="E41" s="260"/>
      <c r="F41" s="260"/>
      <c r="G41" s="260"/>
      <c r="H41" s="261"/>
      <c r="I41" s="126">
        <v>145</v>
      </c>
      <c r="J41" s="147">
        <v>0</v>
      </c>
      <c r="K41" s="147">
        <v>0</v>
      </c>
      <c r="L41" s="147">
        <v>0</v>
      </c>
      <c r="M41" s="147">
        <v>0</v>
      </c>
      <c r="N41" s="138"/>
      <c r="O41" s="138"/>
      <c r="P41" s="138"/>
      <c r="Q41" s="138"/>
      <c r="R41" s="138"/>
    </row>
    <row r="42" spans="1:18" s="119" customFormat="1" x14ac:dyDescent="0.2">
      <c r="A42" s="262" t="s">
        <v>325</v>
      </c>
      <c r="B42" s="263"/>
      <c r="C42" s="263"/>
      <c r="D42" s="263"/>
      <c r="E42" s="263"/>
      <c r="F42" s="263"/>
      <c r="G42" s="263"/>
      <c r="H42" s="264"/>
      <c r="I42" s="125">
        <v>146</v>
      </c>
      <c r="J42" s="146">
        <f>J7+J27+J38+J40</f>
        <v>4569091023</v>
      </c>
      <c r="K42" s="146">
        <f>K7+K27+K38+K40</f>
        <v>1590279792</v>
      </c>
      <c r="L42" s="146">
        <f>L7+L27+L38+L40</f>
        <v>4703271865</v>
      </c>
      <c r="M42" s="146">
        <f>M7+M27+M38+M40</f>
        <v>1682107031</v>
      </c>
      <c r="N42" s="138"/>
      <c r="O42" s="138"/>
      <c r="P42" s="138"/>
      <c r="Q42" s="138"/>
      <c r="R42" s="138"/>
    </row>
    <row r="43" spans="1:18" x14ac:dyDescent="0.2">
      <c r="A43" s="259" t="s">
        <v>326</v>
      </c>
      <c r="B43" s="260"/>
      <c r="C43" s="260"/>
      <c r="D43" s="260"/>
      <c r="E43" s="260"/>
      <c r="F43" s="260"/>
      <c r="G43" s="260"/>
      <c r="H43" s="261"/>
      <c r="I43" s="126">
        <v>147</v>
      </c>
      <c r="J43" s="146">
        <f>J10+J33+J39+J41</f>
        <v>3649858620</v>
      </c>
      <c r="K43" s="146">
        <f>K10+K33+K39+K41</f>
        <v>1185103259</v>
      </c>
      <c r="L43" s="146">
        <f>L10+L33+L39+L41</f>
        <v>3846084939</v>
      </c>
      <c r="M43" s="146">
        <f>M10+M33+M39+M41</f>
        <v>1309290133</v>
      </c>
      <c r="N43" s="138"/>
      <c r="O43" s="138"/>
      <c r="P43" s="138"/>
      <c r="Q43" s="138"/>
      <c r="R43" s="138"/>
    </row>
    <row r="44" spans="1:18" s="119" customFormat="1" x14ac:dyDescent="0.2">
      <c r="A44" s="262" t="s">
        <v>327</v>
      </c>
      <c r="B44" s="263"/>
      <c r="C44" s="263"/>
      <c r="D44" s="263"/>
      <c r="E44" s="263"/>
      <c r="F44" s="263"/>
      <c r="G44" s="263"/>
      <c r="H44" s="264"/>
      <c r="I44" s="125">
        <v>148</v>
      </c>
      <c r="J44" s="146">
        <f>J42-J43</f>
        <v>919232403</v>
      </c>
      <c r="K44" s="146">
        <f>K42-K43</f>
        <v>405176533</v>
      </c>
      <c r="L44" s="146">
        <f>L42-L43</f>
        <v>857186926</v>
      </c>
      <c r="M44" s="146">
        <f>M42-M43</f>
        <v>372816898</v>
      </c>
      <c r="N44" s="138"/>
      <c r="O44" s="138"/>
      <c r="P44" s="138"/>
      <c r="Q44" s="138"/>
      <c r="R44" s="138"/>
    </row>
    <row r="45" spans="1:18" x14ac:dyDescent="0.2">
      <c r="A45" s="265" t="s">
        <v>201</v>
      </c>
      <c r="B45" s="266"/>
      <c r="C45" s="266"/>
      <c r="D45" s="266"/>
      <c r="E45" s="266"/>
      <c r="F45" s="266"/>
      <c r="G45" s="266"/>
      <c r="H45" s="267"/>
      <c r="I45" s="126">
        <v>149</v>
      </c>
      <c r="J45" s="147">
        <f>IF(J42&gt;J43,J42-J43,0)</f>
        <v>919232403</v>
      </c>
      <c r="K45" s="147">
        <f>IF(K42&gt;K43,K42-K43,0)</f>
        <v>405176533</v>
      </c>
      <c r="L45" s="147">
        <f>IF(L42&gt;L43,L42-L43,0)</f>
        <v>857186926</v>
      </c>
      <c r="M45" s="147">
        <f>IF(M42&gt;M43,M42-M43,0)</f>
        <v>372816898</v>
      </c>
      <c r="N45" s="138"/>
      <c r="O45" s="138"/>
      <c r="P45" s="138"/>
      <c r="Q45" s="138"/>
      <c r="R45" s="138"/>
    </row>
    <row r="46" spans="1:18" s="119" customFormat="1" x14ac:dyDescent="0.2">
      <c r="A46" s="268" t="s">
        <v>202</v>
      </c>
      <c r="B46" s="269"/>
      <c r="C46" s="269"/>
      <c r="D46" s="269"/>
      <c r="E46" s="269"/>
      <c r="F46" s="269"/>
      <c r="G46" s="269"/>
      <c r="H46" s="270"/>
      <c r="I46" s="125">
        <v>150</v>
      </c>
      <c r="J46" s="147">
        <v>0</v>
      </c>
      <c r="K46" s="147">
        <v>0</v>
      </c>
      <c r="L46" s="147">
        <f>IF(L43&gt;L42,L43-L42,0)</f>
        <v>0</v>
      </c>
      <c r="M46" s="147">
        <f>IF(M43&gt;M42,M43-M42,0)</f>
        <v>0</v>
      </c>
      <c r="N46" s="138"/>
      <c r="O46" s="138"/>
      <c r="P46" s="138"/>
      <c r="Q46" s="138"/>
      <c r="R46" s="138"/>
    </row>
    <row r="47" spans="1:18" x14ac:dyDescent="0.2">
      <c r="A47" s="259" t="s">
        <v>200</v>
      </c>
      <c r="B47" s="260"/>
      <c r="C47" s="260"/>
      <c r="D47" s="260"/>
      <c r="E47" s="260"/>
      <c r="F47" s="260"/>
      <c r="G47" s="260"/>
      <c r="H47" s="261"/>
      <c r="I47" s="126">
        <v>151</v>
      </c>
      <c r="J47" s="147">
        <v>183997807</v>
      </c>
      <c r="K47" s="147">
        <v>80094872</v>
      </c>
      <c r="L47" s="147">
        <v>155143258</v>
      </c>
      <c r="M47" s="147">
        <v>67891173</v>
      </c>
      <c r="N47" s="138"/>
      <c r="O47" s="138"/>
      <c r="P47" s="138"/>
      <c r="Q47" s="138"/>
      <c r="R47" s="138"/>
    </row>
    <row r="48" spans="1:18" s="119" customFormat="1" x14ac:dyDescent="0.2">
      <c r="A48" s="262" t="s">
        <v>328</v>
      </c>
      <c r="B48" s="263"/>
      <c r="C48" s="263"/>
      <c r="D48" s="263"/>
      <c r="E48" s="263"/>
      <c r="F48" s="263"/>
      <c r="G48" s="263"/>
      <c r="H48" s="264"/>
      <c r="I48" s="125">
        <v>152</v>
      </c>
      <c r="J48" s="146">
        <f>J44-J47</f>
        <v>735234596</v>
      </c>
      <c r="K48" s="146">
        <f>K44-K47</f>
        <v>325081661</v>
      </c>
      <c r="L48" s="146">
        <f>L44-L47</f>
        <v>702043668</v>
      </c>
      <c r="M48" s="146">
        <f>M44-M47</f>
        <v>304925725</v>
      </c>
      <c r="N48" s="138"/>
      <c r="O48" s="138"/>
      <c r="P48" s="138"/>
      <c r="Q48" s="138"/>
      <c r="R48" s="138"/>
    </row>
    <row r="49" spans="1:18" x14ac:dyDescent="0.2">
      <c r="A49" s="265" t="s">
        <v>180</v>
      </c>
      <c r="B49" s="266"/>
      <c r="C49" s="266"/>
      <c r="D49" s="266"/>
      <c r="E49" s="266"/>
      <c r="F49" s="266"/>
      <c r="G49" s="266"/>
      <c r="H49" s="267"/>
      <c r="I49" s="126">
        <v>153</v>
      </c>
      <c r="J49" s="146">
        <f>IF(J48&gt;0,J48,0)</f>
        <v>735234596</v>
      </c>
      <c r="K49" s="146">
        <f>IF(K48&gt;0,K48,0)</f>
        <v>325081661</v>
      </c>
      <c r="L49" s="146">
        <f>IF(L48&gt;0,L48,0)</f>
        <v>702043668</v>
      </c>
      <c r="M49" s="146">
        <f>IF(M48&gt;0,M48,0)</f>
        <v>304925725</v>
      </c>
      <c r="N49" s="138"/>
      <c r="O49" s="138"/>
      <c r="P49" s="138"/>
      <c r="Q49" s="138"/>
      <c r="R49" s="138"/>
    </row>
    <row r="50" spans="1:18" s="119" customFormat="1" x14ac:dyDescent="0.2">
      <c r="A50" s="299" t="s">
        <v>203</v>
      </c>
      <c r="B50" s="300"/>
      <c r="C50" s="300"/>
      <c r="D50" s="300"/>
      <c r="E50" s="300"/>
      <c r="F50" s="300"/>
      <c r="G50" s="300"/>
      <c r="H50" s="301"/>
      <c r="I50" s="134">
        <v>154</v>
      </c>
      <c r="J50" s="160">
        <f>IF(J48&lt;0,-J48,0)</f>
        <v>0</v>
      </c>
      <c r="K50" s="160">
        <f>IF(K48&lt;0,-K48,0)</f>
        <v>0</v>
      </c>
      <c r="L50" s="160">
        <f>IF(L48&lt;0,-L48,0)</f>
        <v>0</v>
      </c>
      <c r="M50" s="160">
        <f>IF(M48&lt;0,-M48,0)</f>
        <v>0</v>
      </c>
      <c r="N50" s="138"/>
      <c r="O50" s="138"/>
      <c r="P50" s="138"/>
      <c r="Q50" s="138"/>
      <c r="R50" s="138"/>
    </row>
    <row r="51" spans="1:18" ht="12.75" customHeight="1" x14ac:dyDescent="0.2">
      <c r="A51" s="308">
        <v>0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138"/>
      <c r="O51" s="138"/>
      <c r="P51" s="138"/>
      <c r="Q51" s="138"/>
      <c r="R51" s="138"/>
    </row>
    <row r="52" spans="1:18" ht="12.75" customHeight="1" x14ac:dyDescent="0.2">
      <c r="A52" s="310" t="s">
        <v>176</v>
      </c>
      <c r="B52" s="311"/>
      <c r="C52" s="311"/>
      <c r="D52" s="311"/>
      <c r="E52" s="311"/>
      <c r="F52" s="311"/>
      <c r="G52" s="311"/>
      <c r="H52" s="311"/>
      <c r="I52" s="135"/>
      <c r="J52" s="140"/>
      <c r="K52" s="117"/>
      <c r="L52" s="155"/>
      <c r="M52" s="156"/>
      <c r="N52" s="138"/>
      <c r="O52" s="138"/>
      <c r="P52" s="138"/>
      <c r="Q52" s="138"/>
      <c r="R52" s="138"/>
    </row>
    <row r="53" spans="1:18" s="119" customFormat="1" x14ac:dyDescent="0.2">
      <c r="A53" s="305" t="s">
        <v>216</v>
      </c>
      <c r="B53" s="306"/>
      <c r="C53" s="306"/>
      <c r="D53" s="306"/>
      <c r="E53" s="306"/>
      <c r="F53" s="306"/>
      <c r="G53" s="306"/>
      <c r="H53" s="307"/>
      <c r="I53" s="125">
        <v>155</v>
      </c>
      <c r="J53" s="127">
        <v>0</v>
      </c>
      <c r="K53" s="127">
        <v>0</v>
      </c>
      <c r="L53" s="4">
        <v>0</v>
      </c>
      <c r="M53" s="4">
        <v>0</v>
      </c>
      <c r="N53" s="138"/>
      <c r="O53" s="138"/>
      <c r="P53" s="138"/>
      <c r="Q53" s="138"/>
      <c r="R53" s="138"/>
    </row>
    <row r="54" spans="1:18" x14ac:dyDescent="0.2">
      <c r="A54" s="302" t="s">
        <v>217</v>
      </c>
      <c r="B54" s="303"/>
      <c r="C54" s="303"/>
      <c r="D54" s="303"/>
      <c r="E54" s="303"/>
      <c r="F54" s="303"/>
      <c r="G54" s="303"/>
      <c r="H54" s="304"/>
      <c r="I54" s="126">
        <v>156</v>
      </c>
      <c r="J54" s="147">
        <v>0</v>
      </c>
      <c r="K54" s="147">
        <v>0</v>
      </c>
      <c r="L54" s="147">
        <v>0</v>
      </c>
      <c r="M54" s="147">
        <v>0</v>
      </c>
      <c r="N54" s="138"/>
      <c r="O54" s="138"/>
      <c r="P54" s="138"/>
      <c r="Q54" s="138"/>
      <c r="R54" s="138"/>
    </row>
    <row r="55" spans="1:18" s="119" customFormat="1" ht="12.75" customHeight="1" x14ac:dyDescent="0.2">
      <c r="A55" s="240" t="s">
        <v>178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138"/>
      <c r="O55" s="138"/>
      <c r="P55" s="138"/>
      <c r="Q55" s="138"/>
      <c r="R55" s="138"/>
    </row>
    <row r="56" spans="1:18" x14ac:dyDescent="0.2">
      <c r="A56" s="244" t="s">
        <v>191</v>
      </c>
      <c r="B56" s="245"/>
      <c r="C56" s="245"/>
      <c r="D56" s="245"/>
      <c r="E56" s="245"/>
      <c r="F56" s="245"/>
      <c r="G56" s="245"/>
      <c r="H56" s="271"/>
      <c r="I56" s="136">
        <v>157</v>
      </c>
      <c r="J56" s="159">
        <f>J49</f>
        <v>735234596</v>
      </c>
      <c r="K56" s="159">
        <f>K49</f>
        <v>325081661</v>
      </c>
      <c r="L56" s="159">
        <f>L49</f>
        <v>702043668</v>
      </c>
      <c r="M56" s="159">
        <f>M49</f>
        <v>304925725</v>
      </c>
      <c r="N56" s="138"/>
      <c r="O56" s="138"/>
      <c r="P56" s="138"/>
      <c r="Q56" s="138"/>
      <c r="R56" s="138"/>
    </row>
    <row r="57" spans="1:18" s="119" customFormat="1" x14ac:dyDescent="0.2">
      <c r="A57" s="262" t="s">
        <v>329</v>
      </c>
      <c r="B57" s="263"/>
      <c r="C57" s="263"/>
      <c r="D57" s="263"/>
      <c r="E57" s="263"/>
      <c r="F57" s="263"/>
      <c r="G57" s="263"/>
      <c r="H57" s="264"/>
      <c r="I57" s="125">
        <v>158</v>
      </c>
      <c r="J57" s="146">
        <f>SUM(J58:J64)</f>
        <v>37310033</v>
      </c>
      <c r="K57" s="146">
        <f>SUM(K58:K64)</f>
        <v>1940053</v>
      </c>
      <c r="L57" s="146">
        <f>SUM(L58:L64)</f>
        <v>3786239</v>
      </c>
      <c r="M57" s="146">
        <f>SUM(M58:M64)</f>
        <v>6124406</v>
      </c>
      <c r="N57" s="138"/>
      <c r="O57" s="138"/>
      <c r="P57" s="138"/>
      <c r="Q57" s="138"/>
      <c r="R57" s="138"/>
    </row>
    <row r="58" spans="1:18" x14ac:dyDescent="0.2">
      <c r="A58" s="259" t="s">
        <v>210</v>
      </c>
      <c r="B58" s="260"/>
      <c r="C58" s="260"/>
      <c r="D58" s="260"/>
      <c r="E58" s="260"/>
      <c r="F58" s="260"/>
      <c r="G58" s="260"/>
      <c r="H58" s="261"/>
      <c r="I58" s="126">
        <v>159</v>
      </c>
      <c r="J58" s="147">
        <v>0</v>
      </c>
      <c r="K58" s="147">
        <v>0</v>
      </c>
      <c r="L58" s="147">
        <v>0</v>
      </c>
      <c r="M58" s="147">
        <v>0</v>
      </c>
      <c r="N58" s="138"/>
      <c r="O58" s="138"/>
      <c r="P58" s="138"/>
      <c r="Q58" s="138"/>
      <c r="R58" s="138"/>
    </row>
    <row r="59" spans="1:18" s="119" customFormat="1" x14ac:dyDescent="0.2">
      <c r="A59" s="262" t="s">
        <v>211</v>
      </c>
      <c r="B59" s="263"/>
      <c r="C59" s="263"/>
      <c r="D59" s="263"/>
      <c r="E59" s="263"/>
      <c r="F59" s="263"/>
      <c r="G59" s="263"/>
      <c r="H59" s="264"/>
      <c r="I59" s="125">
        <v>160</v>
      </c>
      <c r="J59" s="147">
        <v>0</v>
      </c>
      <c r="K59" s="147">
        <v>0</v>
      </c>
      <c r="L59" s="147">
        <v>0</v>
      </c>
      <c r="M59" s="147">
        <v>0</v>
      </c>
      <c r="N59" s="138"/>
      <c r="O59" s="138"/>
      <c r="P59" s="138"/>
      <c r="Q59" s="138"/>
      <c r="R59" s="138"/>
    </row>
    <row r="60" spans="1:18" x14ac:dyDescent="0.2">
      <c r="A60" s="259" t="s">
        <v>34</v>
      </c>
      <c r="B60" s="260"/>
      <c r="C60" s="260"/>
      <c r="D60" s="260"/>
      <c r="E60" s="260"/>
      <c r="F60" s="260"/>
      <c r="G60" s="260"/>
      <c r="H60" s="261"/>
      <c r="I60" s="126">
        <v>161</v>
      </c>
      <c r="J60" s="147">
        <v>37310033</v>
      </c>
      <c r="K60" s="147">
        <v>1940053</v>
      </c>
      <c r="L60" s="147">
        <v>3801819</v>
      </c>
      <c r="M60" s="147">
        <v>6124406</v>
      </c>
      <c r="N60" s="138"/>
      <c r="O60" s="138"/>
      <c r="P60" s="138"/>
      <c r="Q60" s="138"/>
      <c r="R60" s="138"/>
    </row>
    <row r="61" spans="1:18" s="119" customFormat="1" x14ac:dyDescent="0.2">
      <c r="A61" s="262" t="s">
        <v>212</v>
      </c>
      <c r="B61" s="263"/>
      <c r="C61" s="263"/>
      <c r="D61" s="263"/>
      <c r="E61" s="263"/>
      <c r="F61" s="263"/>
      <c r="G61" s="263"/>
      <c r="H61" s="264"/>
      <c r="I61" s="125">
        <v>162</v>
      </c>
      <c r="J61" s="147">
        <v>0</v>
      </c>
      <c r="K61" s="147">
        <v>0</v>
      </c>
      <c r="L61" s="147">
        <v>0</v>
      </c>
      <c r="M61" s="147">
        <v>0</v>
      </c>
      <c r="N61" s="138"/>
      <c r="O61" s="138"/>
      <c r="P61" s="138"/>
      <c r="Q61" s="138"/>
      <c r="R61" s="138"/>
    </row>
    <row r="62" spans="1:18" x14ac:dyDescent="0.2">
      <c r="A62" s="259" t="s">
        <v>213</v>
      </c>
      <c r="B62" s="260"/>
      <c r="C62" s="260"/>
      <c r="D62" s="260"/>
      <c r="E62" s="260"/>
      <c r="F62" s="260"/>
      <c r="G62" s="260"/>
      <c r="H62" s="261"/>
      <c r="I62" s="126">
        <v>163</v>
      </c>
      <c r="J62" s="147">
        <v>0</v>
      </c>
      <c r="K62" s="147">
        <v>0</v>
      </c>
      <c r="L62" s="147">
        <v>0</v>
      </c>
      <c r="M62" s="147">
        <v>0</v>
      </c>
      <c r="N62" s="138"/>
      <c r="O62" s="138"/>
      <c r="P62" s="138"/>
      <c r="Q62" s="138"/>
      <c r="R62" s="138"/>
    </row>
    <row r="63" spans="1:18" s="119" customFormat="1" x14ac:dyDescent="0.2">
      <c r="A63" s="262" t="s">
        <v>214</v>
      </c>
      <c r="B63" s="263"/>
      <c r="C63" s="263"/>
      <c r="D63" s="263"/>
      <c r="E63" s="263"/>
      <c r="F63" s="263"/>
      <c r="G63" s="263"/>
      <c r="H63" s="264"/>
      <c r="I63" s="125">
        <v>164</v>
      </c>
      <c r="J63" s="147">
        <v>0</v>
      </c>
      <c r="K63" s="147">
        <v>0</v>
      </c>
      <c r="L63" s="147">
        <v>0</v>
      </c>
      <c r="M63" s="147">
        <v>0</v>
      </c>
      <c r="N63" s="138"/>
      <c r="O63" s="138"/>
      <c r="P63" s="138"/>
      <c r="Q63" s="138"/>
      <c r="R63" s="138"/>
    </row>
    <row r="64" spans="1:18" x14ac:dyDescent="0.2">
      <c r="A64" s="259" t="s">
        <v>215</v>
      </c>
      <c r="B64" s="260"/>
      <c r="C64" s="260"/>
      <c r="D64" s="260"/>
      <c r="E64" s="260"/>
      <c r="F64" s="260"/>
      <c r="G64" s="260"/>
      <c r="H64" s="261"/>
      <c r="I64" s="126">
        <v>165</v>
      </c>
      <c r="J64" s="147">
        <v>0</v>
      </c>
      <c r="K64" s="147">
        <v>0</v>
      </c>
      <c r="L64" s="147">
        <v>-15579.999999999998</v>
      </c>
      <c r="M64" s="147">
        <v>0</v>
      </c>
      <c r="N64" s="138"/>
      <c r="O64" s="138"/>
      <c r="P64" s="138"/>
      <c r="Q64" s="138"/>
      <c r="R64" s="138"/>
    </row>
    <row r="65" spans="1:18" s="119" customFormat="1" x14ac:dyDescent="0.2">
      <c r="A65" s="262" t="s">
        <v>204</v>
      </c>
      <c r="B65" s="263"/>
      <c r="C65" s="263"/>
      <c r="D65" s="263"/>
      <c r="E65" s="263"/>
      <c r="F65" s="263"/>
      <c r="G65" s="263"/>
      <c r="H65" s="264"/>
      <c r="I65" s="125">
        <v>166</v>
      </c>
      <c r="J65" s="147">
        <v>0</v>
      </c>
      <c r="K65" s="147">
        <v>0</v>
      </c>
      <c r="L65" s="147">
        <v>0</v>
      </c>
      <c r="M65" s="147">
        <v>0</v>
      </c>
      <c r="N65" s="138"/>
      <c r="O65" s="138"/>
      <c r="P65" s="138"/>
      <c r="Q65" s="138"/>
      <c r="R65" s="138"/>
    </row>
    <row r="66" spans="1:18" x14ac:dyDescent="0.2">
      <c r="A66" s="259" t="s">
        <v>330</v>
      </c>
      <c r="B66" s="260"/>
      <c r="C66" s="260"/>
      <c r="D66" s="260"/>
      <c r="E66" s="260"/>
      <c r="F66" s="260"/>
      <c r="G66" s="260"/>
      <c r="H66" s="261"/>
      <c r="I66" s="126">
        <v>167</v>
      </c>
      <c r="J66" s="146">
        <f>J57-J65</f>
        <v>37310033</v>
      </c>
      <c r="K66" s="146">
        <f>K57-K65</f>
        <v>1940053</v>
      </c>
      <c r="L66" s="146">
        <f>L57-L65</f>
        <v>3786239</v>
      </c>
      <c r="M66" s="146">
        <f>M57-M65</f>
        <v>6124406</v>
      </c>
      <c r="N66" s="138"/>
      <c r="O66" s="138"/>
      <c r="P66" s="138"/>
      <c r="Q66" s="138"/>
      <c r="R66" s="138"/>
    </row>
    <row r="67" spans="1:18" s="119" customFormat="1" x14ac:dyDescent="0.2">
      <c r="A67" s="262" t="s">
        <v>181</v>
      </c>
      <c r="B67" s="263"/>
      <c r="C67" s="263"/>
      <c r="D67" s="263"/>
      <c r="E67" s="263"/>
      <c r="F67" s="263"/>
      <c r="G67" s="263"/>
      <c r="H67" s="264"/>
      <c r="I67" s="125">
        <v>168</v>
      </c>
      <c r="J67" s="160">
        <f>J56+J66</f>
        <v>772544629</v>
      </c>
      <c r="K67" s="160">
        <f>K56+K66</f>
        <v>327021714</v>
      </c>
      <c r="L67" s="160">
        <f>L56+L66</f>
        <v>705829907</v>
      </c>
      <c r="M67" s="160">
        <f>M56+M66</f>
        <v>311050131</v>
      </c>
      <c r="N67" s="138"/>
      <c r="O67" s="138"/>
      <c r="P67" s="138"/>
      <c r="Q67" s="138"/>
      <c r="R67" s="138"/>
    </row>
    <row r="68" spans="1:18" ht="12.75" customHeight="1" x14ac:dyDescent="0.2">
      <c r="A68" s="295" t="s">
        <v>288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38"/>
      <c r="O68" s="138"/>
      <c r="P68" s="138"/>
      <c r="Q68" s="138"/>
      <c r="R68" s="138"/>
    </row>
    <row r="69" spans="1:18" s="119" customFormat="1" ht="12.75" customHeight="1" x14ac:dyDescent="0.2">
      <c r="A69" s="297" t="s">
        <v>177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138"/>
      <c r="O69" s="138"/>
      <c r="P69" s="138"/>
      <c r="Q69" s="138"/>
      <c r="R69" s="138"/>
    </row>
    <row r="70" spans="1:18" x14ac:dyDescent="0.2">
      <c r="A70" s="302" t="s">
        <v>216</v>
      </c>
      <c r="B70" s="303"/>
      <c r="C70" s="303"/>
      <c r="D70" s="303"/>
      <c r="E70" s="303"/>
      <c r="F70" s="303"/>
      <c r="G70" s="303"/>
      <c r="H70" s="304"/>
      <c r="I70" s="126">
        <v>169</v>
      </c>
      <c r="J70" s="147">
        <v>0</v>
      </c>
      <c r="K70" s="147">
        <v>0</v>
      </c>
      <c r="L70" s="147">
        <v>0</v>
      </c>
      <c r="M70" s="147">
        <v>0</v>
      </c>
      <c r="N70" s="138"/>
      <c r="O70" s="138"/>
      <c r="P70" s="138"/>
      <c r="Q70" s="138"/>
      <c r="R70" s="138"/>
    </row>
    <row r="71" spans="1:18" s="119" customFormat="1" x14ac:dyDescent="0.2">
      <c r="A71" s="292" t="s">
        <v>217</v>
      </c>
      <c r="B71" s="293"/>
      <c r="C71" s="293"/>
      <c r="D71" s="293"/>
      <c r="E71" s="293"/>
      <c r="F71" s="293"/>
      <c r="G71" s="293"/>
      <c r="H71" s="294"/>
      <c r="I71" s="137">
        <v>170</v>
      </c>
      <c r="J71" s="147">
        <v>0</v>
      </c>
      <c r="K71" s="147">
        <v>0</v>
      </c>
      <c r="L71" s="147">
        <v>0</v>
      </c>
      <c r="M71" s="147">
        <v>0</v>
      </c>
      <c r="N71" s="138"/>
      <c r="O71" s="138"/>
      <c r="P71" s="138"/>
      <c r="Q71" s="138"/>
      <c r="R71" s="138"/>
    </row>
    <row r="72" spans="1:18" x14ac:dyDescent="0.2">
      <c r="J72" s="139"/>
    </row>
  </sheetData>
  <mergeCells count="73">
    <mergeCell ref="A3:M3"/>
    <mergeCell ref="A4:H4"/>
    <mergeCell ref="A10:H10"/>
    <mergeCell ref="A5:H5"/>
    <mergeCell ref="A8:H8"/>
    <mergeCell ref="A9:H9"/>
    <mergeCell ref="A6:H6"/>
    <mergeCell ref="A7:H7"/>
    <mergeCell ref="J4:K4"/>
    <mergeCell ref="A22:H22"/>
    <mergeCell ref="A23:H23"/>
    <mergeCell ref="A26:H26"/>
    <mergeCell ref="A11:H11"/>
    <mergeCell ref="L4:M4"/>
    <mergeCell ref="A34:H34"/>
    <mergeCell ref="A35:H35"/>
    <mergeCell ref="A40:H40"/>
    <mergeCell ref="A28:H28"/>
    <mergeCell ref="A12:H12"/>
    <mergeCell ref="A16:H16"/>
    <mergeCell ref="A13:H13"/>
    <mergeCell ref="A14:H14"/>
    <mergeCell ref="A15:H15"/>
    <mergeCell ref="A17:H17"/>
    <mergeCell ref="A25:H25"/>
    <mergeCell ref="A18:H18"/>
    <mergeCell ref="A19:H19"/>
    <mergeCell ref="A21:H21"/>
    <mergeCell ref="A24:H24"/>
    <mergeCell ref="A20:H20"/>
    <mergeCell ref="A27:H27"/>
    <mergeCell ref="A38:H38"/>
    <mergeCell ref="A39:H39"/>
    <mergeCell ref="A44:H44"/>
    <mergeCell ref="A59:H59"/>
    <mergeCell ref="A31:H31"/>
    <mergeCell ref="A29:H29"/>
    <mergeCell ref="A30:H30"/>
    <mergeCell ref="A36:H36"/>
    <mergeCell ref="A37:H37"/>
    <mergeCell ref="A48:H48"/>
    <mergeCell ref="A42:H42"/>
    <mergeCell ref="A43:H43"/>
    <mergeCell ref="A32:H32"/>
    <mergeCell ref="A33:H33"/>
    <mergeCell ref="A41:H41"/>
    <mergeCell ref="A60:H60"/>
    <mergeCell ref="A45:H45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67:M67 J56:M57 J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J12:M12 L38:M46 J38:K44 J22:M22 J48:M50 J10:M10 J33:M33 J16:M16 J27:M27">
      <formula1>0</formula1>
    </dataValidation>
  </dataValidations>
  <pageMargins left="0.28000000000000003" right="0.24" top="0.4" bottom="0.41" header="0.5" footer="0.5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P53"/>
  <sheetViews>
    <sheetView view="pageBreakPreview" topLeftCell="A23" zoomScaleNormal="100" zoomScaleSheetLayoutView="100" workbookViewId="0">
      <selection activeCell="N52" sqref="N52"/>
    </sheetView>
  </sheetViews>
  <sheetFormatPr defaultColWidth="9.140625" defaultRowHeight="12.75" x14ac:dyDescent="0.2"/>
  <cols>
    <col min="1" max="9" width="9.140625" style="53"/>
    <col min="10" max="10" width="16" style="53" customWidth="1"/>
    <col min="11" max="11" width="16.28515625" style="53" customWidth="1"/>
    <col min="12" max="13" width="9.140625" style="53"/>
    <col min="14" max="14" width="11.7109375" style="53" bestFit="1" customWidth="1"/>
    <col min="15" max="16384" width="9.140625" style="53"/>
  </cols>
  <sheetData>
    <row r="1" spans="1:16" ht="12.75" customHeight="1" x14ac:dyDescent="0.2">
      <c r="A1" s="328" t="s">
        <v>153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6" ht="12.75" customHeight="1" x14ac:dyDescent="0.2">
      <c r="A2" s="329" t="s">
        <v>336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6" x14ac:dyDescent="0.2">
      <c r="A3" s="325" t="s">
        <v>307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6" ht="23.25" x14ac:dyDescent="0.2">
      <c r="A4" s="330" t="s">
        <v>48</v>
      </c>
      <c r="B4" s="330"/>
      <c r="C4" s="330"/>
      <c r="D4" s="330"/>
      <c r="E4" s="330"/>
      <c r="F4" s="330"/>
      <c r="G4" s="330"/>
      <c r="H4" s="330"/>
      <c r="I4" s="49" t="s">
        <v>256</v>
      </c>
      <c r="J4" s="50" t="s">
        <v>293</v>
      </c>
      <c r="K4" s="50" t="s">
        <v>294</v>
      </c>
    </row>
    <row r="5" spans="1:16" x14ac:dyDescent="0.2">
      <c r="A5" s="331">
        <v>1</v>
      </c>
      <c r="B5" s="331"/>
      <c r="C5" s="331"/>
      <c r="D5" s="331"/>
      <c r="E5" s="331"/>
      <c r="F5" s="331"/>
      <c r="G5" s="331"/>
      <c r="H5" s="331"/>
      <c r="I5" s="51">
        <v>2</v>
      </c>
      <c r="J5" s="141" t="s">
        <v>260</v>
      </c>
      <c r="K5" s="141" t="s">
        <v>261</v>
      </c>
    </row>
    <row r="6" spans="1:16" x14ac:dyDescent="0.2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16" x14ac:dyDescent="0.2">
      <c r="A7" s="315" t="s">
        <v>30</v>
      </c>
      <c r="B7" s="316"/>
      <c r="C7" s="316"/>
      <c r="D7" s="316"/>
      <c r="E7" s="316"/>
      <c r="F7" s="316"/>
      <c r="G7" s="316"/>
      <c r="H7" s="316"/>
      <c r="I7" s="1">
        <v>1</v>
      </c>
      <c r="J7" s="142">
        <v>919232403.33873248</v>
      </c>
      <c r="K7" s="142">
        <v>857186925.99539983</v>
      </c>
      <c r="L7" s="131"/>
      <c r="M7" s="158"/>
      <c r="N7" s="158">
        <f>K7-RDG!L45</f>
        <v>-4.6001672744750977E-3</v>
      </c>
      <c r="O7" s="131"/>
      <c r="P7" s="131"/>
    </row>
    <row r="8" spans="1:16" x14ac:dyDescent="0.2">
      <c r="A8" s="315" t="s">
        <v>331</v>
      </c>
      <c r="B8" s="316"/>
      <c r="C8" s="316"/>
      <c r="D8" s="316"/>
      <c r="E8" s="316"/>
      <c r="F8" s="316"/>
      <c r="G8" s="316"/>
      <c r="H8" s="316"/>
      <c r="I8" s="1">
        <v>2</v>
      </c>
      <c r="J8" s="142">
        <v>918036823.81999981</v>
      </c>
      <c r="K8" s="142">
        <v>995601024.99999988</v>
      </c>
      <c r="L8" s="131"/>
      <c r="M8" s="158"/>
      <c r="N8" s="158">
        <f>K8-RDG!L20</f>
        <v>0</v>
      </c>
      <c r="O8" s="131"/>
      <c r="P8" s="131"/>
    </row>
    <row r="9" spans="1:16" x14ac:dyDescent="0.2">
      <c r="A9" s="315" t="s">
        <v>31</v>
      </c>
      <c r="B9" s="316"/>
      <c r="C9" s="316"/>
      <c r="D9" s="316"/>
      <c r="E9" s="316"/>
      <c r="F9" s="316"/>
      <c r="G9" s="316"/>
      <c r="H9" s="316"/>
      <c r="I9" s="1">
        <v>3</v>
      </c>
      <c r="J9" s="4"/>
      <c r="K9" s="4">
        <v>69768298.886026174</v>
      </c>
      <c r="L9" s="131"/>
      <c r="M9" s="158"/>
      <c r="N9" s="158"/>
      <c r="O9" s="131"/>
      <c r="P9" s="131"/>
    </row>
    <row r="10" spans="1:16" x14ac:dyDescent="0.2">
      <c r="A10" s="315" t="s">
        <v>32</v>
      </c>
      <c r="B10" s="316"/>
      <c r="C10" s="316"/>
      <c r="D10" s="316"/>
      <c r="E10" s="316"/>
      <c r="F10" s="316"/>
      <c r="G10" s="316"/>
      <c r="H10" s="316"/>
      <c r="I10" s="1">
        <v>4</v>
      </c>
      <c r="J10" s="142">
        <v>31316375.280000046</v>
      </c>
      <c r="K10" s="142"/>
      <c r="L10" s="131"/>
      <c r="M10" s="131"/>
      <c r="O10" s="131"/>
      <c r="P10" s="131"/>
    </row>
    <row r="11" spans="1:16" x14ac:dyDescent="0.2">
      <c r="A11" s="315" t="s">
        <v>33</v>
      </c>
      <c r="B11" s="316"/>
      <c r="C11" s="316"/>
      <c r="D11" s="316"/>
      <c r="E11" s="316"/>
      <c r="F11" s="316"/>
      <c r="G11" s="316"/>
      <c r="H11" s="316"/>
      <c r="I11" s="1">
        <v>5</v>
      </c>
      <c r="J11" s="142"/>
      <c r="K11" s="4"/>
      <c r="L11" s="131"/>
      <c r="M11" s="131"/>
      <c r="O11" s="131"/>
      <c r="P11" s="131"/>
    </row>
    <row r="12" spans="1:16" x14ac:dyDescent="0.2">
      <c r="A12" s="315" t="s">
        <v>40</v>
      </c>
      <c r="B12" s="316"/>
      <c r="C12" s="316"/>
      <c r="D12" s="316"/>
      <c r="E12" s="316"/>
      <c r="F12" s="316"/>
      <c r="G12" s="316"/>
      <c r="H12" s="316"/>
      <c r="I12" s="1">
        <v>6</v>
      </c>
      <c r="J12" s="4"/>
      <c r="K12" s="4"/>
      <c r="L12" s="131"/>
      <c r="M12" s="131"/>
      <c r="O12" s="131"/>
      <c r="P12" s="131"/>
    </row>
    <row r="13" spans="1:16" x14ac:dyDescent="0.2">
      <c r="A13" s="317" t="s">
        <v>146</v>
      </c>
      <c r="B13" s="318"/>
      <c r="C13" s="318"/>
      <c r="D13" s="318"/>
      <c r="E13" s="318"/>
      <c r="F13" s="318"/>
      <c r="G13" s="318"/>
      <c r="H13" s="318"/>
      <c r="I13" s="1">
        <v>7</v>
      </c>
      <c r="J13" s="151">
        <f>SUM(J7:J12)</f>
        <v>1868585602.4387324</v>
      </c>
      <c r="K13" s="152">
        <f>SUM(K7:K12)</f>
        <v>1922556249.8814259</v>
      </c>
      <c r="L13" s="131"/>
      <c r="M13" s="131"/>
      <c r="O13" s="131"/>
      <c r="P13" s="131"/>
    </row>
    <row r="14" spans="1:16" x14ac:dyDescent="0.2">
      <c r="A14" s="315" t="s">
        <v>41</v>
      </c>
      <c r="B14" s="316"/>
      <c r="C14" s="316"/>
      <c r="D14" s="316"/>
      <c r="E14" s="316"/>
      <c r="F14" s="316"/>
      <c r="G14" s="316"/>
      <c r="H14" s="316"/>
      <c r="I14" s="1">
        <v>8</v>
      </c>
      <c r="J14" s="4">
        <v>98562847.313786864</v>
      </c>
      <c r="K14" s="4"/>
      <c r="L14" s="131"/>
      <c r="M14" s="131"/>
      <c r="O14" s="131"/>
      <c r="P14" s="131"/>
    </row>
    <row r="15" spans="1:16" x14ac:dyDescent="0.2">
      <c r="A15" s="315" t="s">
        <v>42</v>
      </c>
      <c r="B15" s="316"/>
      <c r="C15" s="316"/>
      <c r="D15" s="316"/>
      <c r="E15" s="316"/>
      <c r="F15" s="316"/>
      <c r="G15" s="316"/>
      <c r="H15" s="316"/>
      <c r="I15" s="1">
        <v>9</v>
      </c>
      <c r="J15" s="4"/>
      <c r="K15" s="4">
        <v>1345378.4399999306</v>
      </c>
      <c r="L15" s="131"/>
      <c r="M15" s="131"/>
      <c r="O15" s="131"/>
      <c r="P15" s="131"/>
    </row>
    <row r="16" spans="1:16" x14ac:dyDescent="0.2">
      <c r="A16" s="315" t="s">
        <v>43</v>
      </c>
      <c r="B16" s="316"/>
      <c r="C16" s="316"/>
      <c r="D16" s="316"/>
      <c r="E16" s="316"/>
      <c r="F16" s="316"/>
      <c r="G16" s="316"/>
      <c r="H16" s="316"/>
      <c r="I16" s="1">
        <v>10</v>
      </c>
      <c r="J16" s="4">
        <v>6965253.56999995</v>
      </c>
      <c r="K16" s="4">
        <v>53390056.349999912</v>
      </c>
      <c r="L16" s="131"/>
      <c r="M16" s="131"/>
      <c r="O16" s="131"/>
      <c r="P16" s="131"/>
    </row>
    <row r="17" spans="1:16" x14ac:dyDescent="0.2">
      <c r="A17" s="315" t="s">
        <v>44</v>
      </c>
      <c r="B17" s="316"/>
      <c r="C17" s="316"/>
      <c r="D17" s="316"/>
      <c r="E17" s="316"/>
      <c r="F17" s="316"/>
      <c r="G17" s="316"/>
      <c r="H17" s="316"/>
      <c r="I17" s="1">
        <v>11</v>
      </c>
      <c r="J17" s="4">
        <v>235764924.91683269</v>
      </c>
      <c r="K17" s="4">
        <v>263527723.47539985</v>
      </c>
      <c r="L17" s="131"/>
      <c r="M17" s="131"/>
      <c r="O17" s="131"/>
      <c r="P17" s="131"/>
    </row>
    <row r="18" spans="1:16" x14ac:dyDescent="0.2">
      <c r="A18" s="317" t="s">
        <v>147</v>
      </c>
      <c r="B18" s="318"/>
      <c r="C18" s="318"/>
      <c r="D18" s="318"/>
      <c r="E18" s="318"/>
      <c r="F18" s="318"/>
      <c r="G18" s="318"/>
      <c r="H18" s="318"/>
      <c r="I18" s="1">
        <v>12</v>
      </c>
      <c r="J18" s="151">
        <f>SUM(J14:J17)</f>
        <v>341293025.80061948</v>
      </c>
      <c r="K18" s="152">
        <f>SUM(K14:K17)</f>
        <v>318263158.26539969</v>
      </c>
      <c r="L18" s="131"/>
      <c r="M18" s="131"/>
      <c r="O18" s="131"/>
      <c r="P18" s="131"/>
    </row>
    <row r="19" spans="1:16" x14ac:dyDescent="0.2">
      <c r="A19" s="317" t="s">
        <v>26</v>
      </c>
      <c r="B19" s="318"/>
      <c r="C19" s="318"/>
      <c r="D19" s="318"/>
      <c r="E19" s="318"/>
      <c r="F19" s="318"/>
      <c r="G19" s="318"/>
      <c r="H19" s="318"/>
      <c r="I19" s="1">
        <v>13</v>
      </c>
      <c r="J19" s="143">
        <f>IF(J13&gt;J18,J13-J18,0)</f>
        <v>1527292576.638113</v>
      </c>
      <c r="K19" s="144">
        <f>IF(K13&gt;K18,K13-K18,0)</f>
        <v>1604293091.6160262</v>
      </c>
      <c r="L19" s="131"/>
      <c r="M19" s="131"/>
      <c r="O19" s="131"/>
      <c r="P19" s="131"/>
    </row>
    <row r="20" spans="1:16" x14ac:dyDescent="0.2">
      <c r="A20" s="317" t="s">
        <v>27</v>
      </c>
      <c r="B20" s="318"/>
      <c r="C20" s="318"/>
      <c r="D20" s="318"/>
      <c r="E20" s="318"/>
      <c r="F20" s="318"/>
      <c r="G20" s="318"/>
      <c r="H20" s="318"/>
      <c r="I20" s="1">
        <v>14</v>
      </c>
      <c r="J20" s="143">
        <f>IF(J18&gt;J13,J18-J13,0)</f>
        <v>0</v>
      </c>
      <c r="K20" s="144">
        <f>IF(K18&gt;K13,K18-K13,0)</f>
        <v>0</v>
      </c>
      <c r="L20" s="131"/>
      <c r="M20" s="131"/>
      <c r="O20" s="131"/>
      <c r="P20" s="131"/>
    </row>
    <row r="21" spans="1:16" x14ac:dyDescent="0.2">
      <c r="A21" s="321" t="s">
        <v>148</v>
      </c>
      <c r="B21" s="322"/>
      <c r="C21" s="322"/>
      <c r="D21" s="322"/>
      <c r="E21" s="322"/>
      <c r="F21" s="322"/>
      <c r="G21" s="322"/>
      <c r="H21" s="322"/>
      <c r="I21" s="323"/>
      <c r="J21" s="323"/>
      <c r="K21" s="324"/>
      <c r="L21" s="131"/>
      <c r="M21" s="131"/>
      <c r="O21" s="131"/>
      <c r="P21" s="131"/>
    </row>
    <row r="22" spans="1:16" x14ac:dyDescent="0.2">
      <c r="A22" s="315" t="s">
        <v>167</v>
      </c>
      <c r="B22" s="316"/>
      <c r="C22" s="316"/>
      <c r="D22" s="316"/>
      <c r="E22" s="316"/>
      <c r="F22" s="316"/>
      <c r="G22" s="316"/>
      <c r="H22" s="316"/>
      <c r="I22" s="1">
        <v>15</v>
      </c>
      <c r="J22" s="142">
        <v>45959007.710000023</v>
      </c>
      <c r="K22" s="142">
        <v>90780356.429999992</v>
      </c>
      <c r="L22" s="131"/>
      <c r="M22" s="131"/>
      <c r="O22" s="131"/>
      <c r="P22" s="131"/>
    </row>
    <row r="23" spans="1:16" x14ac:dyDescent="0.2">
      <c r="A23" s="315" t="s">
        <v>168</v>
      </c>
      <c r="B23" s="316"/>
      <c r="C23" s="316"/>
      <c r="D23" s="316"/>
      <c r="E23" s="316"/>
      <c r="F23" s="316"/>
      <c r="G23" s="316"/>
      <c r="H23" s="316"/>
      <c r="I23" s="1">
        <v>16</v>
      </c>
      <c r="J23" s="142">
        <v>1195336.5499999998</v>
      </c>
      <c r="K23" s="142">
        <v>1161615.54</v>
      </c>
      <c r="L23" s="131"/>
      <c r="M23" s="131"/>
      <c r="O23" s="131"/>
      <c r="P23" s="131"/>
    </row>
    <row r="24" spans="1:16" x14ac:dyDescent="0.2">
      <c r="A24" s="315" t="s">
        <v>169</v>
      </c>
      <c r="B24" s="316"/>
      <c r="C24" s="316"/>
      <c r="D24" s="316"/>
      <c r="E24" s="316"/>
      <c r="F24" s="316"/>
      <c r="G24" s="316"/>
      <c r="H24" s="316"/>
      <c r="I24" s="1">
        <v>17</v>
      </c>
      <c r="J24" s="142">
        <v>12389966.040000001</v>
      </c>
      <c r="K24" s="142">
        <v>5138451.2799999993</v>
      </c>
      <c r="L24" s="131"/>
      <c r="M24" s="131"/>
      <c r="O24" s="131"/>
      <c r="P24" s="131"/>
    </row>
    <row r="25" spans="1:16" x14ac:dyDescent="0.2">
      <c r="A25" s="315" t="s">
        <v>170</v>
      </c>
      <c r="B25" s="316"/>
      <c r="C25" s="316"/>
      <c r="D25" s="316"/>
      <c r="E25" s="316"/>
      <c r="F25" s="316"/>
      <c r="G25" s="316"/>
      <c r="H25" s="316"/>
      <c r="I25" s="1">
        <v>18</v>
      </c>
      <c r="J25" s="4">
        <v>12888127.58</v>
      </c>
      <c r="K25" s="4">
        <v>10000000</v>
      </c>
      <c r="L25" s="131"/>
      <c r="M25" s="131"/>
      <c r="O25" s="131"/>
      <c r="P25" s="131"/>
    </row>
    <row r="26" spans="1:16" x14ac:dyDescent="0.2">
      <c r="A26" s="315" t="s">
        <v>171</v>
      </c>
      <c r="B26" s="316"/>
      <c r="C26" s="316"/>
      <c r="D26" s="316"/>
      <c r="E26" s="316"/>
      <c r="F26" s="316"/>
      <c r="G26" s="316"/>
      <c r="H26" s="316"/>
      <c r="I26" s="1">
        <v>19</v>
      </c>
      <c r="J26" s="142">
        <v>1121368855.3369999</v>
      </c>
      <c r="K26" s="142">
        <v>1311996131.7458551</v>
      </c>
      <c r="L26" s="131"/>
      <c r="M26" s="131"/>
      <c r="O26" s="131"/>
      <c r="P26" s="131"/>
    </row>
    <row r="27" spans="1:16" x14ac:dyDescent="0.2">
      <c r="A27" s="317" t="s">
        <v>157</v>
      </c>
      <c r="B27" s="318"/>
      <c r="C27" s="318"/>
      <c r="D27" s="318"/>
      <c r="E27" s="318"/>
      <c r="F27" s="318"/>
      <c r="G27" s="318"/>
      <c r="H27" s="318"/>
      <c r="I27" s="1">
        <v>20</v>
      </c>
      <c r="J27" s="151">
        <f>SUM(J22:J26)</f>
        <v>1193801293.217</v>
      </c>
      <c r="K27" s="152">
        <f>SUM(K22:K26)</f>
        <v>1419076554.9958551</v>
      </c>
      <c r="L27" s="131"/>
      <c r="M27" s="131"/>
      <c r="O27" s="131"/>
      <c r="P27" s="131"/>
    </row>
    <row r="28" spans="1:16" x14ac:dyDescent="0.2">
      <c r="A28" s="315" t="s">
        <v>104</v>
      </c>
      <c r="B28" s="316"/>
      <c r="C28" s="316"/>
      <c r="D28" s="316"/>
      <c r="E28" s="316"/>
      <c r="F28" s="316"/>
      <c r="G28" s="316"/>
      <c r="H28" s="316"/>
      <c r="I28" s="1">
        <v>21</v>
      </c>
      <c r="J28" s="142">
        <v>873660699.46621323</v>
      </c>
      <c r="K28" s="142">
        <v>891032055.4360261</v>
      </c>
      <c r="L28" s="131"/>
      <c r="M28" s="131"/>
      <c r="O28" s="131"/>
      <c r="P28" s="131"/>
    </row>
    <row r="29" spans="1:16" x14ac:dyDescent="0.2">
      <c r="A29" s="315" t="s">
        <v>105</v>
      </c>
      <c r="B29" s="316"/>
      <c r="C29" s="316"/>
      <c r="D29" s="316"/>
      <c r="E29" s="316"/>
      <c r="F29" s="316"/>
      <c r="G29" s="316"/>
      <c r="H29" s="316"/>
      <c r="I29" s="1">
        <v>22</v>
      </c>
      <c r="J29" s="4">
        <v>74309425.616999924</v>
      </c>
      <c r="K29" s="4">
        <v>924030148.76999998</v>
      </c>
      <c r="L29" s="131"/>
      <c r="M29" s="131"/>
      <c r="O29" s="131"/>
      <c r="P29" s="131"/>
    </row>
    <row r="30" spans="1:16" x14ac:dyDescent="0.2">
      <c r="A30" s="315" t="s">
        <v>14</v>
      </c>
      <c r="B30" s="316"/>
      <c r="C30" s="316"/>
      <c r="D30" s="316"/>
      <c r="E30" s="316"/>
      <c r="F30" s="316"/>
      <c r="G30" s="316"/>
      <c r="H30" s="316"/>
      <c r="I30" s="1">
        <v>23</v>
      </c>
      <c r="J30" s="142">
        <v>1155505512.78</v>
      </c>
      <c r="K30" s="142">
        <v>291275250.69000006</v>
      </c>
      <c r="L30" s="131"/>
      <c r="M30" s="131"/>
      <c r="O30" s="131"/>
      <c r="P30" s="131"/>
    </row>
    <row r="31" spans="1:16" x14ac:dyDescent="0.2">
      <c r="A31" s="317" t="s">
        <v>5</v>
      </c>
      <c r="B31" s="318"/>
      <c r="C31" s="318"/>
      <c r="D31" s="318"/>
      <c r="E31" s="318"/>
      <c r="F31" s="318"/>
      <c r="G31" s="318"/>
      <c r="H31" s="318"/>
      <c r="I31" s="1">
        <v>24</v>
      </c>
      <c r="J31" s="151">
        <f>SUM(J28:J30)</f>
        <v>2103475637.8632131</v>
      </c>
      <c r="K31" s="152">
        <f>SUM(K28:K30)</f>
        <v>2106337454.8960261</v>
      </c>
      <c r="L31" s="131"/>
      <c r="M31" s="131"/>
      <c r="O31" s="131"/>
      <c r="P31" s="131"/>
    </row>
    <row r="32" spans="1:16" x14ac:dyDescent="0.2">
      <c r="A32" s="317" t="s">
        <v>28</v>
      </c>
      <c r="B32" s="318"/>
      <c r="C32" s="318"/>
      <c r="D32" s="318"/>
      <c r="E32" s="318"/>
      <c r="F32" s="318"/>
      <c r="G32" s="318"/>
      <c r="H32" s="318"/>
      <c r="I32" s="1">
        <v>25</v>
      </c>
      <c r="J32" s="143">
        <f>IF(J27&gt;J31,J27-J31,0)</f>
        <v>0</v>
      </c>
      <c r="K32" s="144">
        <f>IF(K27&gt;K31,K27-K31,0)</f>
        <v>0</v>
      </c>
      <c r="L32" s="131"/>
      <c r="M32" s="131"/>
      <c r="O32" s="131"/>
      <c r="P32" s="131"/>
    </row>
    <row r="33" spans="1:16" x14ac:dyDescent="0.2">
      <c r="A33" s="317" t="s">
        <v>29</v>
      </c>
      <c r="B33" s="318"/>
      <c r="C33" s="318"/>
      <c r="D33" s="318"/>
      <c r="E33" s="318"/>
      <c r="F33" s="318"/>
      <c r="G33" s="318"/>
      <c r="H33" s="318"/>
      <c r="I33" s="1">
        <v>26</v>
      </c>
      <c r="J33" s="143">
        <f>IF(J31&gt;J27,J31-J27,0)</f>
        <v>909674344.64621305</v>
      </c>
      <c r="K33" s="144">
        <f>IF(K31&gt;K27,K31-K27,0)</f>
        <v>687260899.90017104</v>
      </c>
      <c r="L33" s="131"/>
      <c r="M33" s="131"/>
      <c r="O33" s="131"/>
      <c r="P33" s="131"/>
    </row>
    <row r="34" spans="1:16" x14ac:dyDescent="0.2">
      <c r="A34" s="321" t="s">
        <v>149</v>
      </c>
      <c r="B34" s="322"/>
      <c r="C34" s="322"/>
      <c r="D34" s="322"/>
      <c r="E34" s="322"/>
      <c r="F34" s="322"/>
      <c r="G34" s="322"/>
      <c r="H34" s="322"/>
      <c r="I34" s="323"/>
      <c r="J34" s="323"/>
      <c r="K34" s="324"/>
      <c r="L34" s="131"/>
      <c r="M34" s="131"/>
      <c r="O34" s="131"/>
      <c r="P34" s="131"/>
    </row>
    <row r="35" spans="1:16" x14ac:dyDescent="0.2">
      <c r="A35" s="315" t="s">
        <v>163</v>
      </c>
      <c r="B35" s="316"/>
      <c r="C35" s="316"/>
      <c r="D35" s="316"/>
      <c r="E35" s="316"/>
      <c r="F35" s="316"/>
      <c r="G35" s="316"/>
      <c r="H35" s="316"/>
      <c r="I35" s="1">
        <v>27</v>
      </c>
      <c r="J35" s="4"/>
      <c r="K35" s="4"/>
      <c r="L35" s="131"/>
      <c r="M35" s="131"/>
      <c r="O35" s="131"/>
      <c r="P35" s="131"/>
    </row>
    <row r="36" spans="1:16" x14ac:dyDescent="0.2">
      <c r="A36" s="315" t="s">
        <v>19</v>
      </c>
      <c r="B36" s="316"/>
      <c r="C36" s="316"/>
      <c r="D36" s="316"/>
      <c r="E36" s="316"/>
      <c r="F36" s="316"/>
      <c r="G36" s="316"/>
      <c r="H36" s="316"/>
      <c r="I36" s="1">
        <v>28</v>
      </c>
      <c r="J36" s="4"/>
      <c r="K36" s="4"/>
      <c r="L36" s="131"/>
      <c r="M36" s="131"/>
      <c r="O36" s="131"/>
      <c r="P36" s="131"/>
    </row>
    <row r="37" spans="1:16" x14ac:dyDescent="0.2">
      <c r="A37" s="315" t="s">
        <v>20</v>
      </c>
      <c r="B37" s="316"/>
      <c r="C37" s="316"/>
      <c r="D37" s="316"/>
      <c r="E37" s="316"/>
      <c r="F37" s="316"/>
      <c r="G37" s="316"/>
      <c r="H37" s="316"/>
      <c r="I37" s="1">
        <v>29</v>
      </c>
      <c r="J37" s="4"/>
      <c r="K37" s="4">
        <v>0</v>
      </c>
      <c r="L37" s="131"/>
      <c r="M37" s="131"/>
      <c r="O37" s="131"/>
      <c r="P37" s="131"/>
    </row>
    <row r="38" spans="1:16" x14ac:dyDescent="0.2">
      <c r="A38" s="317" t="s">
        <v>57</v>
      </c>
      <c r="B38" s="318"/>
      <c r="C38" s="318"/>
      <c r="D38" s="318"/>
      <c r="E38" s="318"/>
      <c r="F38" s="318"/>
      <c r="G38" s="318"/>
      <c r="H38" s="318"/>
      <c r="I38" s="1">
        <v>30</v>
      </c>
      <c r="J38" s="151">
        <f>SUM(J35:J37)</f>
        <v>0</v>
      </c>
      <c r="K38" s="152">
        <f>SUM(K35:K37)</f>
        <v>0</v>
      </c>
      <c r="L38" s="131"/>
      <c r="M38" s="131"/>
      <c r="O38" s="131"/>
      <c r="P38" s="131"/>
    </row>
    <row r="39" spans="1:16" x14ac:dyDescent="0.2">
      <c r="A39" s="315" t="s">
        <v>21</v>
      </c>
      <c r="B39" s="316"/>
      <c r="C39" s="316"/>
      <c r="D39" s="316"/>
      <c r="E39" s="316"/>
      <c r="F39" s="316"/>
      <c r="G39" s="316"/>
      <c r="H39" s="316"/>
      <c r="I39" s="1">
        <v>31</v>
      </c>
      <c r="J39" s="4"/>
      <c r="K39" s="4"/>
      <c r="L39" s="131"/>
      <c r="M39" s="131"/>
      <c r="O39" s="131"/>
      <c r="P39" s="131"/>
    </row>
    <row r="40" spans="1:16" x14ac:dyDescent="0.2">
      <c r="A40" s="315" t="s">
        <v>22</v>
      </c>
      <c r="B40" s="316"/>
      <c r="C40" s="316"/>
      <c r="D40" s="316"/>
      <c r="E40" s="316"/>
      <c r="F40" s="316"/>
      <c r="G40" s="316"/>
      <c r="H40" s="316"/>
      <c r="I40" s="1">
        <v>32</v>
      </c>
      <c r="J40" s="4">
        <v>491326555.5</v>
      </c>
      <c r="K40" s="4">
        <v>491334402.26999998</v>
      </c>
      <c r="L40" s="131"/>
      <c r="M40" s="131"/>
      <c r="O40" s="131"/>
      <c r="P40" s="131"/>
    </row>
    <row r="41" spans="1:16" x14ac:dyDescent="0.2">
      <c r="A41" s="315" t="s">
        <v>23</v>
      </c>
      <c r="B41" s="316"/>
      <c r="C41" s="316"/>
      <c r="D41" s="316"/>
      <c r="E41" s="316"/>
      <c r="F41" s="316"/>
      <c r="G41" s="316"/>
      <c r="H41" s="316"/>
      <c r="I41" s="1">
        <v>33</v>
      </c>
      <c r="J41" s="4">
        <v>4678507.4199999943</v>
      </c>
      <c r="K41" s="4">
        <v>49898803.840000004</v>
      </c>
      <c r="L41" s="131"/>
      <c r="M41" s="131"/>
      <c r="O41" s="131"/>
      <c r="P41" s="131"/>
    </row>
    <row r="42" spans="1:16" x14ac:dyDescent="0.2">
      <c r="A42" s="315" t="s">
        <v>24</v>
      </c>
      <c r="B42" s="316"/>
      <c r="C42" s="316"/>
      <c r="D42" s="316"/>
      <c r="E42" s="316"/>
      <c r="F42" s="316"/>
      <c r="G42" s="316"/>
      <c r="H42" s="316"/>
      <c r="I42" s="1">
        <v>34</v>
      </c>
      <c r="J42" s="4"/>
      <c r="K42" s="4">
        <v>22326483.940000001</v>
      </c>
      <c r="L42" s="131"/>
      <c r="M42" s="131"/>
      <c r="O42" s="131"/>
      <c r="P42" s="131"/>
    </row>
    <row r="43" spans="1:16" x14ac:dyDescent="0.2">
      <c r="A43" s="315" t="s">
        <v>25</v>
      </c>
      <c r="B43" s="316"/>
      <c r="C43" s="316"/>
      <c r="D43" s="316"/>
      <c r="E43" s="316"/>
      <c r="F43" s="316"/>
      <c r="G43" s="316"/>
      <c r="H43" s="316"/>
      <c r="I43" s="1">
        <v>35</v>
      </c>
      <c r="J43" s="4">
        <v>186090777.44000003</v>
      </c>
      <c r="K43" s="4">
        <v>188434772.90000001</v>
      </c>
      <c r="L43" s="131"/>
      <c r="M43" s="131"/>
      <c r="O43" s="131"/>
      <c r="P43" s="131"/>
    </row>
    <row r="44" spans="1:16" x14ac:dyDescent="0.2">
      <c r="A44" s="317" t="s">
        <v>58</v>
      </c>
      <c r="B44" s="318"/>
      <c r="C44" s="318"/>
      <c r="D44" s="318"/>
      <c r="E44" s="318"/>
      <c r="F44" s="318"/>
      <c r="G44" s="318"/>
      <c r="H44" s="318"/>
      <c r="I44" s="1">
        <v>36</v>
      </c>
      <c r="J44" s="151">
        <f>SUM(J39:J43)</f>
        <v>682095840.36000001</v>
      </c>
      <c r="K44" s="152">
        <f>SUM(K39:K43)</f>
        <v>751994462.95000005</v>
      </c>
      <c r="L44" s="131"/>
      <c r="M44" s="131"/>
      <c r="O44" s="131"/>
      <c r="P44" s="131"/>
    </row>
    <row r="45" spans="1:16" x14ac:dyDescent="0.2">
      <c r="A45" s="317" t="s">
        <v>15</v>
      </c>
      <c r="B45" s="318"/>
      <c r="C45" s="318"/>
      <c r="D45" s="318"/>
      <c r="E45" s="318"/>
      <c r="F45" s="318"/>
      <c r="G45" s="318"/>
      <c r="H45" s="318"/>
      <c r="I45" s="1">
        <v>37</v>
      </c>
      <c r="J45" s="143">
        <f>IF(J38&gt;J44,J38-J44,0)</f>
        <v>0</v>
      </c>
      <c r="K45" s="144">
        <f>IF(K38&gt;K44,K38-K44,0)</f>
        <v>0</v>
      </c>
      <c r="L45" s="131"/>
      <c r="M45" s="131"/>
      <c r="O45" s="131"/>
      <c r="P45" s="131"/>
    </row>
    <row r="46" spans="1:16" x14ac:dyDescent="0.2">
      <c r="A46" s="317" t="s">
        <v>16</v>
      </c>
      <c r="B46" s="318"/>
      <c r="C46" s="318"/>
      <c r="D46" s="318"/>
      <c r="E46" s="318"/>
      <c r="F46" s="318"/>
      <c r="G46" s="318"/>
      <c r="H46" s="318"/>
      <c r="I46" s="1">
        <v>38</v>
      </c>
      <c r="J46" s="143">
        <f>IF(J44&gt;J38,J44-J38,0)</f>
        <v>682095840.36000001</v>
      </c>
      <c r="K46" s="144">
        <f>IF(K44&gt;K38,K44-K38,0)</f>
        <v>751994462.95000005</v>
      </c>
      <c r="L46" s="131"/>
      <c r="M46" s="131"/>
      <c r="O46" s="131"/>
      <c r="P46" s="131"/>
    </row>
    <row r="47" spans="1:16" x14ac:dyDescent="0.2">
      <c r="A47" s="315" t="s">
        <v>59</v>
      </c>
      <c r="B47" s="316"/>
      <c r="C47" s="316"/>
      <c r="D47" s="316"/>
      <c r="E47" s="316"/>
      <c r="F47" s="316"/>
      <c r="G47" s="316"/>
      <c r="H47" s="316"/>
      <c r="I47" s="1">
        <v>39</v>
      </c>
      <c r="J47" s="151">
        <f>IF(J19-J20+J32-J33+J45-J46&gt;0,J19-J20+J32-J33+J45-J46,0)</f>
        <v>0</v>
      </c>
      <c r="K47" s="152">
        <f>IF(K19-K20+K32-K33+K45-K46&gt;0,K19-K20+K32-K33+K45-K46,0)</f>
        <v>165037728.76585507</v>
      </c>
      <c r="L47" s="131"/>
      <c r="M47" s="131"/>
      <c r="O47" s="131"/>
      <c r="P47" s="131"/>
    </row>
    <row r="48" spans="1:16" x14ac:dyDescent="0.2">
      <c r="A48" s="315" t="s">
        <v>60</v>
      </c>
      <c r="B48" s="316"/>
      <c r="C48" s="316"/>
      <c r="D48" s="316"/>
      <c r="E48" s="316"/>
      <c r="F48" s="316"/>
      <c r="G48" s="316"/>
      <c r="H48" s="316"/>
      <c r="I48" s="1">
        <v>40</v>
      </c>
      <c r="J48" s="151">
        <f>IF(J20-J19+J33-J32+J46-J45&gt;0,J20-J19+J33-J32+J46-J45,0)</f>
        <v>64477608.368100047</v>
      </c>
      <c r="K48" s="152">
        <f>IF(K20-K19+K33-K32+K46-K45&gt;0,K20-K19+K33-K32+K46-K45,0)</f>
        <v>0</v>
      </c>
      <c r="L48" s="131"/>
      <c r="M48" s="131"/>
      <c r="O48" s="131"/>
      <c r="P48" s="131"/>
    </row>
    <row r="49" spans="1:16" x14ac:dyDescent="0.2">
      <c r="A49" s="315" t="s">
        <v>150</v>
      </c>
      <c r="B49" s="316"/>
      <c r="C49" s="316"/>
      <c r="D49" s="316"/>
      <c r="E49" s="316"/>
      <c r="F49" s="316"/>
      <c r="G49" s="316"/>
      <c r="H49" s="316"/>
      <c r="I49" s="1">
        <v>41</v>
      </c>
      <c r="J49" s="143">
        <v>3004123756.6300001</v>
      </c>
      <c r="K49" s="144">
        <v>2519915361.2300005</v>
      </c>
      <c r="L49" s="131"/>
      <c r="M49" s="131"/>
      <c r="O49" s="131"/>
      <c r="P49" s="131"/>
    </row>
    <row r="50" spans="1:16" x14ac:dyDescent="0.2">
      <c r="A50" s="315" t="s">
        <v>164</v>
      </c>
      <c r="B50" s="316"/>
      <c r="C50" s="316"/>
      <c r="D50" s="316"/>
      <c r="E50" s="316"/>
      <c r="F50" s="316"/>
      <c r="G50" s="316"/>
      <c r="H50" s="316"/>
      <c r="I50" s="1">
        <v>42</v>
      </c>
      <c r="J50" s="162">
        <f>IF(J19-J20+J32-J33+J45-J46&gt;0,J19-J20+J32-J33+J45-J46,0)</f>
        <v>0</v>
      </c>
      <c r="K50" s="163">
        <f>IF(K19-K20+K32-K33+K45-K46&gt;0,K19-K20+K32-K33+K45-K46,0)</f>
        <v>165037728.76585507</v>
      </c>
      <c r="L50" s="131"/>
      <c r="M50" s="131"/>
      <c r="O50" s="131"/>
      <c r="P50" s="131"/>
    </row>
    <row r="51" spans="1:16" x14ac:dyDescent="0.2">
      <c r="A51" s="315" t="s">
        <v>165</v>
      </c>
      <c r="B51" s="316"/>
      <c r="C51" s="316"/>
      <c r="D51" s="316"/>
      <c r="E51" s="316"/>
      <c r="F51" s="316"/>
      <c r="G51" s="316"/>
      <c r="H51" s="316"/>
      <c r="I51" s="1">
        <v>43</v>
      </c>
      <c r="J51" s="162">
        <f>IF(J20-J19+J33-J32+J46-J45&gt;0,J20-J19+J33-J32+J46-J45,0)</f>
        <v>64477608.368100047</v>
      </c>
      <c r="K51" s="163">
        <f>IF(K20-K19+K33-K32+K46-K45&gt;0,K20-K19+K33-K32+K46-K45,0)</f>
        <v>0</v>
      </c>
      <c r="L51" s="131"/>
      <c r="M51" s="131"/>
      <c r="O51" s="131"/>
      <c r="P51" s="131"/>
    </row>
    <row r="52" spans="1:16" x14ac:dyDescent="0.2">
      <c r="A52" s="319" t="s">
        <v>166</v>
      </c>
      <c r="B52" s="320"/>
      <c r="C52" s="320"/>
      <c r="D52" s="320"/>
      <c r="E52" s="320"/>
      <c r="F52" s="320"/>
      <c r="G52" s="320"/>
      <c r="H52" s="320"/>
      <c r="I52" s="2">
        <v>44</v>
      </c>
      <c r="J52" s="143">
        <f>J49+J50-J51</f>
        <v>2939646148.2618999</v>
      </c>
      <c r="K52" s="144">
        <f>K49+K50-K51</f>
        <v>2684953089.9958553</v>
      </c>
      <c r="L52" s="131"/>
      <c r="M52" s="131"/>
      <c r="N52" s="158"/>
      <c r="O52" s="131"/>
      <c r="P52" s="131"/>
    </row>
    <row r="53" spans="1:16" x14ac:dyDescent="0.2">
      <c r="J53" s="158"/>
      <c r="K53" s="158"/>
    </row>
  </sheetData>
  <protectedRanges>
    <protectedRange sqref="J10:K10" name="Range1_1_1_1"/>
    <protectedRange sqref="J8:K8" name="Range1_10_3_1_2_1"/>
    <protectedRange sqref="J14:K14" name="Range1_11_1_1"/>
    <protectedRange sqref="J16:K17" name="Range1_11_2_1"/>
    <protectedRange sqref="J30:K30" name="Range1_13_1_2_1"/>
  </protectedRanges>
  <dataConsolidate/>
  <mergeCells count="52">
    <mergeCell ref="A3:K3"/>
    <mergeCell ref="A1:K1"/>
    <mergeCell ref="A2:K2"/>
    <mergeCell ref="A4:H4"/>
    <mergeCell ref="A29:H29"/>
    <mergeCell ref="A21:K21"/>
    <mergeCell ref="A22:H22"/>
    <mergeCell ref="A25:H25"/>
    <mergeCell ref="A26:H26"/>
    <mergeCell ref="A27:H27"/>
    <mergeCell ref="A28:H28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23:H23"/>
    <mergeCell ref="A24:H24"/>
    <mergeCell ref="A19:H19"/>
    <mergeCell ref="A20:H20"/>
    <mergeCell ref="A17:H17"/>
    <mergeCell ref="A18:H18"/>
    <mergeCell ref="A15:H15"/>
    <mergeCell ref="A16:H16"/>
    <mergeCell ref="A30:H30"/>
    <mergeCell ref="A43:H43"/>
    <mergeCell ref="A44:H44"/>
    <mergeCell ref="A39:H39"/>
    <mergeCell ref="A40:H40"/>
    <mergeCell ref="A41:H41"/>
    <mergeCell ref="A42:H42"/>
    <mergeCell ref="A38:H38"/>
    <mergeCell ref="A31:H31"/>
    <mergeCell ref="A32:H32"/>
    <mergeCell ref="A33:H33"/>
    <mergeCell ref="A34:K34"/>
    <mergeCell ref="A35:H35"/>
    <mergeCell ref="A36:H36"/>
    <mergeCell ref="A37:H37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35:K37 K39 J50:K50 J12:K12 J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38:K38 J27:K27 J13:K13 J51:K52 J44:K48">
      <formula1>0</formula1>
    </dataValidation>
    <dataValidation operator="greaterThan" allowBlank="1" showInputMessage="1" showErrorMessage="1" sqref="J26:K26 J16:K16 J10:K10 J8:K8 J14:K14 J22:K24 J30:K30 J28:K28 J49:K49"/>
    <dataValidation operator="notEqual" allowBlank="1" showInputMessage="1" showErrorMessage="1" errorTitle="Pogrešan unos" error="Mogu se unijeti samo cjelobrojne vrijednosti." sqref="K25 J15:K15 J9:K9 J11:K11 J29:K29 J39:J40 J43:K43 J41:K41 K40 J25 K42"/>
  </dataValidations>
  <pageMargins left="0.75" right="0.75" top="1" bottom="1" header="0.5" footer="0.5"/>
  <pageSetup paperSize="9" scale="61" orientation="portrait" r:id="rId1"/>
  <headerFooter alignWithMargins="0"/>
  <ignoredErrors>
    <ignoredError sqref="J5:K5" numberStoredAsText="1"/>
    <ignoredError sqref="J50:J52 J38:K38" emptyCellReference="1"/>
    <ignoredError sqref="K50:K52 J13 K13 K18:K19 J18:J19 J27:K27 J31:K31 J20:K20 J44:J48 K44:K48" unlockedFormula="1" emptyCellReference="1"/>
    <ignoredError sqref="A9:I12 A32:K35 A13:I13 K10:K12 K14 A22:I26 A14:I17 A18:I20 A21:K21 A31:I31 A27:I27 A28:I30 J15 J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5"/>
  <sheetViews>
    <sheetView view="pageBreakPreview" topLeftCell="A4" zoomScale="125" zoomScaleNormal="100" workbookViewId="0">
      <selection activeCell="K5" sqref="K5:K14"/>
    </sheetView>
  </sheetViews>
  <sheetFormatPr defaultColWidth="9.140625" defaultRowHeight="12.75" x14ac:dyDescent="0.2"/>
  <cols>
    <col min="1" max="4" width="9.140625" style="58"/>
    <col min="5" max="5" width="10.140625" style="58" bestFit="1" customWidth="1"/>
    <col min="6" max="9" width="9.140625" style="58"/>
    <col min="10" max="10" width="10.85546875" style="58" bestFit="1" customWidth="1"/>
    <col min="11" max="11" width="11.7109375" style="58" bestFit="1" customWidth="1"/>
    <col min="12" max="12" width="13" style="58" bestFit="1" customWidth="1"/>
    <col min="13" max="13" width="12.140625" style="58" bestFit="1" customWidth="1"/>
    <col min="14" max="16384" width="9.140625" style="58"/>
  </cols>
  <sheetData>
    <row r="1" spans="1:21" x14ac:dyDescent="0.2">
      <c r="A1" s="343" t="s">
        <v>258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57"/>
    </row>
    <row r="2" spans="1:21" ht="15.75" x14ac:dyDescent="0.2">
      <c r="A2" s="35"/>
      <c r="B2" s="56"/>
      <c r="C2" s="332" t="s">
        <v>259</v>
      </c>
      <c r="D2" s="332"/>
      <c r="E2" s="59">
        <v>42736</v>
      </c>
      <c r="F2" s="36" t="s">
        <v>228</v>
      </c>
      <c r="G2" s="333">
        <v>43008</v>
      </c>
      <c r="H2" s="334"/>
      <c r="I2" s="56"/>
      <c r="J2" s="56"/>
      <c r="K2" s="56"/>
      <c r="L2" s="60"/>
    </row>
    <row r="3" spans="1:21" ht="23.25" x14ac:dyDescent="0.2">
      <c r="A3" s="335" t="s">
        <v>48</v>
      </c>
      <c r="B3" s="335"/>
      <c r="C3" s="335"/>
      <c r="D3" s="335"/>
      <c r="E3" s="335"/>
      <c r="F3" s="335"/>
      <c r="G3" s="335"/>
      <c r="H3" s="335"/>
      <c r="I3" s="62" t="s">
        <v>282</v>
      </c>
      <c r="J3" s="63" t="s">
        <v>139</v>
      </c>
      <c r="K3" s="63" t="s">
        <v>140</v>
      </c>
    </row>
    <row r="4" spans="1:21" x14ac:dyDescent="0.2">
      <c r="A4" s="336">
        <v>1</v>
      </c>
      <c r="B4" s="336"/>
      <c r="C4" s="336"/>
      <c r="D4" s="336"/>
      <c r="E4" s="336"/>
      <c r="F4" s="336"/>
      <c r="G4" s="336"/>
      <c r="H4" s="336"/>
      <c r="I4" s="65">
        <v>2</v>
      </c>
      <c r="J4" s="64" t="s">
        <v>260</v>
      </c>
      <c r="K4" s="64" t="s">
        <v>261</v>
      </c>
    </row>
    <row r="5" spans="1:21" x14ac:dyDescent="0.2">
      <c r="A5" s="337" t="s">
        <v>262</v>
      </c>
      <c r="B5" s="338"/>
      <c r="C5" s="338"/>
      <c r="D5" s="338"/>
      <c r="E5" s="338"/>
      <c r="F5" s="338"/>
      <c r="G5" s="338"/>
      <c r="H5" s="338"/>
      <c r="I5" s="37">
        <v>1</v>
      </c>
      <c r="J5" s="153">
        <v>9822853500</v>
      </c>
      <c r="K5" s="153">
        <v>9822853500</v>
      </c>
      <c r="L5" s="116"/>
      <c r="M5" s="116"/>
      <c r="N5" s="116"/>
      <c r="O5" s="116"/>
      <c r="Q5" s="116"/>
      <c r="R5" s="116"/>
      <c r="T5" s="116"/>
      <c r="U5" s="116"/>
    </row>
    <row r="6" spans="1:21" x14ac:dyDescent="0.2">
      <c r="A6" s="337" t="s">
        <v>263</v>
      </c>
      <c r="B6" s="338"/>
      <c r="C6" s="338"/>
      <c r="D6" s="338"/>
      <c r="E6" s="338"/>
      <c r="F6" s="338"/>
      <c r="G6" s="338"/>
      <c r="H6" s="338"/>
      <c r="I6" s="37">
        <v>2</v>
      </c>
      <c r="J6" s="4">
        <v>0</v>
      </c>
      <c r="K6" s="4">
        <v>0</v>
      </c>
      <c r="L6" s="116"/>
      <c r="M6" s="116"/>
      <c r="N6" s="116"/>
      <c r="O6" s="116"/>
      <c r="Q6" s="116"/>
      <c r="R6" s="116"/>
      <c r="T6" s="116"/>
      <c r="U6" s="116"/>
    </row>
    <row r="7" spans="1:21" x14ac:dyDescent="0.2">
      <c r="A7" s="337" t="s">
        <v>264</v>
      </c>
      <c r="B7" s="338"/>
      <c r="C7" s="338"/>
      <c r="D7" s="338"/>
      <c r="E7" s="338"/>
      <c r="F7" s="338"/>
      <c r="G7" s="338"/>
      <c r="H7" s="338"/>
      <c r="I7" s="37">
        <v>3</v>
      </c>
      <c r="J7" s="4">
        <v>491334202</v>
      </c>
      <c r="K7" s="4">
        <v>469199890</v>
      </c>
      <c r="L7" s="116"/>
      <c r="M7" s="116"/>
      <c r="N7" s="116"/>
      <c r="O7" s="116"/>
      <c r="Q7" s="116"/>
      <c r="R7" s="116"/>
      <c r="T7" s="116"/>
      <c r="U7" s="116"/>
    </row>
    <row r="8" spans="1:21" x14ac:dyDescent="0.2">
      <c r="A8" s="337" t="s">
        <v>265</v>
      </c>
      <c r="B8" s="338"/>
      <c r="C8" s="338"/>
      <c r="D8" s="338"/>
      <c r="E8" s="338"/>
      <c r="F8" s="338"/>
      <c r="G8" s="338"/>
      <c r="H8" s="338"/>
      <c r="I8" s="37">
        <v>4</v>
      </c>
      <c r="J8" s="4">
        <v>732460240</v>
      </c>
      <c r="K8" s="4">
        <v>1149928138</v>
      </c>
      <c r="L8" s="116"/>
      <c r="M8" s="116"/>
      <c r="N8" s="116"/>
      <c r="O8" s="116"/>
      <c r="Q8" s="116"/>
      <c r="R8" s="116"/>
      <c r="T8" s="116"/>
      <c r="U8" s="116"/>
    </row>
    <row r="9" spans="1:21" x14ac:dyDescent="0.2">
      <c r="A9" s="337" t="s">
        <v>266</v>
      </c>
      <c r="B9" s="338"/>
      <c r="C9" s="338"/>
      <c r="D9" s="338"/>
      <c r="E9" s="338"/>
      <c r="F9" s="338"/>
      <c r="G9" s="338"/>
      <c r="H9" s="338"/>
      <c r="I9" s="37">
        <v>5</v>
      </c>
      <c r="J9" s="4">
        <v>908796891</v>
      </c>
      <c r="K9" s="4">
        <v>702043668</v>
      </c>
      <c r="L9" s="116"/>
      <c r="M9" s="116"/>
      <c r="N9" s="116"/>
      <c r="O9" s="116"/>
      <c r="Q9" s="116"/>
      <c r="R9" s="116"/>
      <c r="T9" s="116"/>
      <c r="U9" s="116"/>
    </row>
    <row r="10" spans="1:21" x14ac:dyDescent="0.2">
      <c r="A10" s="337" t="s">
        <v>267</v>
      </c>
      <c r="B10" s="338"/>
      <c r="C10" s="338"/>
      <c r="D10" s="338"/>
      <c r="E10" s="338"/>
      <c r="F10" s="338"/>
      <c r="G10" s="338"/>
      <c r="H10" s="338"/>
      <c r="I10" s="37">
        <v>6</v>
      </c>
      <c r="J10" s="4">
        <v>0</v>
      </c>
      <c r="K10" s="4">
        <v>0</v>
      </c>
      <c r="L10" s="116"/>
      <c r="M10" s="116"/>
      <c r="N10" s="116"/>
      <c r="O10" s="116"/>
      <c r="Q10" s="116"/>
      <c r="R10" s="116"/>
      <c r="T10" s="116"/>
      <c r="U10" s="116"/>
    </row>
    <row r="11" spans="1:21" x14ac:dyDescent="0.2">
      <c r="A11" s="337" t="s">
        <v>268</v>
      </c>
      <c r="B11" s="338"/>
      <c r="C11" s="338"/>
      <c r="D11" s="338"/>
      <c r="E11" s="338"/>
      <c r="F11" s="338"/>
      <c r="G11" s="338"/>
      <c r="H11" s="338"/>
      <c r="I11" s="37">
        <v>7</v>
      </c>
      <c r="J11" s="4">
        <v>0</v>
      </c>
      <c r="K11" s="4">
        <v>0</v>
      </c>
      <c r="L11" s="116"/>
      <c r="M11" s="116"/>
      <c r="N11" s="116"/>
      <c r="O11" s="116"/>
      <c r="Q11" s="116"/>
      <c r="R11" s="116"/>
      <c r="T11" s="116"/>
      <c r="U11" s="116"/>
    </row>
    <row r="12" spans="1:21" x14ac:dyDescent="0.2">
      <c r="A12" s="337" t="s">
        <v>269</v>
      </c>
      <c r="B12" s="338"/>
      <c r="C12" s="338"/>
      <c r="D12" s="338"/>
      <c r="E12" s="338"/>
      <c r="F12" s="338"/>
      <c r="G12" s="338"/>
      <c r="H12" s="338"/>
      <c r="I12" s="37">
        <v>8</v>
      </c>
      <c r="J12" s="4">
        <v>2440397</v>
      </c>
      <c r="K12" s="4">
        <v>6242216</v>
      </c>
      <c r="L12" s="116"/>
      <c r="M12" s="116"/>
      <c r="N12" s="116"/>
      <c r="O12" s="116"/>
      <c r="Q12" s="116"/>
      <c r="R12" s="116"/>
      <c r="T12" s="116"/>
      <c r="U12" s="116"/>
    </row>
    <row r="13" spans="1:21" x14ac:dyDescent="0.2">
      <c r="A13" s="337" t="s">
        <v>270</v>
      </c>
      <c r="B13" s="338"/>
      <c r="C13" s="338"/>
      <c r="D13" s="338"/>
      <c r="E13" s="338"/>
      <c r="F13" s="338"/>
      <c r="G13" s="338"/>
      <c r="H13" s="338"/>
      <c r="I13" s="37">
        <v>9</v>
      </c>
      <c r="J13" s="4">
        <v>0</v>
      </c>
      <c r="K13" s="4">
        <v>0</v>
      </c>
      <c r="L13" s="116"/>
      <c r="M13" s="116"/>
      <c r="N13" s="116"/>
      <c r="O13" s="116"/>
      <c r="Q13" s="116"/>
      <c r="R13" s="116"/>
      <c r="T13" s="116"/>
      <c r="U13" s="116"/>
    </row>
    <row r="14" spans="1:21" x14ac:dyDescent="0.2">
      <c r="A14" s="339" t="s">
        <v>271</v>
      </c>
      <c r="B14" s="340"/>
      <c r="C14" s="340"/>
      <c r="D14" s="340"/>
      <c r="E14" s="340"/>
      <c r="F14" s="340"/>
      <c r="G14" s="340"/>
      <c r="H14" s="340"/>
      <c r="I14" s="37">
        <v>10</v>
      </c>
      <c r="J14" s="45">
        <f>SUM(J5:J13)</f>
        <v>11957885230</v>
      </c>
      <c r="K14" s="45">
        <f>SUM(K5:K13)</f>
        <v>12150267412</v>
      </c>
      <c r="L14" s="116"/>
      <c r="M14" s="116"/>
      <c r="N14" s="116"/>
      <c r="O14" s="116"/>
      <c r="Q14" s="116"/>
      <c r="R14" s="116"/>
      <c r="T14" s="116"/>
      <c r="U14" s="116"/>
    </row>
    <row r="15" spans="1:21" x14ac:dyDescent="0.2">
      <c r="A15" s="337" t="s">
        <v>272</v>
      </c>
      <c r="B15" s="338"/>
      <c r="C15" s="338"/>
      <c r="D15" s="338"/>
      <c r="E15" s="338"/>
      <c r="F15" s="338"/>
      <c r="G15" s="338"/>
      <c r="H15" s="338"/>
      <c r="I15" s="37">
        <v>11</v>
      </c>
      <c r="J15" s="4">
        <v>0</v>
      </c>
      <c r="K15" s="4">
        <v>0</v>
      </c>
      <c r="L15" s="116"/>
      <c r="M15" s="116"/>
      <c r="N15" s="116"/>
      <c r="O15" s="116"/>
      <c r="Q15" s="116"/>
      <c r="R15" s="116"/>
      <c r="T15" s="116"/>
      <c r="U15" s="116"/>
    </row>
    <row r="16" spans="1:21" x14ac:dyDescent="0.2">
      <c r="A16" s="337" t="s">
        <v>273</v>
      </c>
      <c r="B16" s="338"/>
      <c r="C16" s="338"/>
      <c r="D16" s="338"/>
      <c r="E16" s="338"/>
      <c r="F16" s="338"/>
      <c r="G16" s="338"/>
      <c r="H16" s="338"/>
      <c r="I16" s="37">
        <v>12</v>
      </c>
      <c r="J16" s="4">
        <v>0</v>
      </c>
      <c r="K16" s="4">
        <v>0</v>
      </c>
      <c r="L16" s="116"/>
      <c r="M16" s="116"/>
      <c r="N16" s="116"/>
      <c r="O16" s="116"/>
      <c r="Q16" s="116"/>
      <c r="R16" s="116"/>
      <c r="T16" s="116"/>
      <c r="U16" s="116"/>
    </row>
    <row r="17" spans="1:21" x14ac:dyDescent="0.2">
      <c r="A17" s="337" t="s">
        <v>274</v>
      </c>
      <c r="B17" s="338"/>
      <c r="C17" s="338"/>
      <c r="D17" s="338"/>
      <c r="E17" s="338"/>
      <c r="F17" s="338"/>
      <c r="G17" s="338"/>
      <c r="H17" s="338"/>
      <c r="I17" s="37">
        <v>13</v>
      </c>
      <c r="J17" s="4">
        <v>0</v>
      </c>
      <c r="K17" s="4">
        <v>0</v>
      </c>
      <c r="L17" s="116"/>
      <c r="M17" s="116"/>
      <c r="N17" s="116"/>
      <c r="O17" s="116"/>
      <c r="Q17" s="116"/>
      <c r="R17" s="116"/>
      <c r="T17" s="116"/>
      <c r="U17" s="116"/>
    </row>
    <row r="18" spans="1:21" x14ac:dyDescent="0.2">
      <c r="A18" s="337" t="s">
        <v>275</v>
      </c>
      <c r="B18" s="338"/>
      <c r="C18" s="338"/>
      <c r="D18" s="338"/>
      <c r="E18" s="338"/>
      <c r="F18" s="338"/>
      <c r="G18" s="338"/>
      <c r="H18" s="338"/>
      <c r="I18" s="37">
        <v>14</v>
      </c>
      <c r="J18" s="4">
        <v>0</v>
      </c>
      <c r="K18" s="4">
        <v>0</v>
      </c>
      <c r="L18" s="116"/>
      <c r="M18" s="116"/>
      <c r="N18" s="116"/>
      <c r="O18" s="116"/>
      <c r="Q18" s="116"/>
      <c r="R18" s="116"/>
      <c r="T18" s="116"/>
      <c r="U18" s="116"/>
    </row>
    <row r="19" spans="1:21" x14ac:dyDescent="0.2">
      <c r="A19" s="337" t="s">
        <v>276</v>
      </c>
      <c r="B19" s="338"/>
      <c r="C19" s="338"/>
      <c r="D19" s="338"/>
      <c r="E19" s="338"/>
      <c r="F19" s="338"/>
      <c r="G19" s="338"/>
      <c r="H19" s="338"/>
      <c r="I19" s="37">
        <v>15</v>
      </c>
      <c r="J19" s="4">
        <v>0</v>
      </c>
      <c r="K19" s="4">
        <v>0</v>
      </c>
      <c r="L19" s="116"/>
      <c r="M19" s="116"/>
      <c r="N19" s="116"/>
      <c r="O19" s="116"/>
      <c r="Q19" s="116"/>
      <c r="R19" s="116"/>
      <c r="T19" s="116"/>
      <c r="U19" s="116"/>
    </row>
    <row r="20" spans="1:21" x14ac:dyDescent="0.2">
      <c r="A20" s="337" t="s">
        <v>277</v>
      </c>
      <c r="B20" s="338"/>
      <c r="C20" s="338"/>
      <c r="D20" s="338"/>
      <c r="E20" s="338"/>
      <c r="F20" s="338"/>
      <c r="G20" s="338"/>
      <c r="H20" s="338"/>
      <c r="I20" s="37">
        <v>16</v>
      </c>
      <c r="J20" s="4">
        <v>0</v>
      </c>
      <c r="K20" s="4">
        <v>0</v>
      </c>
      <c r="L20" s="116"/>
      <c r="M20" s="116"/>
      <c r="N20" s="116"/>
      <c r="O20" s="116"/>
      <c r="Q20" s="116"/>
      <c r="R20" s="116"/>
      <c r="T20" s="116"/>
      <c r="U20" s="116"/>
    </row>
    <row r="21" spans="1:21" x14ac:dyDescent="0.2">
      <c r="A21" s="339" t="s">
        <v>278</v>
      </c>
      <c r="B21" s="340"/>
      <c r="C21" s="340"/>
      <c r="D21" s="340"/>
      <c r="E21" s="340"/>
      <c r="F21" s="340"/>
      <c r="G21" s="340"/>
      <c r="H21" s="340"/>
      <c r="I21" s="37">
        <v>17</v>
      </c>
      <c r="J21" s="46">
        <f>SUM(J15:J20)</f>
        <v>0</v>
      </c>
      <c r="K21" s="46">
        <f>SUM(K15:K20)</f>
        <v>0</v>
      </c>
      <c r="L21" s="116"/>
      <c r="M21" s="116"/>
      <c r="N21" s="116"/>
      <c r="O21" s="116"/>
      <c r="Q21" s="116"/>
      <c r="R21" s="116"/>
      <c r="T21" s="116"/>
      <c r="U21" s="116"/>
    </row>
    <row r="22" spans="1:21" x14ac:dyDescent="0.2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  <c r="L22" s="116"/>
      <c r="M22" s="116"/>
      <c r="N22" s="116"/>
      <c r="O22" s="116"/>
      <c r="Q22" s="116"/>
      <c r="R22" s="116"/>
      <c r="T22" s="116"/>
      <c r="U22" s="116"/>
    </row>
    <row r="23" spans="1:21" x14ac:dyDescent="0.2">
      <c r="A23" s="349" t="s">
        <v>279</v>
      </c>
      <c r="B23" s="350"/>
      <c r="C23" s="350"/>
      <c r="D23" s="350"/>
      <c r="E23" s="350"/>
      <c r="F23" s="350"/>
      <c r="G23" s="350"/>
      <c r="H23" s="350"/>
      <c r="I23" s="39">
        <v>18</v>
      </c>
      <c r="J23" s="38"/>
      <c r="K23" s="38"/>
      <c r="L23" s="116"/>
      <c r="M23" s="116"/>
      <c r="N23" s="116"/>
      <c r="O23" s="116"/>
      <c r="Q23" s="116"/>
      <c r="R23" s="116"/>
      <c r="T23" s="116"/>
      <c r="U23" s="116"/>
    </row>
    <row r="24" spans="1:21" ht="17.25" customHeight="1" x14ac:dyDescent="0.2">
      <c r="A24" s="351" t="s">
        <v>280</v>
      </c>
      <c r="B24" s="352"/>
      <c r="C24" s="352"/>
      <c r="D24" s="352"/>
      <c r="E24" s="352"/>
      <c r="F24" s="352"/>
      <c r="G24" s="352"/>
      <c r="H24" s="352"/>
      <c r="I24" s="40">
        <v>19</v>
      </c>
      <c r="J24" s="61"/>
      <c r="K24" s="61"/>
      <c r="L24" s="116"/>
      <c r="M24" s="116"/>
      <c r="N24" s="116"/>
      <c r="O24" s="116"/>
      <c r="Q24" s="116"/>
      <c r="R24" s="116"/>
      <c r="T24" s="116"/>
      <c r="U24" s="116"/>
    </row>
    <row r="25" spans="1:21" ht="30" customHeight="1" x14ac:dyDescent="0.2">
      <c r="A25" s="341" t="s">
        <v>281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54"/>
  <sheetViews>
    <sheetView view="pageBreakPreview" zoomScale="110" zoomScaleNormal="100" workbookViewId="0">
      <selection activeCell="A11" sqref="A11:H11"/>
    </sheetView>
  </sheetViews>
  <sheetFormatPr defaultColWidth="9.140625" defaultRowHeight="12.75" x14ac:dyDescent="0.2"/>
  <cols>
    <col min="1" max="16384" width="9.140625" style="44"/>
  </cols>
  <sheetData>
    <row r="1" spans="1:11" ht="12.75" customHeight="1" x14ac:dyDescent="0.2">
      <c r="A1" s="328" t="s">
        <v>184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 x14ac:dyDescent="0.2">
      <c r="A2" s="360" t="s">
        <v>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A3" s="359" t="s">
        <v>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33.75" x14ac:dyDescent="0.2">
      <c r="A4" s="330" t="s">
        <v>48</v>
      </c>
      <c r="B4" s="330"/>
      <c r="C4" s="330"/>
      <c r="D4" s="330"/>
      <c r="E4" s="330"/>
      <c r="F4" s="330"/>
      <c r="G4" s="330"/>
      <c r="H4" s="330"/>
      <c r="I4" s="49" t="s">
        <v>256</v>
      </c>
      <c r="J4" s="50" t="s">
        <v>293</v>
      </c>
      <c r="K4" s="50" t="s">
        <v>294</v>
      </c>
    </row>
    <row r="5" spans="1:11" x14ac:dyDescent="0.2">
      <c r="A5" s="361">
        <v>1</v>
      </c>
      <c r="B5" s="361"/>
      <c r="C5" s="361"/>
      <c r="D5" s="361"/>
      <c r="E5" s="361"/>
      <c r="F5" s="361"/>
      <c r="G5" s="361"/>
      <c r="H5" s="361"/>
      <c r="I5" s="54">
        <v>2</v>
      </c>
      <c r="J5" s="55" t="s">
        <v>260</v>
      </c>
      <c r="K5" s="55" t="s">
        <v>261</v>
      </c>
    </row>
    <row r="6" spans="1:11" x14ac:dyDescent="0.2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11" x14ac:dyDescent="0.2">
      <c r="A7" s="315" t="s">
        <v>186</v>
      </c>
      <c r="B7" s="316"/>
      <c r="C7" s="316"/>
      <c r="D7" s="316"/>
      <c r="E7" s="316"/>
      <c r="F7" s="316"/>
      <c r="G7" s="316"/>
      <c r="H7" s="316"/>
      <c r="I7" s="1">
        <v>1</v>
      </c>
      <c r="J7" s="3"/>
      <c r="K7" s="4"/>
    </row>
    <row r="8" spans="1:11" x14ac:dyDescent="0.2">
      <c r="A8" s="315" t="s">
        <v>108</v>
      </c>
      <c r="B8" s="316"/>
      <c r="C8" s="316"/>
      <c r="D8" s="316"/>
      <c r="E8" s="316"/>
      <c r="F8" s="316"/>
      <c r="G8" s="316"/>
      <c r="H8" s="316"/>
      <c r="I8" s="1">
        <v>2</v>
      </c>
      <c r="J8" s="3"/>
      <c r="K8" s="4"/>
    </row>
    <row r="9" spans="1:11" x14ac:dyDescent="0.2">
      <c r="A9" s="315" t="s">
        <v>109</v>
      </c>
      <c r="B9" s="316"/>
      <c r="C9" s="316"/>
      <c r="D9" s="316"/>
      <c r="E9" s="316"/>
      <c r="F9" s="316"/>
      <c r="G9" s="316"/>
      <c r="H9" s="316"/>
      <c r="I9" s="1">
        <v>3</v>
      </c>
      <c r="J9" s="3"/>
      <c r="K9" s="4"/>
    </row>
    <row r="10" spans="1:11" x14ac:dyDescent="0.2">
      <c r="A10" s="315" t="s">
        <v>110</v>
      </c>
      <c r="B10" s="316"/>
      <c r="C10" s="316"/>
      <c r="D10" s="316"/>
      <c r="E10" s="316"/>
      <c r="F10" s="316"/>
      <c r="G10" s="316"/>
      <c r="H10" s="316"/>
      <c r="I10" s="1">
        <v>4</v>
      </c>
      <c r="J10" s="3"/>
      <c r="K10" s="4"/>
    </row>
    <row r="11" spans="1:11" x14ac:dyDescent="0.2">
      <c r="A11" s="315" t="s">
        <v>111</v>
      </c>
      <c r="B11" s="316"/>
      <c r="C11" s="316"/>
      <c r="D11" s="316"/>
      <c r="E11" s="316"/>
      <c r="F11" s="316"/>
      <c r="G11" s="316"/>
      <c r="H11" s="316"/>
      <c r="I11" s="1">
        <v>5</v>
      </c>
      <c r="J11" s="3"/>
      <c r="K11" s="4"/>
    </row>
    <row r="12" spans="1:11" x14ac:dyDescent="0.2">
      <c r="A12" s="317" t="s">
        <v>185</v>
      </c>
      <c r="B12" s="318"/>
      <c r="C12" s="318"/>
      <c r="D12" s="318"/>
      <c r="E12" s="318"/>
      <c r="F12" s="318"/>
      <c r="G12" s="318"/>
      <c r="H12" s="318"/>
      <c r="I12" s="1">
        <v>6</v>
      </c>
      <c r="J12" s="47">
        <f>SUM(J7:J11)</f>
        <v>0</v>
      </c>
      <c r="K12" s="45">
        <f>SUM(K7:K11)</f>
        <v>0</v>
      </c>
    </row>
    <row r="13" spans="1:11" x14ac:dyDescent="0.2">
      <c r="A13" s="315" t="s">
        <v>112</v>
      </c>
      <c r="B13" s="316"/>
      <c r="C13" s="316"/>
      <c r="D13" s="316"/>
      <c r="E13" s="316"/>
      <c r="F13" s="316"/>
      <c r="G13" s="316"/>
      <c r="H13" s="316"/>
      <c r="I13" s="1">
        <v>7</v>
      </c>
      <c r="J13" s="3"/>
      <c r="K13" s="4"/>
    </row>
    <row r="14" spans="1:11" x14ac:dyDescent="0.2">
      <c r="A14" s="315" t="s">
        <v>113</v>
      </c>
      <c r="B14" s="316"/>
      <c r="C14" s="316"/>
      <c r="D14" s="316"/>
      <c r="E14" s="316"/>
      <c r="F14" s="316"/>
      <c r="G14" s="316"/>
      <c r="H14" s="316"/>
      <c r="I14" s="1">
        <v>8</v>
      </c>
      <c r="J14" s="3"/>
      <c r="K14" s="4"/>
    </row>
    <row r="15" spans="1:11" x14ac:dyDescent="0.2">
      <c r="A15" s="315" t="s">
        <v>114</v>
      </c>
      <c r="B15" s="316"/>
      <c r="C15" s="316"/>
      <c r="D15" s="316"/>
      <c r="E15" s="316"/>
      <c r="F15" s="316"/>
      <c r="G15" s="316"/>
      <c r="H15" s="316"/>
      <c r="I15" s="1">
        <v>9</v>
      </c>
      <c r="J15" s="3"/>
      <c r="K15" s="4"/>
    </row>
    <row r="16" spans="1:11" x14ac:dyDescent="0.2">
      <c r="A16" s="315" t="s">
        <v>115</v>
      </c>
      <c r="B16" s="316"/>
      <c r="C16" s="316"/>
      <c r="D16" s="316"/>
      <c r="E16" s="316"/>
      <c r="F16" s="316"/>
      <c r="G16" s="316"/>
      <c r="H16" s="316"/>
      <c r="I16" s="1">
        <v>10</v>
      </c>
      <c r="J16" s="3"/>
      <c r="K16" s="4"/>
    </row>
    <row r="17" spans="1:11" x14ac:dyDescent="0.2">
      <c r="A17" s="315" t="s">
        <v>116</v>
      </c>
      <c r="B17" s="316"/>
      <c r="C17" s="316"/>
      <c r="D17" s="316"/>
      <c r="E17" s="316"/>
      <c r="F17" s="316"/>
      <c r="G17" s="316"/>
      <c r="H17" s="316"/>
      <c r="I17" s="1">
        <v>11</v>
      </c>
      <c r="J17" s="3"/>
      <c r="K17" s="4"/>
    </row>
    <row r="18" spans="1:11" x14ac:dyDescent="0.2">
      <c r="A18" s="315" t="s">
        <v>117</v>
      </c>
      <c r="B18" s="316"/>
      <c r="C18" s="316"/>
      <c r="D18" s="316"/>
      <c r="E18" s="316"/>
      <c r="F18" s="316"/>
      <c r="G18" s="316"/>
      <c r="H18" s="316"/>
      <c r="I18" s="1">
        <v>12</v>
      </c>
      <c r="J18" s="3"/>
      <c r="K18" s="4"/>
    </row>
    <row r="19" spans="1:11" x14ac:dyDescent="0.2">
      <c r="A19" s="317" t="s">
        <v>36</v>
      </c>
      <c r="B19" s="318"/>
      <c r="C19" s="318"/>
      <c r="D19" s="318"/>
      <c r="E19" s="318"/>
      <c r="F19" s="318"/>
      <c r="G19" s="318"/>
      <c r="H19" s="318"/>
      <c r="I19" s="1">
        <v>13</v>
      </c>
      <c r="J19" s="47">
        <f>SUM(J13:J18)</f>
        <v>0</v>
      </c>
      <c r="K19" s="45">
        <f>SUM(K13:K18)</f>
        <v>0</v>
      </c>
    </row>
    <row r="20" spans="1:11" x14ac:dyDescent="0.2">
      <c r="A20" s="317" t="s">
        <v>97</v>
      </c>
      <c r="B20" s="355"/>
      <c r="C20" s="355"/>
      <c r="D20" s="355"/>
      <c r="E20" s="355"/>
      <c r="F20" s="355"/>
      <c r="G20" s="355"/>
      <c r="H20" s="356"/>
      <c r="I20" s="1">
        <v>14</v>
      </c>
      <c r="J20" s="47">
        <f>IF(J12&gt;J19,J12-J19,0)</f>
        <v>0</v>
      </c>
      <c r="K20" s="45">
        <f>IF(K12&gt;K19,K12-K19,0)</f>
        <v>0</v>
      </c>
    </row>
    <row r="21" spans="1:11" x14ac:dyDescent="0.2">
      <c r="A21" s="353" t="s">
        <v>98</v>
      </c>
      <c r="B21" s="357"/>
      <c r="C21" s="357"/>
      <c r="D21" s="357"/>
      <c r="E21" s="357"/>
      <c r="F21" s="357"/>
      <c r="G21" s="357"/>
      <c r="H21" s="358"/>
      <c r="I21" s="1">
        <v>15</v>
      </c>
      <c r="J21" s="47">
        <f>IF(J19&gt;J12,J19-J12,0)</f>
        <v>0</v>
      </c>
      <c r="K21" s="45">
        <f>IF(K19&gt;K12,K19-K12,0)</f>
        <v>0</v>
      </c>
    </row>
    <row r="22" spans="1:11" x14ac:dyDescent="0.2">
      <c r="A22" s="321" t="s">
        <v>148</v>
      </c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x14ac:dyDescent="0.2">
      <c r="A23" s="315" t="s">
        <v>154</v>
      </c>
      <c r="B23" s="316"/>
      <c r="C23" s="316"/>
      <c r="D23" s="316"/>
      <c r="E23" s="316"/>
      <c r="F23" s="316"/>
      <c r="G23" s="316"/>
      <c r="H23" s="316"/>
      <c r="I23" s="1">
        <v>16</v>
      </c>
      <c r="J23" s="3"/>
      <c r="K23" s="4"/>
    </row>
    <row r="24" spans="1:11" x14ac:dyDescent="0.2">
      <c r="A24" s="315" t="s">
        <v>155</v>
      </c>
      <c r="B24" s="316"/>
      <c r="C24" s="316"/>
      <c r="D24" s="316"/>
      <c r="E24" s="316"/>
      <c r="F24" s="316"/>
      <c r="G24" s="316"/>
      <c r="H24" s="316"/>
      <c r="I24" s="1">
        <v>17</v>
      </c>
      <c r="J24" s="3"/>
      <c r="K24" s="4"/>
    </row>
    <row r="25" spans="1:11" x14ac:dyDescent="0.2">
      <c r="A25" s="315" t="s">
        <v>295</v>
      </c>
      <c r="B25" s="316"/>
      <c r="C25" s="316"/>
      <c r="D25" s="316"/>
      <c r="E25" s="316"/>
      <c r="F25" s="316"/>
      <c r="G25" s="316"/>
      <c r="H25" s="316"/>
      <c r="I25" s="1">
        <v>18</v>
      </c>
      <c r="J25" s="3"/>
      <c r="K25" s="4"/>
    </row>
    <row r="26" spans="1:11" x14ac:dyDescent="0.2">
      <c r="A26" s="315" t="s">
        <v>296</v>
      </c>
      <c r="B26" s="316"/>
      <c r="C26" s="316"/>
      <c r="D26" s="316"/>
      <c r="E26" s="316"/>
      <c r="F26" s="316"/>
      <c r="G26" s="316"/>
      <c r="H26" s="316"/>
      <c r="I26" s="1">
        <v>19</v>
      </c>
      <c r="J26" s="3"/>
      <c r="K26" s="4"/>
    </row>
    <row r="27" spans="1:11" x14ac:dyDescent="0.2">
      <c r="A27" s="315" t="s">
        <v>156</v>
      </c>
      <c r="B27" s="316"/>
      <c r="C27" s="316"/>
      <c r="D27" s="316"/>
      <c r="E27" s="316"/>
      <c r="F27" s="316"/>
      <c r="G27" s="316"/>
      <c r="H27" s="316"/>
      <c r="I27" s="1">
        <v>20</v>
      </c>
      <c r="J27" s="3"/>
      <c r="K27" s="4"/>
    </row>
    <row r="28" spans="1:11" x14ac:dyDescent="0.2">
      <c r="A28" s="317" t="s">
        <v>103</v>
      </c>
      <c r="B28" s="318"/>
      <c r="C28" s="318"/>
      <c r="D28" s="318"/>
      <c r="E28" s="318"/>
      <c r="F28" s="318"/>
      <c r="G28" s="318"/>
      <c r="H28" s="318"/>
      <c r="I28" s="1">
        <v>21</v>
      </c>
      <c r="J28" s="47">
        <f>SUM(J23:J27)</f>
        <v>0</v>
      </c>
      <c r="K28" s="45">
        <f>SUM(K23:K27)</f>
        <v>0</v>
      </c>
    </row>
    <row r="29" spans="1:11" x14ac:dyDescent="0.2">
      <c r="A29" s="315" t="s">
        <v>2</v>
      </c>
      <c r="B29" s="316"/>
      <c r="C29" s="316"/>
      <c r="D29" s="316"/>
      <c r="E29" s="316"/>
      <c r="F29" s="316"/>
      <c r="G29" s="316"/>
      <c r="H29" s="316"/>
      <c r="I29" s="1">
        <v>22</v>
      </c>
      <c r="J29" s="3"/>
      <c r="K29" s="4"/>
    </row>
    <row r="30" spans="1:11" x14ac:dyDescent="0.2">
      <c r="A30" s="315" t="s">
        <v>3</v>
      </c>
      <c r="B30" s="316"/>
      <c r="C30" s="316"/>
      <c r="D30" s="316"/>
      <c r="E30" s="316"/>
      <c r="F30" s="316"/>
      <c r="G30" s="316"/>
      <c r="H30" s="316"/>
      <c r="I30" s="1">
        <v>23</v>
      </c>
      <c r="J30" s="3"/>
      <c r="K30" s="4"/>
    </row>
    <row r="31" spans="1:11" x14ac:dyDescent="0.2">
      <c r="A31" s="315" t="s">
        <v>4</v>
      </c>
      <c r="B31" s="316"/>
      <c r="C31" s="316"/>
      <c r="D31" s="316"/>
      <c r="E31" s="316"/>
      <c r="F31" s="316"/>
      <c r="G31" s="316"/>
      <c r="H31" s="316"/>
      <c r="I31" s="1">
        <v>24</v>
      </c>
      <c r="J31" s="3"/>
      <c r="K31" s="4"/>
    </row>
    <row r="32" spans="1:11" x14ac:dyDescent="0.2">
      <c r="A32" s="317" t="s">
        <v>37</v>
      </c>
      <c r="B32" s="318"/>
      <c r="C32" s="318"/>
      <c r="D32" s="318"/>
      <c r="E32" s="318"/>
      <c r="F32" s="318"/>
      <c r="G32" s="318"/>
      <c r="H32" s="318"/>
      <c r="I32" s="1">
        <v>25</v>
      </c>
      <c r="J32" s="47">
        <f>SUM(J29:J31)</f>
        <v>0</v>
      </c>
      <c r="K32" s="45">
        <f>SUM(K29:K31)</f>
        <v>0</v>
      </c>
    </row>
    <row r="33" spans="1:11" x14ac:dyDescent="0.2">
      <c r="A33" s="317" t="s">
        <v>99</v>
      </c>
      <c r="B33" s="318"/>
      <c r="C33" s="318"/>
      <c r="D33" s="318"/>
      <c r="E33" s="318"/>
      <c r="F33" s="318"/>
      <c r="G33" s="318"/>
      <c r="H33" s="318"/>
      <c r="I33" s="1">
        <v>26</v>
      </c>
      <c r="J33" s="47">
        <f>IF(J28&gt;J32,J28-J32,0)</f>
        <v>0</v>
      </c>
      <c r="K33" s="45">
        <f>IF(K28&gt;K32,K28-K32,0)</f>
        <v>0</v>
      </c>
    </row>
    <row r="34" spans="1:11" x14ac:dyDescent="0.2">
      <c r="A34" s="317" t="s">
        <v>100</v>
      </c>
      <c r="B34" s="318"/>
      <c r="C34" s="318"/>
      <c r="D34" s="318"/>
      <c r="E34" s="318"/>
      <c r="F34" s="318"/>
      <c r="G34" s="318"/>
      <c r="H34" s="318"/>
      <c r="I34" s="1">
        <v>27</v>
      </c>
      <c r="J34" s="47">
        <f>IF(J32&gt;J28,J32-J28,0)</f>
        <v>0</v>
      </c>
      <c r="K34" s="45">
        <f>IF(K32&gt;K28,K32-K28,0)</f>
        <v>0</v>
      </c>
    </row>
    <row r="35" spans="1:11" x14ac:dyDescent="0.2">
      <c r="A35" s="321" t="s">
        <v>149</v>
      </c>
      <c r="B35" s="322"/>
      <c r="C35" s="322"/>
      <c r="D35" s="322"/>
      <c r="E35" s="322"/>
      <c r="F35" s="322"/>
      <c r="G35" s="322"/>
      <c r="H35" s="322"/>
      <c r="I35" s="323">
        <v>0</v>
      </c>
      <c r="J35" s="323"/>
      <c r="K35" s="324"/>
    </row>
    <row r="36" spans="1:11" x14ac:dyDescent="0.2">
      <c r="A36" s="315" t="s">
        <v>163</v>
      </c>
      <c r="B36" s="316"/>
      <c r="C36" s="316"/>
      <c r="D36" s="316"/>
      <c r="E36" s="316"/>
      <c r="F36" s="316"/>
      <c r="G36" s="316"/>
      <c r="H36" s="316"/>
      <c r="I36" s="1">
        <v>28</v>
      </c>
      <c r="J36" s="3"/>
      <c r="K36" s="4"/>
    </row>
    <row r="37" spans="1:11" x14ac:dyDescent="0.2">
      <c r="A37" s="315" t="s">
        <v>19</v>
      </c>
      <c r="B37" s="316"/>
      <c r="C37" s="316"/>
      <c r="D37" s="316"/>
      <c r="E37" s="316"/>
      <c r="F37" s="316"/>
      <c r="G37" s="316"/>
      <c r="H37" s="316"/>
      <c r="I37" s="1">
        <v>29</v>
      </c>
      <c r="J37" s="3"/>
      <c r="K37" s="4"/>
    </row>
    <row r="38" spans="1:11" x14ac:dyDescent="0.2">
      <c r="A38" s="315" t="s">
        <v>20</v>
      </c>
      <c r="B38" s="316"/>
      <c r="C38" s="316"/>
      <c r="D38" s="316"/>
      <c r="E38" s="316"/>
      <c r="F38" s="316"/>
      <c r="G38" s="316"/>
      <c r="H38" s="316"/>
      <c r="I38" s="1">
        <v>30</v>
      </c>
      <c r="J38" s="3"/>
      <c r="K38" s="4"/>
    </row>
    <row r="39" spans="1:11" x14ac:dyDescent="0.2">
      <c r="A39" s="317" t="s">
        <v>38</v>
      </c>
      <c r="B39" s="318"/>
      <c r="C39" s="318"/>
      <c r="D39" s="318"/>
      <c r="E39" s="318"/>
      <c r="F39" s="318"/>
      <c r="G39" s="318"/>
      <c r="H39" s="318"/>
      <c r="I39" s="1">
        <v>31</v>
      </c>
      <c r="J39" s="47">
        <f>SUM(J36:J38)</f>
        <v>0</v>
      </c>
      <c r="K39" s="45">
        <f>SUM(K36:K38)</f>
        <v>0</v>
      </c>
    </row>
    <row r="40" spans="1:11" x14ac:dyDescent="0.2">
      <c r="A40" s="315" t="s">
        <v>21</v>
      </c>
      <c r="B40" s="316"/>
      <c r="C40" s="316"/>
      <c r="D40" s="316"/>
      <c r="E40" s="316"/>
      <c r="F40" s="316"/>
      <c r="G40" s="316"/>
      <c r="H40" s="316"/>
      <c r="I40" s="1">
        <v>32</v>
      </c>
      <c r="J40" s="3"/>
      <c r="K40" s="4"/>
    </row>
    <row r="41" spans="1:11" x14ac:dyDescent="0.2">
      <c r="A41" s="315" t="s">
        <v>22</v>
      </c>
      <c r="B41" s="316"/>
      <c r="C41" s="316"/>
      <c r="D41" s="316"/>
      <c r="E41" s="316"/>
      <c r="F41" s="316"/>
      <c r="G41" s="316"/>
      <c r="H41" s="316"/>
      <c r="I41" s="1">
        <v>33</v>
      </c>
      <c r="J41" s="3"/>
      <c r="K41" s="4"/>
    </row>
    <row r="42" spans="1:11" x14ac:dyDescent="0.2">
      <c r="A42" s="315" t="s">
        <v>23</v>
      </c>
      <c r="B42" s="316"/>
      <c r="C42" s="316"/>
      <c r="D42" s="316"/>
      <c r="E42" s="316"/>
      <c r="F42" s="316"/>
      <c r="G42" s="316"/>
      <c r="H42" s="316"/>
      <c r="I42" s="1">
        <v>34</v>
      </c>
      <c r="J42" s="3"/>
      <c r="K42" s="4"/>
    </row>
    <row r="43" spans="1:11" x14ac:dyDescent="0.2">
      <c r="A43" s="315" t="s">
        <v>24</v>
      </c>
      <c r="B43" s="316"/>
      <c r="C43" s="316"/>
      <c r="D43" s="316"/>
      <c r="E43" s="316"/>
      <c r="F43" s="316"/>
      <c r="G43" s="316"/>
      <c r="H43" s="316"/>
      <c r="I43" s="1">
        <v>35</v>
      </c>
      <c r="J43" s="3"/>
      <c r="K43" s="4"/>
    </row>
    <row r="44" spans="1:11" x14ac:dyDescent="0.2">
      <c r="A44" s="315" t="s">
        <v>25</v>
      </c>
      <c r="B44" s="316"/>
      <c r="C44" s="316"/>
      <c r="D44" s="316"/>
      <c r="E44" s="316"/>
      <c r="F44" s="316"/>
      <c r="G44" s="316"/>
      <c r="H44" s="316"/>
      <c r="I44" s="1">
        <v>36</v>
      </c>
      <c r="J44" s="3"/>
      <c r="K44" s="4"/>
    </row>
    <row r="45" spans="1:11" x14ac:dyDescent="0.2">
      <c r="A45" s="317" t="s">
        <v>137</v>
      </c>
      <c r="B45" s="318"/>
      <c r="C45" s="318"/>
      <c r="D45" s="318"/>
      <c r="E45" s="318"/>
      <c r="F45" s="318"/>
      <c r="G45" s="318"/>
      <c r="H45" s="318"/>
      <c r="I45" s="1">
        <v>37</v>
      </c>
      <c r="J45" s="47">
        <f>SUM(J40:J44)</f>
        <v>0</v>
      </c>
      <c r="K45" s="45">
        <f>SUM(K40:K44)</f>
        <v>0</v>
      </c>
    </row>
    <row r="46" spans="1:11" x14ac:dyDescent="0.2">
      <c r="A46" s="317" t="s">
        <v>151</v>
      </c>
      <c r="B46" s="318"/>
      <c r="C46" s="318"/>
      <c r="D46" s="318"/>
      <c r="E46" s="318"/>
      <c r="F46" s="318"/>
      <c r="G46" s="318"/>
      <c r="H46" s="318"/>
      <c r="I46" s="1">
        <v>38</v>
      </c>
      <c r="J46" s="47">
        <f>IF(J39&gt;J45,J39-J45,0)</f>
        <v>0</v>
      </c>
      <c r="K46" s="45">
        <f>IF(K39&gt;K45,K39-K45,0)</f>
        <v>0</v>
      </c>
    </row>
    <row r="47" spans="1:11" x14ac:dyDescent="0.2">
      <c r="A47" s="317" t="s">
        <v>152</v>
      </c>
      <c r="B47" s="318"/>
      <c r="C47" s="318"/>
      <c r="D47" s="318"/>
      <c r="E47" s="318"/>
      <c r="F47" s="318"/>
      <c r="G47" s="318"/>
      <c r="H47" s="318"/>
      <c r="I47" s="1">
        <v>39</v>
      </c>
      <c r="J47" s="47">
        <f>IF(J45&gt;J39,J45-J39,0)</f>
        <v>0</v>
      </c>
      <c r="K47" s="45">
        <f>IF(K45&gt;K39,K45-K39,0)</f>
        <v>0</v>
      </c>
    </row>
    <row r="48" spans="1:11" x14ac:dyDescent="0.2">
      <c r="A48" s="317" t="s">
        <v>138</v>
      </c>
      <c r="B48" s="318"/>
      <c r="C48" s="318"/>
      <c r="D48" s="318"/>
      <c r="E48" s="318"/>
      <c r="F48" s="318"/>
      <c r="G48" s="318"/>
      <c r="H48" s="318"/>
      <c r="I48" s="1">
        <v>40</v>
      </c>
      <c r="J48" s="47">
        <f>IF(J20-J21+J33-J34+J46-J47&gt;0,J20-J21+J33-J34+J46-J47,0)</f>
        <v>0</v>
      </c>
      <c r="K48" s="45">
        <f>IF(K20-K21+K33-K34+K46-K47&gt;0,K20-K21+K33-K34+K46-K47,0)</f>
        <v>0</v>
      </c>
    </row>
    <row r="49" spans="1:11" x14ac:dyDescent="0.2">
      <c r="A49" s="317" t="s">
        <v>13</v>
      </c>
      <c r="B49" s="318"/>
      <c r="C49" s="318"/>
      <c r="D49" s="318"/>
      <c r="E49" s="318"/>
      <c r="F49" s="318"/>
      <c r="G49" s="318"/>
      <c r="H49" s="318"/>
      <c r="I49" s="1">
        <v>41</v>
      </c>
      <c r="J49" s="47">
        <f>IF(J21-J20+J34-J33+J47-J46&gt;0,J21-J20+J34-J33+J47-J46,0)</f>
        <v>0</v>
      </c>
      <c r="K49" s="45">
        <f>IF(K21-K20+K34-K33+K47-K46&gt;0,K21-K20+K34-K33+K47-K46,0)</f>
        <v>0</v>
      </c>
    </row>
    <row r="50" spans="1:11" x14ac:dyDescent="0.2">
      <c r="A50" s="317" t="s">
        <v>150</v>
      </c>
      <c r="B50" s="318"/>
      <c r="C50" s="318"/>
      <c r="D50" s="318"/>
      <c r="E50" s="318"/>
      <c r="F50" s="318"/>
      <c r="G50" s="318"/>
      <c r="H50" s="318"/>
      <c r="I50" s="1">
        <v>42</v>
      </c>
      <c r="J50" s="3"/>
      <c r="K50" s="4"/>
    </row>
    <row r="51" spans="1:11" x14ac:dyDescent="0.2">
      <c r="A51" s="317" t="s">
        <v>164</v>
      </c>
      <c r="B51" s="318"/>
      <c r="C51" s="318"/>
      <c r="D51" s="318"/>
      <c r="E51" s="318"/>
      <c r="F51" s="318"/>
      <c r="G51" s="318"/>
      <c r="H51" s="318"/>
      <c r="I51" s="1">
        <v>43</v>
      </c>
      <c r="J51" s="3"/>
      <c r="K51" s="4"/>
    </row>
    <row r="52" spans="1:11" x14ac:dyDescent="0.2">
      <c r="A52" s="317" t="s">
        <v>165</v>
      </c>
      <c r="B52" s="318"/>
      <c r="C52" s="318"/>
      <c r="D52" s="318"/>
      <c r="E52" s="318"/>
      <c r="F52" s="318"/>
      <c r="G52" s="318"/>
      <c r="H52" s="318"/>
      <c r="I52" s="1">
        <v>44</v>
      </c>
      <c r="J52" s="3"/>
      <c r="K52" s="4"/>
    </row>
    <row r="53" spans="1:11" x14ac:dyDescent="0.2">
      <c r="A53" s="353" t="s">
        <v>166</v>
      </c>
      <c r="B53" s="354"/>
      <c r="C53" s="354"/>
      <c r="D53" s="354"/>
      <c r="E53" s="354"/>
      <c r="F53" s="354"/>
      <c r="G53" s="354"/>
      <c r="H53" s="354"/>
      <c r="I53" s="2">
        <v>45</v>
      </c>
      <c r="J53" s="48">
        <f>J50+J51-J52</f>
        <v>0</v>
      </c>
      <c r="K53" s="46">
        <f>K50+K51-K52</f>
        <v>0</v>
      </c>
    </row>
    <row r="54" spans="1:11" x14ac:dyDescent="0.2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53">
    <mergeCell ref="A6:K6"/>
    <mergeCell ref="A3:K3"/>
    <mergeCell ref="A1:K1"/>
    <mergeCell ref="A2:K2"/>
    <mergeCell ref="A4:H4"/>
    <mergeCell ref="A5:H5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15:H15"/>
    <mergeCell ref="A16:H16"/>
    <mergeCell ref="A19:H19"/>
    <mergeCell ref="A20:H20"/>
    <mergeCell ref="A38:H38"/>
    <mergeCell ref="A31:H31"/>
    <mergeCell ref="A29:H29"/>
    <mergeCell ref="A30:H30"/>
    <mergeCell ref="A25:H25"/>
    <mergeCell ref="A26:H26"/>
    <mergeCell ref="A40:H40"/>
    <mergeCell ref="A32:H32"/>
    <mergeCell ref="A33:H33"/>
    <mergeCell ref="A34:H34"/>
    <mergeCell ref="A35:K35"/>
    <mergeCell ref="A39:H39"/>
    <mergeCell ref="A37:H37"/>
    <mergeCell ref="A36:H36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N21" sqref="N21"/>
    </sheetView>
  </sheetViews>
  <sheetFormatPr defaultRowHeight="12.75" x14ac:dyDescent="0.2"/>
  <sheetData>
    <row r="1" spans="1:1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62" t="s">
        <v>257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 x14ac:dyDescent="0.2">
      <c r="A4" s="363" t="s">
        <v>291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 customHeight="1" x14ac:dyDescent="0.2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2.7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 customHeight="1" x14ac:dyDescent="0.2">
      <c r="A7" s="363"/>
      <c r="B7" s="363"/>
      <c r="C7" s="363"/>
      <c r="D7" s="363"/>
      <c r="E7" s="363"/>
      <c r="F7" s="363"/>
      <c r="G7" s="363"/>
      <c r="H7" s="363"/>
      <c r="I7" s="363"/>
      <c r="J7" s="363"/>
    </row>
    <row r="8" spans="1:10" ht="12.7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</row>
    <row r="9" spans="1:10" ht="12.75" customHeight="1" x14ac:dyDescent="0.2">
      <c r="A9" s="363"/>
      <c r="B9" s="363"/>
      <c r="C9" s="363"/>
      <c r="D9" s="363"/>
      <c r="E9" s="363"/>
      <c r="F9" s="363"/>
      <c r="G9" s="363"/>
      <c r="H9" s="363"/>
      <c r="I9" s="363"/>
      <c r="J9" s="363"/>
    </row>
    <row r="10" spans="1:10" ht="12.75" customHeight="1" x14ac:dyDescent="0.2">
      <c r="A10" s="363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0" x14ac:dyDescent="0.2">
      <c r="A11" s="364"/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0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-dmin78</cp:lastModifiedBy>
  <cp:lastPrinted>2012-07-13T11:45:53Z</cp:lastPrinted>
  <dcterms:created xsi:type="dcterms:W3CDTF">2008-10-17T11:51:54Z</dcterms:created>
  <dcterms:modified xsi:type="dcterms:W3CDTF">2017-10-25T09:36:01Z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