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3525" yWindow="1485" windowWidth="15570" windowHeight="1089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PL!$A$1:$D$71</definedName>
    <definedName name="_xlnm.Print_Area" localSheetId="3">'Cash flow'!$A$1:$D$53</definedName>
    <definedName name="_xlnm.Print_Area" localSheetId="0">GENERAL!$A$1:$I$64</definedName>
  </definedNames>
  <calcPr calcId="145621"/>
</workbook>
</file>

<file path=xl/calcChain.xml><?xml version="1.0" encoding="utf-8"?>
<calcChain xmlns="http://schemas.openxmlformats.org/spreadsheetml/2006/main">
  <c r="D57" i="18" l="1"/>
  <c r="D66" i="18" s="1"/>
  <c r="D33" i="18"/>
  <c r="D27" i="18"/>
  <c r="D22" i="18"/>
  <c r="D16" i="18"/>
  <c r="D12" i="18"/>
  <c r="D7" i="18"/>
  <c r="D42" i="18" s="1"/>
  <c r="C57" i="18"/>
  <c r="C66" i="18" s="1"/>
  <c r="C33" i="18"/>
  <c r="C27" i="18"/>
  <c r="C22" i="18"/>
  <c r="C16" i="18"/>
  <c r="C7" i="18"/>
  <c r="C42" i="18" s="1"/>
  <c r="D57" i="19"/>
  <c r="C57" i="19"/>
  <c r="D50" i="19"/>
  <c r="C50" i="19"/>
  <c r="D42" i="19"/>
  <c r="C42" i="19"/>
  <c r="C41" i="19" s="1"/>
  <c r="D36" i="19"/>
  <c r="C36" i="19"/>
  <c r="D27" i="19"/>
  <c r="C27" i="19"/>
  <c r="D17" i="19"/>
  <c r="C17" i="19"/>
  <c r="D10" i="19"/>
  <c r="D9" i="19" s="1"/>
  <c r="C10" i="19"/>
  <c r="C9" i="19" s="1"/>
  <c r="C67" i="19" s="1"/>
  <c r="D101" i="19"/>
  <c r="C101" i="19"/>
  <c r="D91" i="19"/>
  <c r="C91" i="19"/>
  <c r="D87" i="19"/>
  <c r="C87" i="19"/>
  <c r="D83" i="19"/>
  <c r="C83" i="19"/>
  <c r="D80" i="19"/>
  <c r="C80" i="19"/>
  <c r="D73" i="19"/>
  <c r="D70" i="19" s="1"/>
  <c r="D115" i="19" s="1"/>
  <c r="C73" i="19"/>
  <c r="C70" i="19" s="1"/>
  <c r="C115" i="19" s="1"/>
  <c r="C116" i="19" s="1"/>
  <c r="D14" i="17"/>
  <c r="C14" i="17"/>
  <c r="C12" i="18"/>
  <c r="C10" i="18"/>
  <c r="C43" i="18" s="1"/>
  <c r="C46" i="18" s="1"/>
  <c r="D21" i="17"/>
  <c r="C21" i="17"/>
  <c r="C45" i="20"/>
  <c r="D39" i="20"/>
  <c r="C39" i="20"/>
  <c r="C32" i="20"/>
  <c r="C34" i="20" s="1"/>
  <c r="C28" i="20"/>
  <c r="C19" i="20"/>
  <c r="C14" i="20"/>
  <c r="D14" i="20"/>
  <c r="D28" i="20"/>
  <c r="D45" i="20"/>
  <c r="D46" i="20" s="1"/>
  <c r="D32" i="20"/>
  <c r="D34" i="20" s="1"/>
  <c r="D19" i="20"/>
  <c r="C46" i="20"/>
  <c r="D47" i="20"/>
  <c r="D33" i="20"/>
  <c r="C21" i="20"/>
  <c r="C20" i="20"/>
  <c r="D20" i="20" l="1"/>
  <c r="D10" i="18"/>
  <c r="D43" i="18" s="1"/>
  <c r="D46" i="18" s="1"/>
  <c r="C47" i="20"/>
  <c r="D41" i="19"/>
  <c r="D67" i="19" s="1"/>
  <c r="D116" i="19" s="1"/>
  <c r="D45" i="18"/>
  <c r="C45" i="18"/>
  <c r="C44" i="18"/>
  <c r="C48" i="18" s="1"/>
  <c r="C52" i="20"/>
  <c r="C33" i="20"/>
  <c r="C48" i="20" s="1"/>
  <c r="D21" i="20"/>
  <c r="D51" i="20" s="1"/>
  <c r="D44" i="18" l="1"/>
  <c r="D48" i="18" s="1"/>
  <c r="D52" i="20"/>
  <c r="D53" i="20" s="1"/>
  <c r="D49" i="20"/>
  <c r="C51" i="20"/>
  <c r="C53" i="20" s="1"/>
  <c r="D48" i="20"/>
  <c r="C50" i="18"/>
  <c r="C49" i="18"/>
  <c r="C56" i="18" s="1"/>
  <c r="C67" i="18" s="1"/>
  <c r="C49" i="20"/>
  <c r="D50" i="18"/>
  <c r="D49" i="18"/>
  <c r="D56" i="18" s="1"/>
  <c r="D67" i="18" s="1"/>
</calcChain>
</file>

<file path=xl/sharedStrings.xml><?xml version="1.0" encoding="utf-8"?>
<sst xmlns="http://schemas.openxmlformats.org/spreadsheetml/2006/main" count="326" uniqueCount="293">
  <si>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</si>
  <si>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</si>
  <si>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</si>
  <si>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</si>
  <si>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</si>
  <si>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</si>
  <si>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</si>
  <si>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</si>
  <si>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</si>
  <si>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</si>
  <si>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</si>
  <si>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</si>
  <si>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</si>
  <si>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</si>
  <si>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</si>
  <si>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</si>
  <si>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</si>
  <si>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</si>
  <si>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</si>
  <si>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</si>
  <si>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</si>
  <si>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</si>
  <si>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</si>
  <si>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</si>
  <si>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</si>
  <si>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</si>
  <si>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</si>
  <si>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</si>
  <si>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</si>
  <si>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</si>
  <si>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</si>
  <si>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</si>
  <si>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</si>
  <si>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</si>
  <si>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</si>
  <si>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</si>
  <si>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</si>
  <si>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</si>
  <si>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</si>
  <si>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</si>
  <si>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</si>
  <si>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</si>
  <si>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</si>
  <si>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</si>
  <si>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</si>
  <si>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</si>
  <si>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</si>
  <si>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</si>
  <si>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</si>
  <si>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</si>
  <si>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</si>
  <si>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</si>
  <si>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</si>
  <si>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</si>
  <si>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</si>
  <si>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</si>
  <si>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</si>
  <si>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</si>
  <si>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</si>
  <si>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</si>
  <si>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</si>
  <si>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</si>
  <si>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</si>
  <si>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</si>
  <si>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</si>
  <si>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</si>
  <si>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</si>
  <si>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</si>
  <si>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</si>
  <si>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</si>
  <si>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</si>
  <si>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</si>
  <si>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</si>
  <si>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</si>
  <si>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</si>
  <si>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</si>
  <si>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</si>
  <si>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</si>
  <si>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</si>
  <si>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</si>
  <si>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</si>
  <si>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</si>
  <si>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</si>
  <si>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</si>
  <si>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</si>
  <si>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</si>
  <si>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</si>
  <si>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</si>
  <si>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</si>
  <si>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</si>
  <si>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</si>
  <si>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</si>
  <si>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</si>
  <si>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</si>
  <si>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</si>
  <si>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</si>
  <si>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</si>
  <si>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</si>
  <si>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</si>
  <si>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</si>
  <si>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</si>
  <si>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</si>
  <si>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</si>
  <si>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</si>
  <si>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</si>
  <si>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</si>
  <si>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</si>
  <si>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</si>
  <si>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</si>
  <si>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</si>
  <si>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</si>
  <si>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</si>
  <si>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</si>
  <si>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</si>
  <si>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</si>
  <si>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</si>
  <si>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</si>
  <si>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</si>
  <si>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</si>
  <si>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</si>
  <si>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</si>
  <si>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</si>
  <si>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</si>
  <si>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</si>
  <si>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</si>
  <si>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</si>
  <si>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</si>
  <si>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</si>
  <si>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</si>
  <si>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</si>
  <si>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</si>
  <si>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</si>
  <si>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</si>
  <si>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</si>
  <si>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</si>
  <si>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</si>
  <si>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</si>
  <si>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</si>
  <si>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</si>
  <si>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</si>
  <si>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</si>
  <si>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</si>
  <si>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</si>
  <si>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</si>
  <si>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</si>
  <si>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</si>
  <si>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</si>
  <si>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</si>
  <si>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</si>
  <si>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</si>
  <si>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</si>
  <si>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</si>
  <si>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</si>
  <si>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</si>
  <si>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</si>
  <si>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</si>
  <si>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</si>
  <si>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</si>
  <si>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</si>
  <si>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</si>
  <si>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</si>
  <si>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</si>
  <si>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</si>
  <si>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</si>
  <si>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</si>
  <si>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</si>
  <si>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</si>
  <si>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</si>
  <si>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</si>
  <si>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</si>
  <si>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</si>
  <si>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</si>
  <si>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</si>
  <si>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</si>
  <si>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</si>
  <si>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</si>
  <si>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</si>
  <si>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</si>
  <si>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</si>
  <si>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</si>
  <si>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</si>
  <si>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</si>
  <si>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</si>
  <si>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</si>
  <si>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</si>
  <si>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</si>
  <si>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</si>
  <si>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</si>
  <si>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</si>
  <si>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</si>
  <si>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</si>
  <si>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</si>
  <si>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</si>
  <si>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</si>
  <si>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</si>
  <si>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</si>
  <si>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</si>
  <si>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</si>
  <si>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</si>
  <si>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</si>
  <si>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</si>
  <si>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</si>
  <si>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</si>
  <si>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</si>
  <si>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</si>
  <si>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</si>
  <si>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</si>
  <si>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</si>
  <si>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</si>
  <si>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</si>
  <si>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</si>
  <si>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</si>
  <si>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</si>
  <si>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</si>
  <si>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</si>
  <si>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</si>
  <si>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</si>
  <si>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</si>
  <si>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</si>
  <si>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</si>
  <si>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</si>
  <si>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</si>
  <si>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</si>
  <si>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</si>
  <si>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</si>
  <si>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</si>
  <si>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</si>
  <si>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</si>
  <si>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</si>
  <si>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</si>
  <si>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</si>
  <si>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</si>
  <si>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</si>
  <si>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</si>
  <si>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</si>
  <si>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</si>
  <si>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</si>
  <si>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</si>
  <si>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</si>
  <si>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</si>
  <si>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</si>
  <si>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</si>
  <si>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</si>
  <si>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</si>
  <si>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</si>
  <si>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</si>
  <si>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</si>
  <si>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</si>
  <si>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</si>
  <si>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</si>
  <si>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</si>
  <si>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</si>
  <si>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</si>
  <si>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</si>
  <si>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</si>
  <si>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</si>
  <si>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</si>
  <si>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</si>
  <si>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</si>
  <si>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</si>
  <si>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</si>
  <si>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</si>
  <si>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</si>
  <si>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</si>
  <si>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</si>
  <si>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</si>
  <si>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</si>
  <si>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</si>
  <si>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</si>
  <si>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</si>
  <si>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</si>
  <si>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</si>
  <si>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</si>
  <si>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</si>
  <si>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</si>
  <si>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</si>
  <si>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</si>
  <si>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</si>
  <si>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</si>
  <si>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</si>
  <si>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</si>
  <si>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</si>
  <si>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</si>
  <si>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</si>
  <si>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</si>
  <si>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NO</t>
  </si>
  <si>
    <t>6110</t>
  </si>
  <si>
    <t>Annual financial statements GFI-POD</t>
  </si>
  <si>
    <t>Roberta Frangeša Mihanovića 9</t>
  </si>
  <si>
    <t>01.01.2017.</t>
  </si>
  <si>
    <t>31.12.2017.</t>
  </si>
  <si>
    <t>as of 31.12.2017.</t>
  </si>
  <si>
    <t>period 01.01.2017. to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</si>
</sst>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000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protection hidden="1"/>
    </xf>
    <xf numFmtId="0" fontId="5" fillId="0" borderId="0" xfId="3" applyFont="1" applyAlignment="1" applyProtection="1">
      <protection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4" fillId="0" borderId="0" xfId="3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7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3" applyFont="1" applyAlignment="1" applyProtection="1">
      <alignment horizontal="right"/>
      <protection hidden="1"/>
    </xf>
    <xf numFmtId="0" fontId="5" fillId="0" borderId="0" xfId="3" applyFont="1" applyAlignment="1" applyProtection="1">
      <alignment horizontal="right" wrapText="1"/>
      <protection hidden="1"/>
    </xf>
    <xf numFmtId="0" fontId="0" fillId="0" borderId="0" xfId="3" applyFont="1" applyAlignment="1"/>
    <xf numFmtId="0" fontId="5" fillId="0" borderId="0" xfId="3" applyFont="1" applyAlignment="1"/>
    <xf numFmtId="0" fontId="5" fillId="0" borderId="0" xfId="0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/>
    <xf numFmtId="0" fontId="5" fillId="0" borderId="0" xfId="3" applyFont="1" applyBorder="1" applyAlignment="1" applyProtection="1">
      <alignment horizontal="left" vertical="top"/>
      <protection hidden="1"/>
    </xf>
    <xf numFmtId="0" fontId="5" fillId="0" borderId="0" xfId="3" applyFont="1" applyAlignment="1" applyProtection="1">
      <alignment horizontal="left"/>
      <protection hidden="1"/>
    </xf>
    <xf numFmtId="0" fontId="5" fillId="0" borderId="0" xfId="3" applyFont="1" applyFill="1" applyBorder="1" applyAlignment="1" applyProtection="1">
      <alignment horizontal="right" vertical="top" wrapText="1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17" xfId="3" applyFont="1" applyBorder="1" applyAlignment="1" applyProtection="1">
      <protection hidden="1"/>
    </xf>
    <xf numFmtId="0" fontId="5" fillId="0" borderId="20" xfId="3" applyFont="1" applyBorder="1" applyAlignment="1" applyProtection="1">
      <protection hidden="1"/>
    </xf>
    <xf numFmtId="0" fontId="5" fillId="0" borderId="0" xfId="3" applyFont="1" applyAlignment="1" applyProtection="1">
      <alignment vertical="top"/>
      <protection hidden="1"/>
    </xf>
    <xf numFmtId="0" fontId="5" fillId="0" borderId="21" xfId="3" applyFont="1" applyBorder="1" applyAlignment="1" applyProtection="1">
      <protection hidden="1"/>
    </xf>
    <xf numFmtId="0" fontId="5" fillId="0" borderId="0" xfId="3" applyFont="1" applyBorder="1" applyAlignment="1" applyProtection="1">
      <alignment horizontal="right" vertical="center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21" xfId="3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21" xfId="5" applyBorder="1" applyAlignment="1"/>
    <xf numFmtId="0" fontId="5" fillId="0" borderId="22" xfId="3" applyFont="1" applyBorder="1" applyAlignment="1" applyProtection="1">
      <protection hidden="1"/>
    </xf>
    <xf numFmtId="0" fontId="5" fillId="0" borderId="22" xfId="3" applyFont="1" applyBorder="1" applyAlignment="1"/>
    <xf numFmtId="0" fontId="5" fillId="0" borderId="23" xfId="3" applyFont="1" applyBorder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12" xfId="3" applyFont="1" applyFill="1" applyBorder="1" applyAlignment="1" applyProtection="1">
      <protection hidden="1"/>
    </xf>
    <xf numFmtId="0" fontId="5" fillId="0" borderId="24" xfId="3" applyFont="1" applyFill="1" applyBorder="1" applyAlignment="1" applyProtection="1">
      <protection hidden="1"/>
    </xf>
    <xf numFmtId="0" fontId="4" fillId="0" borderId="1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44" fontId="4" fillId="5" borderId="26" xfId="1" applyFont="1" applyFill="1" applyBorder="1" applyAlignment="1">
      <alignment vertical="center" wrapText="1"/>
    </xf>
    <xf numFmtId="44" fontId="15" fillId="5" borderId="18" xfId="1" applyFont="1" applyFill="1" applyBorder="1" applyAlignment="1">
      <alignment vertical="center" wrapText="1"/>
    </xf>
    <xf numFmtId="44" fontId="15" fillId="5" borderId="19" xfId="1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0" xfId="3" applyFont="1" applyBorder="1" applyAlignment="1" applyProtection="1">
      <alignment wrapText="1"/>
      <protection hidden="1"/>
    </xf>
    <xf numFmtId="0" fontId="5" fillId="0" borderId="21" xfId="3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3" fontId="4" fillId="2" borderId="27" xfId="0" applyNumberFormat="1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27" xfId="0" applyNumberFormat="1" applyFont="1" applyFill="1" applyBorder="1" applyAlignment="1" applyProtection="1">
      <alignment horizontal="right" vertical="center"/>
      <protection locked="0"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/>
    <xf numFmtId="4" fontId="9" fillId="0" borderId="0" xfId="0" applyNumberFormat="1" applyFont="1" applyFill="1"/>
    <xf numFmtId="3" fontId="15" fillId="0" borderId="6" xfId="0" applyNumberFormat="1" applyFont="1" applyFill="1" applyBorder="1" applyAlignment="1" applyProtection="1">
      <alignment vertical="center"/>
      <protection locked="0"/>
    </xf>
    <xf numFmtId="3" fontId="15" fillId="7" borderId="1" xfId="0" applyNumberFormat="1" applyFont="1" applyFill="1" applyBorder="1" applyAlignment="1" applyProtection="1">
      <alignment vertical="center"/>
      <protection hidden="1"/>
    </xf>
    <xf numFmtId="3" fontId="15" fillId="0" borderId="1" xfId="0" applyNumberFormat="1" applyFont="1" applyFill="1" applyBorder="1" applyAlignment="1" applyProtection="1">
      <alignment vertical="center"/>
      <protection locked="0"/>
    </xf>
    <xf numFmtId="3" fontId="15" fillId="7" borderId="6" xfId="0" applyNumberFormat="1" applyFont="1" applyFill="1" applyBorder="1" applyAlignment="1" applyProtection="1">
      <alignment vertical="center"/>
      <protection hidden="1"/>
    </xf>
    <xf numFmtId="3" fontId="15" fillId="0" borderId="4" xfId="0" applyNumberFormat="1" applyFont="1" applyFill="1" applyBorder="1" applyAlignment="1" applyProtection="1">
      <alignment vertical="center"/>
      <protection locked="0"/>
    </xf>
    <xf numFmtId="3" fontId="15" fillId="0" borderId="1" xfId="0" applyNumberFormat="1" applyFont="1" applyFill="1" applyBorder="1" applyAlignment="1" applyProtection="1">
      <alignment vertical="center"/>
      <protection hidden="1"/>
    </xf>
    <xf numFmtId="3" fontId="15" fillId="7" borderId="4" xfId="0" applyNumberFormat="1" applyFont="1" applyFill="1" applyBorder="1" applyAlignment="1" applyProtection="1">
      <alignment vertical="center"/>
      <protection hidden="1"/>
    </xf>
    <xf numFmtId="3" fontId="15" fillId="7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/>
    <xf numFmtId="3" fontId="1" fillId="0" borderId="0" xfId="0" applyNumberFormat="1" applyFont="1"/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4" fillId="2" borderId="5" xfId="0" applyNumberFormat="1" applyFont="1" applyFill="1" applyBorder="1" applyAlignment="1" applyProtection="1">
      <alignment vertical="center"/>
      <protection hidden="1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4" fontId="21" fillId="8" borderId="0" xfId="0" applyNumberFormat="1" applyFont="1" applyFill="1"/>
    <xf numFmtId="0" fontId="15" fillId="0" borderId="0" xfId="0" applyFont="1"/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3" fillId="4" borderId="19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1" fillId="0" borderId="0" xfId="0" applyFont="1"/>
    <xf numFmtId="0" fontId="4" fillId="4" borderId="1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15" fillId="0" borderId="0" xfId="0" applyNumberFormat="1" applyFont="1" applyFill="1"/>
    <xf numFmtId="3" fontId="4" fillId="0" borderId="15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0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1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right" wrapText="1"/>
      <protection hidden="1"/>
    </xf>
    <xf numFmtId="49" fontId="4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9" xfId="0" applyFont="1" applyFill="1" applyBorder="1" applyAlignment="1" applyProtection="1">
      <alignment horizontal="left" vertical="center"/>
      <protection locked="0" hidden="1"/>
    </xf>
    <xf numFmtId="0" fontId="5" fillId="0" borderId="12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right" vertical="center"/>
      <protection hidden="1"/>
    </xf>
    <xf numFmtId="1" fontId="4" fillId="2" borderId="2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" fillId="2" borderId="29" xfId="2" applyFill="1" applyBorder="1" applyAlignment="1" applyProtection="1">
      <protection locked="0" hidden="1"/>
    </xf>
    <xf numFmtId="0" fontId="4" fillId="0" borderId="12" xfId="0" applyFont="1" applyBorder="1" applyAlignment="1" applyProtection="1">
      <protection locked="0" hidden="1"/>
    </xf>
    <xf numFmtId="0" fontId="4" fillId="0" borderId="24" xfId="0" applyFont="1" applyBorder="1" applyAlignment="1" applyProtection="1">
      <protection locked="0"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29" xfId="3" applyFont="1" applyFill="1" applyBorder="1" applyAlignment="1" applyProtection="1">
      <alignment horizontal="right" vertical="center"/>
      <protection locked="0" hidden="1"/>
    </xf>
    <xf numFmtId="0" fontId="7" fillId="0" borderId="12" xfId="3" applyFont="1" applyBorder="1" applyAlignment="1"/>
    <xf numFmtId="0" fontId="7" fillId="0" borderId="24" xfId="3" applyFont="1" applyBorder="1" applyAlignment="1"/>
    <xf numFmtId="49" fontId="4" fillId="2" borderId="2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12" fillId="0" borderId="0" xfId="3" applyFont="1" applyAlignment="1"/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21" xfId="0" applyFont="1" applyBorder="1" applyAlignment="1" applyProtection="1">
      <alignment horizontal="right" wrapText="1"/>
      <protection hidden="1"/>
    </xf>
    <xf numFmtId="49" fontId="4" fillId="0" borderId="2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4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0" fillId="0" borderId="29" xfId="2" applyNumberFormat="1" applyFont="1" applyFill="1" applyBorder="1" applyAlignment="1" applyProtection="1">
      <alignment horizontal="left" vertical="center"/>
      <protection locked="0" hidden="1"/>
    </xf>
    <xf numFmtId="49" fontId="4" fillId="0" borderId="12" xfId="3" applyNumberFormat="1" applyFont="1" applyFill="1" applyBorder="1" applyAlignment="1" applyProtection="1">
      <alignment horizontal="left" vertical="center"/>
      <protection locked="0" hidden="1"/>
    </xf>
    <xf numFmtId="49" fontId="4" fillId="0" borderId="24" xfId="3" applyNumberFormat="1" applyFont="1" applyFill="1" applyBorder="1" applyAlignment="1" applyProtection="1">
      <alignment horizontal="left" vertical="center"/>
      <protection locked="0" hidden="1"/>
    </xf>
    <xf numFmtId="49" fontId="4" fillId="0" borderId="29" xfId="3" applyNumberFormat="1" applyFont="1" applyFill="1" applyBorder="1" applyAlignment="1" applyProtection="1">
      <alignment horizontal="left" vertical="center"/>
      <protection locked="0" hidden="1"/>
    </xf>
    <xf numFmtId="0" fontId="5" fillId="0" borderId="24" xfId="3" applyFont="1" applyFill="1" applyBorder="1" applyAlignment="1">
      <alignment horizontal="left" vertical="center"/>
    </xf>
    <xf numFmtId="0" fontId="19" fillId="0" borderId="0" xfId="3" applyFont="1" applyAlignment="1" applyProtection="1">
      <alignment horizontal="left"/>
      <protection hidden="1"/>
    </xf>
    <xf numFmtId="0" fontId="15" fillId="0" borderId="0" xfId="3" applyFont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5" fillId="0" borderId="0" xfId="0" applyFont="1" applyAlignment="1"/>
    <xf numFmtId="0" fontId="19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21" xfId="5" applyBorder="1" applyAlignment="1"/>
    <xf numFmtId="0" fontId="5" fillId="0" borderId="30" xfId="0" applyFont="1" applyBorder="1" applyAlignment="1" applyProtection="1">
      <alignment horizontal="center" vertical="top"/>
      <protection hidden="1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/>
    <xf numFmtId="0" fontId="0" fillId="0" borderId="0" xfId="3" applyFont="1" applyAlignment="1"/>
    <xf numFmtId="0" fontId="5" fillId="0" borderId="12" xfId="3" applyFont="1" applyFill="1" applyBorder="1" applyAlignment="1" applyProtection="1">
      <alignment horizontal="center" vertical="top"/>
      <protection hidden="1"/>
    </xf>
    <xf numFmtId="0" fontId="5" fillId="0" borderId="12" xfId="3" applyFont="1" applyFill="1" applyBorder="1" applyAlignment="1" applyProtection="1">
      <alignment horizontal="center"/>
      <protection hidden="1"/>
    </xf>
    <xf numFmtId="0" fontId="4" fillId="0" borderId="29" xfId="3" applyFont="1" applyFill="1" applyBorder="1" applyAlignment="1" applyProtection="1">
      <alignment horizontal="left" vertical="center"/>
      <protection locked="0" hidden="1"/>
    </xf>
    <xf numFmtId="0" fontId="5" fillId="0" borderId="12" xfId="3" applyFont="1" applyFill="1" applyBorder="1" applyAlignment="1"/>
    <xf numFmtId="0" fontId="5" fillId="0" borderId="24" xfId="3" applyFont="1" applyFill="1" applyBorder="1" applyAlignmen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17" xfId="3" applyFont="1" applyBorder="1" applyAlignment="1" applyProtection="1">
      <alignment horizontal="center"/>
      <protection hidden="1"/>
    </xf>
    <xf numFmtId="0" fontId="4" fillId="0" borderId="12" xfId="3" applyFont="1" applyFill="1" applyBorder="1" applyAlignment="1" applyProtection="1">
      <alignment horizontal="left" vertical="center"/>
      <protection locked="0" hidden="1"/>
    </xf>
    <xf numFmtId="0" fontId="4" fillId="0" borderId="24" xfId="3" applyFont="1" applyFill="1" applyBorder="1" applyAlignment="1" applyProtection="1">
      <alignment horizontal="left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4" borderId="26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18" xfId="0" applyFont="1" applyFill="1" applyBorder="1" applyAlignment="1" applyProtection="1">
      <alignment vertical="center" wrapText="1"/>
      <protection hidden="1"/>
    </xf>
    <xf numFmtId="0" fontId="9" fillId="2" borderId="19" xfId="0" applyFont="1" applyFill="1" applyBorder="1" applyAlignment="1" applyProtection="1">
      <alignment vertical="center" wrapText="1"/>
      <protection hidden="1"/>
    </xf>
    <xf numFmtId="0" fontId="4" fillId="4" borderId="29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9" fillId="6" borderId="26" xfId="0" applyFont="1" applyFill="1" applyBorder="1" applyAlignment="1" applyProtection="1">
      <alignment vertical="center" wrapText="1"/>
      <protection hidden="1"/>
    </xf>
    <xf numFmtId="0" fontId="9" fillId="6" borderId="18" xfId="0" applyFont="1" applyFill="1" applyBorder="1" applyAlignment="1" applyProtection="1">
      <alignment vertical="center" wrapText="1"/>
      <protection hidden="1"/>
    </xf>
    <xf numFmtId="0" fontId="9" fillId="6" borderId="1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8" fillId="2" borderId="26" xfId="0" applyFont="1" applyFill="1" applyBorder="1" applyAlignment="1" applyProtection="1">
      <alignment vertical="center" wrapText="1"/>
      <protection hidden="1"/>
    </xf>
    <xf numFmtId="0" fontId="8" fillId="2" borderId="18" xfId="0" applyFont="1" applyFill="1" applyBorder="1" applyAlignment="1" applyProtection="1">
      <alignment vertical="center" wrapText="1"/>
      <protection hidden="1"/>
    </xf>
    <xf numFmtId="0" fontId="8" fillId="2" borderId="19" xfId="0" applyFont="1" applyFill="1" applyBorder="1" applyAlignment="1" applyProtection="1">
      <alignment vertical="center" wrapText="1"/>
      <protection hidden="1"/>
    </xf>
    <xf numFmtId="0" fontId="16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Currency" xfId="1" builtinId="4"/>
    <cellStyle name="Hyperlink" xfId="2" builtinId="8"/>
    <cellStyle name="Normal" xfId="0" builtinId="0"/>
    <cellStyle name="Normal_TFI-POD" xfId="3"/>
    <cellStyle name="Obično_Knjiga2" xfId="4"/>
    <cellStyle name="Style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tabSelected="1" view="pageBreakPreview" zoomScale="110" zoomScaleNormal="100" zoomScaleSheetLayoutView="100" workbookViewId="0">
      <selection activeCell="O22" sqref="O22"/>
    </sheetView>
  </sheetViews>
  <sheetFormatPr defaultRowHeight="12.75" x14ac:dyDescent="0.2"/>
  <cols>
    <col min="1" max="1" width="9.140625" style="96"/>
    <col min="2" max="2" width="13" style="96" customWidth="1"/>
    <col min="3" max="6" width="9.140625" style="14"/>
    <col min="7" max="7" width="15.140625" style="14" customWidth="1"/>
    <col min="8" max="8" width="19.28515625" style="14" customWidth="1"/>
    <col min="9" max="9" width="14.42578125" style="14" customWidth="1"/>
    <col min="10" max="16384" width="9.140625" style="14"/>
  </cols>
  <sheetData>
    <row r="1" spans="1:12" ht="15.75" x14ac:dyDescent="0.25">
      <c r="A1" s="219" t="s">
        <v>276</v>
      </c>
      <c r="B1" s="219"/>
      <c r="C1" s="219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186" t="s">
        <v>277</v>
      </c>
      <c r="B2" s="186"/>
      <c r="C2" s="186"/>
      <c r="D2" s="187"/>
      <c r="E2" s="15" t="s">
        <v>289</v>
      </c>
      <c r="F2" s="16"/>
      <c r="G2" s="17" t="s">
        <v>275</v>
      </c>
      <c r="H2" s="15" t="s">
        <v>290</v>
      </c>
      <c r="I2" s="18"/>
      <c r="J2" s="13"/>
      <c r="K2" s="13"/>
      <c r="L2" s="13"/>
    </row>
    <row r="3" spans="1:12" x14ac:dyDescent="0.2">
      <c r="A3" s="19"/>
      <c r="B3" s="19"/>
      <c r="C3" s="19"/>
      <c r="D3" s="19"/>
      <c r="E3" s="20"/>
      <c r="F3" s="20"/>
      <c r="G3" s="19"/>
      <c r="H3" s="19"/>
      <c r="I3" s="21"/>
      <c r="J3" s="13"/>
      <c r="K3" s="13"/>
      <c r="L3" s="13"/>
    </row>
    <row r="4" spans="1:12" ht="15" x14ac:dyDescent="0.2">
      <c r="A4" s="188" t="s">
        <v>287</v>
      </c>
      <c r="B4" s="188"/>
      <c r="C4" s="188"/>
      <c r="D4" s="188"/>
      <c r="E4" s="188"/>
      <c r="F4" s="188"/>
      <c r="G4" s="188"/>
      <c r="H4" s="188"/>
      <c r="I4" s="188"/>
      <c r="J4" s="13"/>
      <c r="K4" s="13"/>
      <c r="L4" s="13"/>
    </row>
    <row r="5" spans="1:12" x14ac:dyDescent="0.2">
      <c r="A5" s="31"/>
      <c r="B5" s="31"/>
      <c r="C5" s="22"/>
      <c r="D5" s="23"/>
      <c r="E5" s="24"/>
      <c r="F5" s="25"/>
      <c r="G5" s="26"/>
      <c r="H5" s="27"/>
      <c r="I5" s="28"/>
      <c r="J5" s="13"/>
      <c r="K5" s="13"/>
      <c r="L5" s="13"/>
    </row>
    <row r="6" spans="1:12" x14ac:dyDescent="0.2">
      <c r="A6" s="189" t="s">
        <v>6</v>
      </c>
      <c r="B6" s="190"/>
      <c r="C6" s="184" t="s">
        <v>278</v>
      </c>
      <c r="D6" s="185"/>
      <c r="E6" s="133"/>
      <c r="F6" s="133"/>
      <c r="G6" s="133"/>
      <c r="H6" s="133"/>
      <c r="I6" s="134"/>
      <c r="J6" s="13"/>
      <c r="K6" s="13"/>
      <c r="L6" s="13"/>
    </row>
    <row r="7" spans="1:12" x14ac:dyDescent="0.2">
      <c r="A7" s="94"/>
      <c r="B7" s="94"/>
      <c r="C7" s="135"/>
      <c r="D7" s="135"/>
      <c r="E7" s="133"/>
      <c r="F7" s="133"/>
      <c r="G7" s="133"/>
      <c r="H7" s="133"/>
      <c r="I7" s="134"/>
      <c r="J7" s="13"/>
      <c r="K7" s="13"/>
      <c r="L7" s="13"/>
    </row>
    <row r="8" spans="1:12" ht="12.75" customHeight="1" x14ac:dyDescent="0.2">
      <c r="A8" s="191" t="s">
        <v>7</v>
      </c>
      <c r="B8" s="192"/>
      <c r="C8" s="184" t="s">
        <v>279</v>
      </c>
      <c r="D8" s="193"/>
      <c r="E8" s="133"/>
      <c r="F8" s="133"/>
      <c r="G8" s="133"/>
      <c r="H8" s="133"/>
      <c r="I8" s="109"/>
      <c r="J8" s="13"/>
      <c r="K8" s="13"/>
      <c r="L8" s="13"/>
    </row>
    <row r="9" spans="1:12" x14ac:dyDescent="0.2">
      <c r="A9" s="95"/>
      <c r="B9" s="95"/>
      <c r="C9" s="136"/>
      <c r="D9" s="135"/>
      <c r="E9" s="31"/>
      <c r="F9" s="31"/>
      <c r="G9" s="31"/>
      <c r="H9" s="31"/>
      <c r="I9" s="109"/>
      <c r="J9" s="13"/>
      <c r="K9" s="13"/>
      <c r="L9" s="13"/>
    </row>
    <row r="10" spans="1:12" ht="12.75" customHeight="1" x14ac:dyDescent="0.2">
      <c r="A10" s="181" t="s">
        <v>8</v>
      </c>
      <c r="B10" s="182"/>
      <c r="C10" s="184" t="s">
        <v>280</v>
      </c>
      <c r="D10" s="185"/>
      <c r="E10" s="31"/>
      <c r="F10" s="31"/>
      <c r="G10" s="31"/>
      <c r="H10" s="31"/>
      <c r="I10" s="109"/>
      <c r="J10" s="13"/>
      <c r="K10" s="13"/>
      <c r="L10" s="13"/>
    </row>
    <row r="11" spans="1:12" x14ac:dyDescent="0.2">
      <c r="A11" s="183"/>
      <c r="B11" s="183"/>
      <c r="C11" s="31"/>
      <c r="D11" s="31"/>
      <c r="E11" s="31"/>
      <c r="F11" s="31"/>
      <c r="G11" s="31"/>
      <c r="H11" s="31"/>
      <c r="I11" s="109"/>
      <c r="J11" s="13"/>
      <c r="K11" s="13"/>
      <c r="L11" s="13"/>
    </row>
    <row r="12" spans="1:12" x14ac:dyDescent="0.2">
      <c r="A12" s="189" t="s">
        <v>9</v>
      </c>
      <c r="B12" s="190"/>
      <c r="C12" s="194" t="s">
        <v>281</v>
      </c>
      <c r="D12" s="195"/>
      <c r="E12" s="195"/>
      <c r="F12" s="195"/>
      <c r="G12" s="195"/>
      <c r="H12" s="195"/>
      <c r="I12" s="196"/>
      <c r="J12" s="13"/>
      <c r="K12" s="13"/>
      <c r="L12" s="13"/>
    </row>
    <row r="13" spans="1:12" x14ac:dyDescent="0.2">
      <c r="A13" s="94"/>
      <c r="B13" s="94"/>
      <c r="C13" s="137"/>
      <c r="D13" s="135"/>
      <c r="E13" s="135"/>
      <c r="F13" s="135"/>
      <c r="G13" s="135"/>
      <c r="H13" s="135"/>
      <c r="I13" s="135"/>
      <c r="J13" s="13"/>
      <c r="K13" s="13"/>
      <c r="L13" s="13"/>
    </row>
    <row r="14" spans="1:12" x14ac:dyDescent="0.2">
      <c r="A14" s="189" t="s">
        <v>10</v>
      </c>
      <c r="B14" s="197"/>
      <c r="C14" s="198">
        <v>10000</v>
      </c>
      <c r="D14" s="199"/>
      <c r="E14" s="135"/>
      <c r="F14" s="194" t="s">
        <v>282</v>
      </c>
      <c r="G14" s="200"/>
      <c r="H14" s="200"/>
      <c r="I14" s="201"/>
      <c r="J14" s="13"/>
      <c r="K14" s="13"/>
      <c r="L14" s="13"/>
    </row>
    <row r="15" spans="1:12" x14ac:dyDescent="0.2">
      <c r="A15" s="94"/>
      <c r="B15" s="94"/>
      <c r="C15" s="135"/>
      <c r="D15" s="135"/>
      <c r="E15" s="135"/>
      <c r="F15" s="135"/>
      <c r="G15" s="135"/>
      <c r="H15" s="135"/>
      <c r="I15" s="135"/>
      <c r="J15" s="13"/>
      <c r="K15" s="13"/>
      <c r="L15" s="13"/>
    </row>
    <row r="16" spans="1:12" x14ac:dyDescent="0.2">
      <c r="A16" s="189" t="s">
        <v>11</v>
      </c>
      <c r="B16" s="190"/>
      <c r="C16" s="194" t="s">
        <v>288</v>
      </c>
      <c r="D16" s="195"/>
      <c r="E16" s="195"/>
      <c r="F16" s="195"/>
      <c r="G16" s="195"/>
      <c r="H16" s="195"/>
      <c r="I16" s="196"/>
      <c r="J16" s="13"/>
      <c r="K16" s="13"/>
      <c r="L16" s="13"/>
    </row>
    <row r="17" spans="1:12" x14ac:dyDescent="0.2">
      <c r="A17" s="94"/>
      <c r="B17" s="94"/>
      <c r="C17" s="135"/>
      <c r="D17" s="135"/>
      <c r="E17" s="135"/>
      <c r="F17" s="135"/>
      <c r="G17" s="135"/>
      <c r="H17" s="135"/>
      <c r="I17" s="135"/>
      <c r="J17" s="13"/>
      <c r="K17" s="13"/>
      <c r="L17" s="13"/>
    </row>
    <row r="18" spans="1:12" x14ac:dyDescent="0.2">
      <c r="A18" s="189" t="s">
        <v>12</v>
      </c>
      <c r="B18" s="190"/>
      <c r="C18" s="204" t="s">
        <v>283</v>
      </c>
      <c r="D18" s="205"/>
      <c r="E18" s="205"/>
      <c r="F18" s="205"/>
      <c r="G18" s="205"/>
      <c r="H18" s="205"/>
      <c r="I18" s="206"/>
      <c r="J18" s="13"/>
      <c r="K18" s="13"/>
      <c r="L18" s="13"/>
    </row>
    <row r="19" spans="1:12" x14ac:dyDescent="0.2">
      <c r="A19" s="94"/>
      <c r="B19" s="94"/>
      <c r="C19" s="137"/>
      <c r="D19" s="135"/>
      <c r="E19" s="135"/>
      <c r="F19" s="135"/>
      <c r="G19" s="135"/>
      <c r="H19" s="135"/>
      <c r="I19" s="135"/>
      <c r="J19" s="13"/>
      <c r="K19" s="13"/>
      <c r="L19" s="13"/>
    </row>
    <row r="20" spans="1:12" x14ac:dyDescent="0.2">
      <c r="A20" s="189" t="s">
        <v>13</v>
      </c>
      <c r="B20" s="190"/>
      <c r="C20" s="204" t="s">
        <v>283</v>
      </c>
      <c r="D20" s="205"/>
      <c r="E20" s="205"/>
      <c r="F20" s="205"/>
      <c r="G20" s="205"/>
      <c r="H20" s="205"/>
      <c r="I20" s="206"/>
      <c r="J20" s="13"/>
      <c r="K20" s="13"/>
      <c r="L20" s="13"/>
    </row>
    <row r="21" spans="1:12" x14ac:dyDescent="0.2">
      <c r="A21" s="94"/>
      <c r="B21" s="94"/>
      <c r="C21" s="137"/>
      <c r="D21" s="135"/>
      <c r="E21" s="135"/>
      <c r="F21" s="135"/>
      <c r="G21" s="135"/>
      <c r="H21" s="135"/>
      <c r="I21" s="135"/>
      <c r="J21" s="13"/>
      <c r="K21" s="13"/>
      <c r="L21" s="13"/>
    </row>
    <row r="22" spans="1:12" x14ac:dyDescent="0.2">
      <c r="A22" s="189" t="s">
        <v>14</v>
      </c>
      <c r="B22" s="190"/>
      <c r="C22" s="138">
        <v>133</v>
      </c>
      <c r="D22" s="194" t="s">
        <v>282</v>
      </c>
      <c r="E22" s="226"/>
      <c r="F22" s="227"/>
      <c r="G22" s="202"/>
      <c r="H22" s="203"/>
      <c r="I22" s="139"/>
      <c r="J22" s="13"/>
      <c r="K22" s="13"/>
      <c r="L22" s="13"/>
    </row>
    <row r="23" spans="1:12" x14ac:dyDescent="0.2">
      <c r="A23" s="94"/>
      <c r="B23" s="94"/>
      <c r="C23" s="135"/>
      <c r="D23" s="135"/>
      <c r="E23" s="135"/>
      <c r="F23" s="135"/>
      <c r="G23" s="135"/>
      <c r="H23" s="135"/>
      <c r="I23" s="140"/>
      <c r="J23" s="13"/>
      <c r="K23" s="13"/>
      <c r="L23" s="13"/>
    </row>
    <row r="24" spans="1:12" x14ac:dyDescent="0.2">
      <c r="A24" s="189" t="s">
        <v>15</v>
      </c>
      <c r="B24" s="190"/>
      <c r="C24" s="138">
        <v>21</v>
      </c>
      <c r="D24" s="194" t="s">
        <v>284</v>
      </c>
      <c r="E24" s="226"/>
      <c r="F24" s="226"/>
      <c r="G24" s="227"/>
      <c r="H24" s="93" t="s">
        <v>22</v>
      </c>
      <c r="I24" s="141">
        <v>3709</v>
      </c>
      <c r="J24" s="13"/>
      <c r="K24" s="13"/>
      <c r="L24" s="13"/>
    </row>
    <row r="25" spans="1:12" x14ac:dyDescent="0.2">
      <c r="A25" s="94"/>
      <c r="B25" s="94"/>
      <c r="C25" s="135"/>
      <c r="D25" s="135"/>
      <c r="E25" s="135"/>
      <c r="F25" s="135"/>
      <c r="G25" s="142"/>
      <c r="H25" s="94" t="s">
        <v>23</v>
      </c>
      <c r="I25" s="137"/>
      <c r="J25" s="13"/>
      <c r="K25" s="13"/>
      <c r="L25" s="13"/>
    </row>
    <row r="26" spans="1:12" x14ac:dyDescent="0.2">
      <c r="A26" s="189" t="s">
        <v>16</v>
      </c>
      <c r="B26" s="190"/>
      <c r="C26" s="143" t="s">
        <v>285</v>
      </c>
      <c r="D26" s="144"/>
      <c r="E26" s="145"/>
      <c r="F26" s="140"/>
      <c r="G26" s="189" t="s">
        <v>24</v>
      </c>
      <c r="H26" s="190"/>
      <c r="I26" s="146" t="s">
        <v>286</v>
      </c>
      <c r="J26" s="13"/>
      <c r="K26" s="13"/>
      <c r="L26" s="13"/>
    </row>
    <row r="27" spans="1:12" x14ac:dyDescent="0.2">
      <c r="A27" s="94"/>
      <c r="B27" s="94"/>
      <c r="C27" s="22"/>
      <c r="D27" s="32"/>
      <c r="E27" s="32"/>
      <c r="F27" s="32"/>
      <c r="G27" s="32"/>
      <c r="H27" s="22"/>
      <c r="I27" s="33"/>
      <c r="J27" s="13"/>
      <c r="K27" s="13"/>
      <c r="L27" s="13"/>
    </row>
    <row r="28" spans="1:12" x14ac:dyDescent="0.2">
      <c r="A28" s="224" t="s">
        <v>21</v>
      </c>
      <c r="B28" s="207"/>
      <c r="C28" s="225"/>
      <c r="D28" s="225"/>
      <c r="E28" s="207" t="s">
        <v>25</v>
      </c>
      <c r="F28" s="208"/>
      <c r="G28" s="208"/>
      <c r="H28" s="209" t="s">
        <v>1</v>
      </c>
      <c r="I28" s="209"/>
      <c r="J28" s="13"/>
      <c r="K28" s="13"/>
      <c r="L28" s="13"/>
    </row>
    <row r="29" spans="1:12" x14ac:dyDescent="0.2">
      <c r="A29" s="97"/>
      <c r="B29" s="97"/>
      <c r="C29" s="13"/>
      <c r="D29" s="28"/>
      <c r="E29" s="22"/>
      <c r="F29" s="22"/>
      <c r="G29" s="22"/>
      <c r="H29" s="34"/>
      <c r="I29" s="33"/>
      <c r="J29" s="13"/>
      <c r="K29" s="13"/>
      <c r="L29" s="13"/>
    </row>
    <row r="30" spans="1:12" x14ac:dyDescent="0.2">
      <c r="A30" s="210"/>
      <c r="B30" s="211"/>
      <c r="C30" s="211"/>
      <c r="D30" s="212"/>
      <c r="E30" s="210"/>
      <c r="F30" s="211"/>
      <c r="G30" s="211"/>
      <c r="H30" s="213"/>
      <c r="I30" s="214"/>
      <c r="J30" s="13"/>
      <c r="K30" s="13"/>
      <c r="L30" s="13"/>
    </row>
    <row r="31" spans="1:12" x14ac:dyDescent="0.2">
      <c r="A31" s="98"/>
      <c r="B31" s="98"/>
      <c r="C31" s="30"/>
      <c r="D31" s="217"/>
      <c r="E31" s="217"/>
      <c r="F31" s="217"/>
      <c r="G31" s="218"/>
      <c r="H31" s="22"/>
      <c r="I31" s="37"/>
      <c r="J31" s="13"/>
      <c r="K31" s="13"/>
      <c r="L31" s="13"/>
    </row>
    <row r="32" spans="1:12" x14ac:dyDescent="0.2">
      <c r="A32" s="210"/>
      <c r="B32" s="211"/>
      <c r="C32" s="211"/>
      <c r="D32" s="212"/>
      <c r="E32" s="210"/>
      <c r="F32" s="211"/>
      <c r="G32" s="211"/>
      <c r="H32" s="213"/>
      <c r="I32" s="214"/>
      <c r="J32" s="13"/>
      <c r="K32" s="13"/>
      <c r="L32" s="13"/>
    </row>
    <row r="33" spans="1:12" x14ac:dyDescent="0.2">
      <c r="A33" s="98"/>
      <c r="B33" s="98"/>
      <c r="C33" s="30"/>
      <c r="D33" s="35"/>
      <c r="E33" s="35"/>
      <c r="F33" s="35"/>
      <c r="G33" s="36"/>
      <c r="H33" s="22"/>
      <c r="I33" s="38"/>
      <c r="J33" s="13"/>
      <c r="K33" s="13"/>
      <c r="L33" s="13"/>
    </row>
    <row r="34" spans="1:12" x14ac:dyDescent="0.2">
      <c r="A34" s="210"/>
      <c r="B34" s="211"/>
      <c r="C34" s="211"/>
      <c r="D34" s="212"/>
      <c r="E34" s="210"/>
      <c r="F34" s="211"/>
      <c r="G34" s="211"/>
      <c r="H34" s="213"/>
      <c r="I34" s="214"/>
      <c r="J34" s="13"/>
      <c r="K34" s="13"/>
      <c r="L34" s="13"/>
    </row>
    <row r="35" spans="1:12" x14ac:dyDescent="0.2">
      <c r="A35" s="99"/>
      <c r="B35" s="99"/>
      <c r="C35" s="30"/>
      <c r="D35" s="35"/>
      <c r="E35" s="35"/>
      <c r="F35" s="35"/>
      <c r="G35" s="36"/>
      <c r="H35" s="22"/>
      <c r="I35" s="38"/>
      <c r="J35" s="13"/>
      <c r="K35" s="13"/>
      <c r="L35" s="13"/>
    </row>
    <row r="36" spans="1:12" x14ac:dyDescent="0.2">
      <c r="A36" s="210"/>
      <c r="B36" s="211"/>
      <c r="C36" s="211"/>
      <c r="D36" s="212"/>
      <c r="E36" s="210"/>
      <c r="F36" s="211"/>
      <c r="G36" s="211"/>
      <c r="H36" s="213"/>
      <c r="I36" s="214"/>
      <c r="J36" s="13"/>
      <c r="K36" s="13"/>
      <c r="L36" s="13"/>
    </row>
    <row r="37" spans="1:12" x14ac:dyDescent="0.2">
      <c r="A37" s="100"/>
      <c r="B37" s="100"/>
      <c r="C37" s="215"/>
      <c r="D37" s="216"/>
      <c r="E37" s="22"/>
      <c r="F37" s="215"/>
      <c r="G37" s="216"/>
      <c r="H37" s="22"/>
      <c r="I37" s="22"/>
      <c r="J37" s="13"/>
      <c r="K37" s="13"/>
      <c r="L37" s="13"/>
    </row>
    <row r="38" spans="1:12" x14ac:dyDescent="0.2">
      <c r="A38" s="210"/>
      <c r="B38" s="211"/>
      <c r="C38" s="211"/>
      <c r="D38" s="212"/>
      <c r="E38" s="210"/>
      <c r="F38" s="211"/>
      <c r="G38" s="211"/>
      <c r="H38" s="213"/>
      <c r="I38" s="214"/>
      <c r="J38" s="13"/>
      <c r="K38" s="13"/>
      <c r="L38" s="13"/>
    </row>
    <row r="39" spans="1:12" x14ac:dyDescent="0.2">
      <c r="A39" s="100"/>
      <c r="B39" s="100"/>
      <c r="C39" s="39"/>
      <c r="D39" s="40"/>
      <c r="E39" s="22"/>
      <c r="F39" s="39"/>
      <c r="G39" s="40"/>
      <c r="H39" s="22"/>
      <c r="I39" s="22"/>
      <c r="J39" s="13"/>
      <c r="K39" s="13"/>
      <c r="L39" s="13"/>
    </row>
    <row r="40" spans="1:12" x14ac:dyDescent="0.2">
      <c r="A40" s="210"/>
      <c r="B40" s="211"/>
      <c r="C40" s="211"/>
      <c r="D40" s="212"/>
      <c r="E40" s="210"/>
      <c r="F40" s="211"/>
      <c r="G40" s="211"/>
      <c r="H40" s="213"/>
      <c r="I40" s="214"/>
      <c r="J40" s="13"/>
      <c r="K40" s="13"/>
      <c r="L40" s="13"/>
    </row>
    <row r="41" spans="1:12" x14ac:dyDescent="0.2">
      <c r="A41" s="41"/>
      <c r="B41" s="101"/>
      <c r="C41" s="42"/>
      <c r="D41" s="42"/>
      <c r="E41" s="41"/>
      <c r="F41" s="42"/>
      <c r="G41" s="42"/>
      <c r="H41" s="43"/>
      <c r="I41" s="44"/>
      <c r="J41" s="13"/>
      <c r="K41" s="13"/>
      <c r="L41" s="13"/>
    </row>
    <row r="42" spans="1:12" x14ac:dyDescent="0.2">
      <c r="A42" s="100"/>
      <c r="B42" s="100"/>
      <c r="C42" s="39"/>
      <c r="D42" s="40"/>
      <c r="E42" s="22"/>
      <c r="F42" s="39"/>
      <c r="G42" s="40"/>
      <c r="H42" s="22"/>
      <c r="I42" s="22"/>
      <c r="J42" s="13"/>
      <c r="K42" s="13"/>
      <c r="L42" s="13"/>
    </row>
    <row r="43" spans="1:12" x14ac:dyDescent="0.2">
      <c r="A43" s="102"/>
      <c r="B43" s="102"/>
      <c r="C43" s="45"/>
      <c r="D43" s="29"/>
      <c r="E43" s="29"/>
      <c r="F43" s="45"/>
      <c r="G43" s="29"/>
      <c r="H43" s="29"/>
      <c r="I43" s="29"/>
      <c r="J43" s="13"/>
      <c r="K43" s="13"/>
      <c r="L43" s="13"/>
    </row>
    <row r="44" spans="1:12" ht="12.75" customHeight="1" x14ac:dyDescent="0.2">
      <c r="A44" s="220" t="s">
        <v>17</v>
      </c>
      <c r="B44" s="221"/>
      <c r="C44" s="222"/>
      <c r="D44" s="223"/>
      <c r="E44" s="105"/>
      <c r="F44" s="249"/>
      <c r="G44" s="250"/>
      <c r="H44" s="250"/>
      <c r="I44" s="251"/>
      <c r="J44" s="13"/>
      <c r="K44" s="13"/>
      <c r="L44" s="13"/>
    </row>
    <row r="45" spans="1:12" x14ac:dyDescent="0.2">
      <c r="A45" s="100"/>
      <c r="B45" s="100"/>
      <c r="C45" s="252"/>
      <c r="D45" s="253"/>
      <c r="E45" s="31"/>
      <c r="F45" s="252"/>
      <c r="G45" s="254"/>
      <c r="H45" s="106"/>
      <c r="I45" s="107"/>
      <c r="J45" s="13"/>
      <c r="K45" s="13"/>
      <c r="L45" s="13"/>
    </row>
    <row r="46" spans="1:12" ht="12.75" customHeight="1" x14ac:dyDescent="0.2">
      <c r="A46" s="220" t="s">
        <v>18</v>
      </c>
      <c r="B46" s="221"/>
      <c r="C46" s="249"/>
      <c r="D46" s="255"/>
      <c r="E46" s="255"/>
      <c r="F46" s="255"/>
      <c r="G46" s="255"/>
      <c r="H46" s="255"/>
      <c r="I46" s="256"/>
      <c r="J46" s="13"/>
      <c r="K46" s="13"/>
      <c r="L46" s="13"/>
    </row>
    <row r="47" spans="1:12" x14ac:dyDescent="0.2">
      <c r="A47" s="94"/>
      <c r="B47" s="94"/>
      <c r="C47" s="108" t="s">
        <v>26</v>
      </c>
      <c r="D47" s="31"/>
      <c r="E47" s="31"/>
      <c r="F47" s="31"/>
      <c r="G47" s="31"/>
      <c r="H47" s="31"/>
      <c r="I47" s="109"/>
      <c r="J47" s="13"/>
      <c r="K47" s="13"/>
      <c r="L47" s="13"/>
    </row>
    <row r="48" spans="1:12" ht="12.75" customHeight="1" x14ac:dyDescent="0.2">
      <c r="A48" s="220" t="s">
        <v>19</v>
      </c>
      <c r="B48" s="221"/>
      <c r="C48" s="233"/>
      <c r="D48" s="231"/>
      <c r="E48" s="232"/>
      <c r="F48" s="31"/>
      <c r="G48" s="110" t="s">
        <v>2</v>
      </c>
      <c r="H48" s="233"/>
      <c r="I48" s="232"/>
      <c r="J48" s="13"/>
      <c r="K48" s="13"/>
      <c r="L48" s="13"/>
    </row>
    <row r="49" spans="1:12" x14ac:dyDescent="0.2">
      <c r="A49" s="94"/>
      <c r="B49" s="94"/>
      <c r="C49" s="111"/>
      <c r="D49" s="31"/>
      <c r="E49" s="31"/>
      <c r="F49" s="31"/>
      <c r="G49" s="31"/>
      <c r="H49" s="31"/>
      <c r="I49" s="109"/>
      <c r="J49" s="13"/>
      <c r="K49" s="13"/>
      <c r="L49" s="13"/>
    </row>
    <row r="50" spans="1:12" ht="12.75" customHeight="1" x14ac:dyDescent="0.2">
      <c r="A50" s="220" t="s">
        <v>12</v>
      </c>
      <c r="B50" s="221"/>
      <c r="C50" s="230"/>
      <c r="D50" s="231"/>
      <c r="E50" s="231"/>
      <c r="F50" s="231"/>
      <c r="G50" s="231"/>
      <c r="H50" s="231"/>
      <c r="I50" s="232"/>
      <c r="J50" s="13"/>
      <c r="K50" s="13"/>
      <c r="L50" s="13"/>
    </row>
    <row r="51" spans="1:12" x14ac:dyDescent="0.2">
      <c r="A51" s="94"/>
      <c r="B51" s="94"/>
      <c r="C51" s="31"/>
      <c r="D51" s="31"/>
      <c r="E51" s="31"/>
      <c r="F51" s="31"/>
      <c r="G51" s="31"/>
      <c r="H51" s="31"/>
      <c r="I51" s="109"/>
      <c r="J51" s="13"/>
      <c r="K51" s="13"/>
      <c r="L51" s="13"/>
    </row>
    <row r="52" spans="1:12" x14ac:dyDescent="0.2">
      <c r="A52" s="189" t="s">
        <v>20</v>
      </c>
      <c r="B52" s="190"/>
      <c r="C52" s="233"/>
      <c r="D52" s="231"/>
      <c r="E52" s="231"/>
      <c r="F52" s="231"/>
      <c r="G52" s="231"/>
      <c r="H52" s="231"/>
      <c r="I52" s="234"/>
      <c r="J52" s="13"/>
      <c r="K52" s="13"/>
      <c r="L52" s="13"/>
    </row>
    <row r="53" spans="1:12" x14ac:dyDescent="0.2">
      <c r="A53" s="103"/>
      <c r="B53" s="103"/>
      <c r="C53" s="237" t="s">
        <v>27</v>
      </c>
      <c r="D53" s="237"/>
      <c r="E53" s="237"/>
      <c r="F53" s="237"/>
      <c r="G53" s="237"/>
      <c r="H53" s="237"/>
      <c r="I53" s="112"/>
      <c r="J53" s="13"/>
      <c r="K53" s="13"/>
      <c r="L53" s="13"/>
    </row>
    <row r="54" spans="1:12" x14ac:dyDescent="0.2">
      <c r="A54" s="103"/>
      <c r="B54" s="103"/>
      <c r="C54" s="113"/>
      <c r="D54" s="113"/>
      <c r="E54" s="113"/>
      <c r="F54" s="113"/>
      <c r="G54" s="113"/>
      <c r="H54" s="113"/>
      <c r="I54" s="112"/>
      <c r="J54" s="13"/>
      <c r="K54" s="13"/>
      <c r="L54" s="13"/>
    </row>
    <row r="55" spans="1:12" x14ac:dyDescent="0.2">
      <c r="A55" s="103"/>
      <c r="B55" s="235" t="s">
        <v>28</v>
      </c>
      <c r="C55" s="236"/>
      <c r="D55" s="236"/>
      <c r="E55" s="236"/>
      <c r="F55" s="114"/>
      <c r="G55" s="114"/>
      <c r="H55" s="114"/>
      <c r="I55" s="115"/>
      <c r="J55" s="13"/>
      <c r="K55" s="13"/>
      <c r="L55" s="13"/>
    </row>
    <row r="56" spans="1:12" x14ac:dyDescent="0.2">
      <c r="A56" s="103"/>
      <c r="B56" s="235" t="s">
        <v>29</v>
      </c>
      <c r="C56" s="246"/>
      <c r="D56" s="246"/>
      <c r="E56" s="246"/>
      <c r="F56" s="246"/>
      <c r="G56" s="246"/>
      <c r="H56" s="246"/>
      <c r="I56" s="246"/>
      <c r="J56" s="13"/>
      <c r="K56" s="13"/>
      <c r="L56" s="13"/>
    </row>
    <row r="57" spans="1:12" x14ac:dyDescent="0.2">
      <c r="A57" s="103"/>
      <c r="B57" s="238" t="s">
        <v>30</v>
      </c>
      <c r="C57" s="239"/>
      <c r="D57" s="239"/>
      <c r="E57" s="239"/>
      <c r="F57" s="239"/>
      <c r="G57" s="239"/>
      <c r="H57" s="239"/>
      <c r="I57" s="239"/>
      <c r="J57" s="13"/>
      <c r="K57" s="13"/>
      <c r="L57" s="13"/>
    </row>
    <row r="58" spans="1:12" x14ac:dyDescent="0.2">
      <c r="A58" s="103"/>
      <c r="B58" s="238" t="s">
        <v>31</v>
      </c>
      <c r="C58" s="239"/>
      <c r="D58" s="239"/>
      <c r="E58" s="239"/>
      <c r="F58" s="239"/>
      <c r="G58" s="239"/>
      <c r="H58" s="239"/>
      <c r="I58" s="239"/>
      <c r="J58" s="13"/>
      <c r="K58" s="13"/>
      <c r="L58" s="13"/>
    </row>
    <row r="59" spans="1:12" x14ac:dyDescent="0.2">
      <c r="A59" s="103"/>
      <c r="B59" s="240"/>
      <c r="C59" s="241"/>
      <c r="D59" s="241"/>
      <c r="E59" s="241"/>
      <c r="F59" s="241"/>
      <c r="G59" s="241"/>
      <c r="H59" s="241"/>
      <c r="I59" s="242"/>
      <c r="J59" s="13"/>
      <c r="K59" s="13"/>
      <c r="L59" s="13"/>
    </row>
    <row r="60" spans="1:12" x14ac:dyDescent="0.2">
      <c r="A60" s="46" t="s">
        <v>3</v>
      </c>
      <c r="B60" s="32"/>
      <c r="C60" s="116"/>
      <c r="D60" s="116"/>
      <c r="E60" s="116"/>
      <c r="F60" s="116"/>
      <c r="G60" s="116"/>
      <c r="H60" s="116"/>
      <c r="I60" s="117"/>
      <c r="J60" s="13"/>
      <c r="K60" s="13"/>
      <c r="L60" s="13"/>
    </row>
    <row r="61" spans="1:12" ht="13.5" thickBot="1" x14ac:dyDescent="0.25">
      <c r="A61" s="32"/>
      <c r="B61" s="32"/>
      <c r="C61" s="31"/>
      <c r="D61" s="31"/>
      <c r="E61" s="31"/>
      <c r="F61" s="31"/>
      <c r="G61" s="118"/>
      <c r="H61" s="119"/>
      <c r="I61" s="120"/>
      <c r="J61" s="13"/>
      <c r="K61" s="13"/>
      <c r="L61" s="13"/>
    </row>
    <row r="62" spans="1:12" x14ac:dyDescent="0.2">
      <c r="A62" s="104"/>
      <c r="B62" s="104"/>
      <c r="C62" s="31"/>
      <c r="D62" s="31"/>
      <c r="E62" s="121" t="s">
        <v>32</v>
      </c>
      <c r="F62" s="97"/>
      <c r="G62" s="243" t="s">
        <v>33</v>
      </c>
      <c r="H62" s="244"/>
      <c r="I62" s="245"/>
      <c r="J62" s="13"/>
      <c r="K62" s="13"/>
      <c r="L62" s="13"/>
    </row>
    <row r="63" spans="1:12" x14ac:dyDescent="0.2">
      <c r="C63" s="122"/>
      <c r="D63" s="122"/>
      <c r="E63" s="122"/>
      <c r="F63" s="122"/>
      <c r="G63" s="247"/>
      <c r="H63" s="248"/>
      <c r="I63" s="123"/>
      <c r="J63" s="13"/>
      <c r="K63" s="13"/>
      <c r="L63" s="13"/>
    </row>
    <row r="64" spans="1:12" x14ac:dyDescent="0.2">
      <c r="C64" s="28"/>
      <c r="D64" s="28"/>
      <c r="E64" s="28"/>
      <c r="F64" s="28"/>
      <c r="G64" s="228"/>
      <c r="H64" s="229"/>
      <c r="I64" s="28"/>
      <c r="J64" s="13"/>
      <c r="K64" s="13"/>
      <c r="L64" s="13"/>
    </row>
  </sheetData>
  <protectedRanges>
    <protectedRange sqref="E2 H2 C34:D34 C30:I30 C32:I32" name="Range1"/>
    <protectedRange sqref="A30:B30 A32:B32 A34:B34" name="Range1_1_2"/>
    <protectedRange sqref="C6:D6 C8:D8 C10:D10" name="Range1_1"/>
    <protectedRange sqref="C12:I12 C14:D14 F14:I14 C18:I18 C20:I20 C24:G24 C22:F22 C26 I26 I24" name="Range1_1_1"/>
    <protectedRange sqref="C16:I16" name="Range1_1_1_1"/>
  </protectedRanges>
  <mergeCells count="74">
    <mergeCell ref="F44:I44"/>
    <mergeCell ref="C45:D45"/>
    <mergeCell ref="F45:G45"/>
    <mergeCell ref="A48:B48"/>
    <mergeCell ref="C48:E48"/>
    <mergeCell ref="H48:I48"/>
    <mergeCell ref="C46:I46"/>
    <mergeCell ref="G64:H64"/>
    <mergeCell ref="A50:B50"/>
    <mergeCell ref="C50:I50"/>
    <mergeCell ref="A52:B52"/>
    <mergeCell ref="C52:I52"/>
    <mergeCell ref="B55:E55"/>
    <mergeCell ref="C53:H53"/>
    <mergeCell ref="B58:I58"/>
    <mergeCell ref="B59:I59"/>
    <mergeCell ref="G62:I62"/>
    <mergeCell ref="B56:I56"/>
    <mergeCell ref="G63:H63"/>
    <mergeCell ref="B57:I57"/>
    <mergeCell ref="A1:C1"/>
    <mergeCell ref="A46:B46"/>
    <mergeCell ref="A44:B44"/>
    <mergeCell ref="C44:D44"/>
    <mergeCell ref="C37:D37"/>
    <mergeCell ref="A38:D38"/>
    <mergeCell ref="A34:D34"/>
    <mergeCell ref="A28:D28"/>
    <mergeCell ref="A24:B24"/>
    <mergeCell ref="D24:G24"/>
    <mergeCell ref="A26:B26"/>
    <mergeCell ref="G26:H26"/>
    <mergeCell ref="A20:B20"/>
    <mergeCell ref="C20:I20"/>
    <mergeCell ref="A22:B22"/>
    <mergeCell ref="D22:F22"/>
    <mergeCell ref="E38:G38"/>
    <mergeCell ref="H38:I38"/>
    <mergeCell ref="A40:D40"/>
    <mergeCell ref="E40:G40"/>
    <mergeCell ref="H40:I40"/>
    <mergeCell ref="F37:G37"/>
    <mergeCell ref="D31:G31"/>
    <mergeCell ref="A32:D32"/>
    <mergeCell ref="E32:G32"/>
    <mergeCell ref="H32:I32"/>
    <mergeCell ref="E34:G34"/>
    <mergeCell ref="H34:I34"/>
    <mergeCell ref="A36:D36"/>
    <mergeCell ref="E36:G36"/>
    <mergeCell ref="H36:I36"/>
    <mergeCell ref="E28:G28"/>
    <mergeCell ref="H28:I28"/>
    <mergeCell ref="A30:D30"/>
    <mergeCell ref="E30:G30"/>
    <mergeCell ref="H30:I30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23"/>
  <sheetViews>
    <sheetView view="pageBreakPreview" topLeftCell="A52" zoomScale="110" zoomScaleNormal="100" workbookViewId="0">
      <selection activeCell="F1" sqref="F1:G1048576"/>
    </sheetView>
  </sheetViews>
  <sheetFormatPr defaultRowHeight="12.75" x14ac:dyDescent="0.2"/>
  <cols>
    <col min="1" max="1" width="62.140625" bestFit="1" customWidth="1"/>
    <col min="3" max="4" width="14" bestFit="1" customWidth="1"/>
  </cols>
  <sheetData>
    <row r="1" spans="1:7" ht="12.75" customHeight="1" x14ac:dyDescent="0.2">
      <c r="A1" s="257" t="s">
        <v>35</v>
      </c>
      <c r="B1" s="257"/>
      <c r="C1" s="257"/>
      <c r="D1" s="258"/>
    </row>
    <row r="2" spans="1:7" ht="12.75" customHeight="1" x14ac:dyDescent="0.2">
      <c r="A2" s="260" t="s">
        <v>291</v>
      </c>
      <c r="B2" s="260"/>
      <c r="C2" s="260"/>
      <c r="D2" s="259"/>
    </row>
    <row r="3" spans="1:7" x14ac:dyDescent="0.2">
      <c r="A3" s="261"/>
      <c r="B3" s="261"/>
      <c r="C3" s="261"/>
      <c r="D3" s="261"/>
    </row>
    <row r="4" spans="1:7" x14ac:dyDescent="0.2">
      <c r="A4" s="270" t="s">
        <v>34</v>
      </c>
      <c r="B4" s="271"/>
      <c r="C4" s="271"/>
      <c r="D4" s="272"/>
    </row>
    <row r="5" spans="1:7" ht="23.25" thickBot="1" x14ac:dyDescent="0.25">
      <c r="A5" s="77" t="s">
        <v>39</v>
      </c>
      <c r="B5" s="48" t="s">
        <v>36</v>
      </c>
      <c r="C5" s="49" t="s">
        <v>37</v>
      </c>
      <c r="D5" s="50" t="s">
        <v>38</v>
      </c>
    </row>
    <row r="6" spans="1:7" x14ac:dyDescent="0.2">
      <c r="A6" s="51">
        <v>1</v>
      </c>
      <c r="B6" s="52">
        <v>2</v>
      </c>
      <c r="C6" s="51">
        <v>3</v>
      </c>
      <c r="D6" s="51">
        <v>4</v>
      </c>
    </row>
    <row r="7" spans="1:7" x14ac:dyDescent="0.2">
      <c r="A7" s="273" t="s">
        <v>139</v>
      </c>
      <c r="B7" s="274"/>
      <c r="C7" s="274"/>
      <c r="D7" s="275"/>
    </row>
    <row r="8" spans="1:7" ht="12.75" customHeight="1" x14ac:dyDescent="0.2">
      <c r="A8" s="74" t="s">
        <v>40</v>
      </c>
      <c r="B8" s="6">
        <v>1</v>
      </c>
      <c r="C8" s="150">
        <v>0</v>
      </c>
      <c r="D8" s="150">
        <v>0</v>
      </c>
      <c r="F8" s="148"/>
      <c r="G8" s="148"/>
    </row>
    <row r="9" spans="1:7" ht="12.75" customHeight="1" x14ac:dyDescent="0.2">
      <c r="A9" s="75" t="s">
        <v>41</v>
      </c>
      <c r="B9" s="4">
        <v>2</v>
      </c>
      <c r="C9" s="151">
        <f>C10+C17+C27+C36+C40</f>
        <v>8624520349</v>
      </c>
      <c r="D9" s="151">
        <f>D10+D17+D27+D36+D40</f>
        <v>9715642391</v>
      </c>
      <c r="F9" s="148"/>
      <c r="G9" s="148"/>
    </row>
    <row r="10" spans="1:7" ht="12.75" customHeight="1" x14ac:dyDescent="0.2">
      <c r="A10" s="76" t="s">
        <v>42</v>
      </c>
      <c r="B10" s="4">
        <v>3</v>
      </c>
      <c r="C10" s="151">
        <f>SUM(C11:C16)</f>
        <v>1198657363</v>
      </c>
      <c r="D10" s="151">
        <f>SUM(D11:D16)</f>
        <v>1380303871</v>
      </c>
      <c r="F10" s="148"/>
      <c r="G10" s="148"/>
    </row>
    <row r="11" spans="1:7" ht="12.75" customHeight="1" x14ac:dyDescent="0.2">
      <c r="A11" s="76" t="s">
        <v>43</v>
      </c>
      <c r="B11" s="4">
        <v>4</v>
      </c>
      <c r="C11" s="152">
        <v>0</v>
      </c>
      <c r="D11" s="152">
        <v>0</v>
      </c>
      <c r="F11" s="148"/>
      <c r="G11" s="148"/>
    </row>
    <row r="12" spans="1:7" ht="24" x14ac:dyDescent="0.2">
      <c r="A12" s="76" t="s">
        <v>44</v>
      </c>
      <c r="B12" s="4">
        <v>5</v>
      </c>
      <c r="C12" s="152">
        <v>1070106078</v>
      </c>
      <c r="D12" s="152">
        <v>1154215204</v>
      </c>
      <c r="F12" s="148"/>
      <c r="G12" s="148"/>
    </row>
    <row r="13" spans="1:7" ht="12.75" customHeight="1" x14ac:dyDescent="0.2">
      <c r="A13" s="76" t="s">
        <v>0</v>
      </c>
      <c r="B13" s="4">
        <v>6</v>
      </c>
      <c r="C13" s="152">
        <v>0</v>
      </c>
      <c r="D13" s="152">
        <v>0</v>
      </c>
      <c r="F13" s="148"/>
      <c r="G13" s="148"/>
    </row>
    <row r="14" spans="1:7" ht="12.75" customHeight="1" x14ac:dyDescent="0.2">
      <c r="A14" s="76" t="s">
        <v>45</v>
      </c>
      <c r="B14" s="4">
        <v>7</v>
      </c>
      <c r="C14" s="152">
        <v>0</v>
      </c>
      <c r="D14" s="152">
        <v>0</v>
      </c>
      <c r="F14" s="148"/>
      <c r="G14" s="148"/>
    </row>
    <row r="15" spans="1:7" ht="12.75" customHeight="1" x14ac:dyDescent="0.2">
      <c r="A15" s="76" t="s">
        <v>46</v>
      </c>
      <c r="B15" s="4">
        <v>8</v>
      </c>
      <c r="C15" s="152">
        <v>128551285</v>
      </c>
      <c r="D15" s="152">
        <v>226088667</v>
      </c>
      <c r="F15" s="148"/>
      <c r="G15" s="148"/>
    </row>
    <row r="16" spans="1:7" ht="12.75" customHeight="1" x14ac:dyDescent="0.2">
      <c r="A16" s="76" t="s">
        <v>47</v>
      </c>
      <c r="B16" s="4">
        <v>9</v>
      </c>
      <c r="C16" s="152">
        <v>0</v>
      </c>
      <c r="D16" s="152">
        <v>0</v>
      </c>
      <c r="F16" s="148"/>
      <c r="G16" s="148"/>
    </row>
    <row r="17" spans="1:7" ht="12.75" customHeight="1" x14ac:dyDescent="0.2">
      <c r="A17" s="76" t="s">
        <v>48</v>
      </c>
      <c r="B17" s="4">
        <v>10</v>
      </c>
      <c r="C17" s="151">
        <f>SUM(C18:C26)</f>
        <v>5148060398</v>
      </c>
      <c r="D17" s="151">
        <f>SUM(D18:D26)</f>
        <v>5084200666</v>
      </c>
      <c r="F17" s="148"/>
      <c r="G17" s="148"/>
    </row>
    <row r="18" spans="1:7" ht="12.75" customHeight="1" x14ac:dyDescent="0.2">
      <c r="A18" s="76" t="s">
        <v>49</v>
      </c>
      <c r="B18" s="4">
        <v>11</v>
      </c>
      <c r="C18" s="152">
        <v>45850769</v>
      </c>
      <c r="D18" s="152">
        <v>44062123</v>
      </c>
      <c r="F18" s="148"/>
      <c r="G18" s="148"/>
    </row>
    <row r="19" spans="1:7" ht="12.75" customHeight="1" x14ac:dyDescent="0.2">
      <c r="A19" s="76" t="s">
        <v>50</v>
      </c>
      <c r="B19" s="4">
        <v>12</v>
      </c>
      <c r="C19" s="152">
        <v>3164836430</v>
      </c>
      <c r="D19" s="152">
        <v>3220030824</v>
      </c>
      <c r="F19" s="148"/>
      <c r="G19" s="148"/>
    </row>
    <row r="20" spans="1:7" ht="12.75" customHeight="1" x14ac:dyDescent="0.2">
      <c r="A20" s="76" t="s">
        <v>51</v>
      </c>
      <c r="B20" s="4">
        <v>13</v>
      </c>
      <c r="C20" s="152">
        <v>1475323955</v>
      </c>
      <c r="D20" s="152">
        <v>1383122807</v>
      </c>
      <c r="F20" s="148"/>
      <c r="G20" s="148"/>
    </row>
    <row r="21" spans="1:7" ht="12.75" customHeight="1" x14ac:dyDescent="0.2">
      <c r="A21" s="76" t="s">
        <v>52</v>
      </c>
      <c r="B21" s="4">
        <v>14</v>
      </c>
      <c r="C21" s="152">
        <v>53232172</v>
      </c>
      <c r="D21" s="152">
        <v>40826162</v>
      </c>
      <c r="F21" s="148"/>
      <c r="G21" s="148"/>
    </row>
    <row r="22" spans="1:7" ht="12.75" customHeight="1" x14ac:dyDescent="0.2">
      <c r="A22" s="76" t="s">
        <v>53</v>
      </c>
      <c r="B22" s="4">
        <v>15</v>
      </c>
      <c r="C22" s="152">
        <v>0</v>
      </c>
      <c r="D22" s="152">
        <v>0</v>
      </c>
      <c r="F22" s="148"/>
      <c r="G22" s="148"/>
    </row>
    <row r="23" spans="1:7" ht="12.75" customHeight="1" x14ac:dyDescent="0.2">
      <c r="A23" s="76" t="s">
        <v>54</v>
      </c>
      <c r="B23" s="4">
        <v>16</v>
      </c>
      <c r="C23" s="152">
        <v>572552</v>
      </c>
      <c r="D23" s="152">
        <v>561731</v>
      </c>
      <c r="F23" s="148"/>
      <c r="G23" s="148"/>
    </row>
    <row r="24" spans="1:7" ht="12.75" customHeight="1" x14ac:dyDescent="0.2">
      <c r="A24" s="76" t="s">
        <v>55</v>
      </c>
      <c r="B24" s="4">
        <v>17</v>
      </c>
      <c r="C24" s="152">
        <v>360624472</v>
      </c>
      <c r="D24" s="152">
        <v>356991760</v>
      </c>
      <c r="F24" s="148"/>
      <c r="G24" s="148"/>
    </row>
    <row r="25" spans="1:7" ht="12.75" customHeight="1" x14ac:dyDescent="0.2">
      <c r="A25" s="76" t="s">
        <v>56</v>
      </c>
      <c r="B25" s="4">
        <v>18</v>
      </c>
      <c r="C25" s="152">
        <v>3859338</v>
      </c>
      <c r="D25" s="152">
        <v>3563342</v>
      </c>
      <c r="F25" s="148"/>
      <c r="G25" s="148"/>
    </row>
    <row r="26" spans="1:7" ht="12.75" customHeight="1" x14ac:dyDescent="0.2">
      <c r="A26" s="76" t="s">
        <v>57</v>
      </c>
      <c r="B26" s="4">
        <v>19</v>
      </c>
      <c r="C26" s="152">
        <v>43760710</v>
      </c>
      <c r="D26" s="152">
        <v>35041917</v>
      </c>
      <c r="F26" s="148"/>
      <c r="G26" s="148"/>
    </row>
    <row r="27" spans="1:7" ht="12.75" customHeight="1" x14ac:dyDescent="0.2">
      <c r="A27" s="76" t="s">
        <v>58</v>
      </c>
      <c r="B27" s="4">
        <v>20</v>
      </c>
      <c r="C27" s="151">
        <f>SUM(C28:C35)</f>
        <v>2107183506</v>
      </c>
      <c r="D27" s="151">
        <f>SUM(D28:D35)</f>
        <v>3010475175</v>
      </c>
      <c r="F27" s="148"/>
      <c r="G27" s="148"/>
    </row>
    <row r="28" spans="1:7" ht="12.75" customHeight="1" x14ac:dyDescent="0.2">
      <c r="A28" s="76" t="s">
        <v>59</v>
      </c>
      <c r="B28" s="4">
        <v>21</v>
      </c>
      <c r="C28" s="152">
        <v>1135010077</v>
      </c>
      <c r="D28" s="152">
        <v>2058788867</v>
      </c>
      <c r="F28" s="148"/>
      <c r="G28" s="148"/>
    </row>
    <row r="29" spans="1:7" ht="12.75" customHeight="1" x14ac:dyDescent="0.2">
      <c r="A29" s="76" t="s">
        <v>60</v>
      </c>
      <c r="B29" s="4">
        <v>22</v>
      </c>
      <c r="C29" s="152">
        <v>1138001</v>
      </c>
      <c r="D29" s="152">
        <v>871874</v>
      </c>
      <c r="F29" s="148"/>
      <c r="G29" s="148"/>
    </row>
    <row r="30" spans="1:7" ht="12.75" customHeight="1" x14ac:dyDescent="0.2">
      <c r="A30" s="76" t="s">
        <v>61</v>
      </c>
      <c r="B30" s="4">
        <v>23</v>
      </c>
      <c r="C30" s="152">
        <v>0</v>
      </c>
      <c r="D30" s="152">
        <v>0</v>
      </c>
      <c r="F30" s="148"/>
      <c r="G30" s="148"/>
    </row>
    <row r="31" spans="1:7" ht="12.75" customHeight="1" x14ac:dyDescent="0.2">
      <c r="A31" s="76" t="s">
        <v>62</v>
      </c>
      <c r="B31" s="4">
        <v>24</v>
      </c>
      <c r="C31" s="152">
        <v>0</v>
      </c>
      <c r="D31" s="152">
        <v>0</v>
      </c>
      <c r="F31" s="148"/>
      <c r="G31" s="148"/>
    </row>
    <row r="32" spans="1:7" ht="12.75" customHeight="1" x14ac:dyDescent="0.2">
      <c r="A32" s="76" t="s">
        <v>63</v>
      </c>
      <c r="B32" s="4">
        <v>25</v>
      </c>
      <c r="C32" s="152">
        <v>948692005</v>
      </c>
      <c r="D32" s="152">
        <v>947808974</v>
      </c>
      <c r="F32" s="148"/>
      <c r="G32" s="148"/>
    </row>
    <row r="33" spans="1:7" ht="12.75" customHeight="1" x14ac:dyDescent="0.2">
      <c r="A33" s="76" t="s">
        <v>64</v>
      </c>
      <c r="B33" s="4">
        <v>26</v>
      </c>
      <c r="C33" s="152">
        <v>22343423</v>
      </c>
      <c r="D33" s="152">
        <v>3005460</v>
      </c>
      <c r="F33" s="148"/>
      <c r="G33" s="148"/>
    </row>
    <row r="34" spans="1:7" ht="12.75" customHeight="1" x14ac:dyDescent="0.2">
      <c r="A34" s="76" t="s">
        <v>65</v>
      </c>
      <c r="B34" s="4">
        <v>27</v>
      </c>
      <c r="C34" s="152">
        <v>0</v>
      </c>
      <c r="D34" s="152">
        <v>0</v>
      </c>
      <c r="F34" s="148"/>
      <c r="G34" s="148"/>
    </row>
    <row r="35" spans="1:7" ht="12.75" customHeight="1" x14ac:dyDescent="0.2">
      <c r="A35" s="76" t="s">
        <v>66</v>
      </c>
      <c r="B35" s="4">
        <v>28</v>
      </c>
      <c r="C35" s="152">
        <v>0</v>
      </c>
      <c r="D35" s="152">
        <v>0</v>
      </c>
      <c r="F35" s="148"/>
      <c r="G35" s="148"/>
    </row>
    <row r="36" spans="1:7" ht="12.75" customHeight="1" x14ac:dyDescent="0.2">
      <c r="A36" s="76" t="s">
        <v>67</v>
      </c>
      <c r="B36" s="4">
        <v>29</v>
      </c>
      <c r="C36" s="151">
        <f>SUM(C37:C39)</f>
        <v>111342140</v>
      </c>
      <c r="D36" s="151">
        <f>SUM(D37:D39)</f>
        <v>164497890</v>
      </c>
      <c r="F36" s="148"/>
      <c r="G36" s="148"/>
    </row>
    <row r="37" spans="1:7" ht="12.75" customHeight="1" x14ac:dyDescent="0.2">
      <c r="A37" s="76" t="s">
        <v>68</v>
      </c>
      <c r="B37" s="4">
        <v>30</v>
      </c>
      <c r="C37" s="152">
        <v>0</v>
      </c>
      <c r="D37" s="152">
        <v>0</v>
      </c>
      <c r="F37" s="148"/>
      <c r="G37" s="148"/>
    </row>
    <row r="38" spans="1:7" ht="12.75" customHeight="1" x14ac:dyDescent="0.2">
      <c r="A38" s="76" t="s">
        <v>69</v>
      </c>
      <c r="B38" s="4">
        <v>31</v>
      </c>
      <c r="C38" s="152">
        <v>9327821</v>
      </c>
      <c r="D38" s="152">
        <v>7815941</v>
      </c>
      <c r="F38" s="148"/>
      <c r="G38" s="148"/>
    </row>
    <row r="39" spans="1:7" ht="12.75" customHeight="1" x14ac:dyDescent="0.2">
      <c r="A39" s="76" t="s">
        <v>70</v>
      </c>
      <c r="B39" s="4">
        <v>32</v>
      </c>
      <c r="C39" s="152">
        <v>102014319</v>
      </c>
      <c r="D39" s="152">
        <v>156681949</v>
      </c>
      <c r="F39" s="148"/>
      <c r="G39" s="148"/>
    </row>
    <row r="40" spans="1:7" ht="12.75" customHeight="1" x14ac:dyDescent="0.2">
      <c r="A40" s="76" t="s">
        <v>71</v>
      </c>
      <c r="B40" s="4">
        <v>33</v>
      </c>
      <c r="C40" s="152">
        <v>59276942</v>
      </c>
      <c r="D40" s="152">
        <v>76164789</v>
      </c>
      <c r="F40" s="148"/>
      <c r="G40" s="148"/>
    </row>
    <row r="41" spans="1:7" ht="12.75" customHeight="1" x14ac:dyDescent="0.2">
      <c r="A41" s="75" t="s">
        <v>72</v>
      </c>
      <c r="B41" s="4">
        <v>34</v>
      </c>
      <c r="C41" s="151">
        <f>C42+C50+C57+C65</f>
        <v>4924926143</v>
      </c>
      <c r="D41" s="151">
        <f>D42+D50+D57+D65</f>
        <v>4469594348</v>
      </c>
      <c r="F41" s="148"/>
      <c r="G41" s="148"/>
    </row>
    <row r="42" spans="1:7" ht="12.75" customHeight="1" x14ac:dyDescent="0.2">
      <c r="A42" s="76" t="s">
        <v>73</v>
      </c>
      <c r="B42" s="4">
        <v>35</v>
      </c>
      <c r="C42" s="151">
        <f>SUM(C43:C49)</f>
        <v>94801712</v>
      </c>
      <c r="D42" s="151">
        <f>SUM(D43:D49)</f>
        <v>88926517</v>
      </c>
      <c r="F42" s="148"/>
      <c r="G42" s="148"/>
    </row>
    <row r="43" spans="1:7" ht="12.75" customHeight="1" x14ac:dyDescent="0.2">
      <c r="A43" s="76" t="s">
        <v>74</v>
      </c>
      <c r="B43" s="4">
        <v>36</v>
      </c>
      <c r="C43" s="152">
        <v>24494363</v>
      </c>
      <c r="D43" s="152">
        <v>22465285</v>
      </c>
      <c r="F43" s="148"/>
      <c r="G43" s="148"/>
    </row>
    <row r="44" spans="1:7" ht="12.75" customHeight="1" x14ac:dyDescent="0.2">
      <c r="A44" s="76" t="s">
        <v>75</v>
      </c>
      <c r="B44" s="4">
        <v>37</v>
      </c>
      <c r="C44" s="152">
        <v>0</v>
      </c>
      <c r="D44" s="152">
        <v>0</v>
      </c>
      <c r="F44" s="148"/>
      <c r="G44" s="148"/>
    </row>
    <row r="45" spans="1:7" ht="12.75" customHeight="1" x14ac:dyDescent="0.2">
      <c r="A45" s="76" t="s">
        <v>76</v>
      </c>
      <c r="B45" s="4">
        <v>38</v>
      </c>
      <c r="C45" s="152">
        <v>0</v>
      </c>
      <c r="D45" s="152">
        <v>0</v>
      </c>
      <c r="F45" s="148"/>
      <c r="G45" s="148"/>
    </row>
    <row r="46" spans="1:7" ht="12.75" customHeight="1" x14ac:dyDescent="0.2">
      <c r="A46" s="76" t="s">
        <v>77</v>
      </c>
      <c r="B46" s="4">
        <v>39</v>
      </c>
      <c r="C46" s="152">
        <v>70242430</v>
      </c>
      <c r="D46" s="152">
        <v>66423473</v>
      </c>
      <c r="F46" s="148"/>
      <c r="G46" s="148"/>
    </row>
    <row r="47" spans="1:7" ht="12.75" customHeight="1" x14ac:dyDescent="0.2">
      <c r="A47" s="76" t="s">
        <v>78</v>
      </c>
      <c r="B47" s="4">
        <v>40</v>
      </c>
      <c r="C47" s="152">
        <v>64919</v>
      </c>
      <c r="D47" s="152">
        <v>37759</v>
      </c>
      <c r="F47" s="148"/>
      <c r="G47" s="148"/>
    </row>
    <row r="48" spans="1:7" ht="12.75" customHeight="1" x14ac:dyDescent="0.2">
      <c r="A48" s="76" t="s">
        <v>79</v>
      </c>
      <c r="B48" s="4">
        <v>41</v>
      </c>
      <c r="C48" s="152">
        <v>0</v>
      </c>
      <c r="D48" s="152">
        <v>0</v>
      </c>
      <c r="F48" s="148"/>
      <c r="G48" s="148"/>
    </row>
    <row r="49" spans="1:7" ht="12.75" customHeight="1" x14ac:dyDescent="0.2">
      <c r="A49" s="76" t="s">
        <v>80</v>
      </c>
      <c r="B49" s="4">
        <v>42</v>
      </c>
      <c r="C49" s="152">
        <v>0</v>
      </c>
      <c r="D49" s="152">
        <v>0</v>
      </c>
      <c r="F49" s="148"/>
      <c r="G49" s="148"/>
    </row>
    <row r="50" spans="1:7" ht="12.75" customHeight="1" x14ac:dyDescent="0.2">
      <c r="A50" s="76" t="s">
        <v>81</v>
      </c>
      <c r="B50" s="4">
        <v>43</v>
      </c>
      <c r="C50" s="151">
        <f>SUM(C51:C56)</f>
        <v>1132163336</v>
      </c>
      <c r="D50" s="151">
        <f>SUM(D51:D56)</f>
        <v>1309124199</v>
      </c>
      <c r="F50" s="148"/>
      <c r="G50" s="148"/>
    </row>
    <row r="51" spans="1:7" ht="12.75" customHeight="1" x14ac:dyDescent="0.2">
      <c r="A51" s="76" t="s">
        <v>82</v>
      </c>
      <c r="B51" s="4">
        <v>44</v>
      </c>
      <c r="C51" s="152">
        <v>78933480</v>
      </c>
      <c r="D51" s="152">
        <v>207857287</v>
      </c>
      <c r="F51" s="148"/>
      <c r="G51" s="148"/>
    </row>
    <row r="52" spans="1:7" ht="12.75" customHeight="1" x14ac:dyDescent="0.2">
      <c r="A52" s="76" t="s">
        <v>83</v>
      </c>
      <c r="B52" s="4">
        <v>45</v>
      </c>
      <c r="C52" s="152">
        <v>1018996657</v>
      </c>
      <c r="D52" s="152">
        <v>1072685011</v>
      </c>
      <c r="F52" s="148"/>
      <c r="G52" s="148"/>
    </row>
    <row r="53" spans="1:7" ht="12.75" customHeight="1" x14ac:dyDescent="0.2">
      <c r="A53" s="76" t="s">
        <v>84</v>
      </c>
      <c r="B53" s="4">
        <v>46</v>
      </c>
      <c r="C53" s="152">
        <v>0</v>
      </c>
      <c r="D53" s="152">
        <v>0</v>
      </c>
      <c r="F53" s="148"/>
      <c r="G53" s="148"/>
    </row>
    <row r="54" spans="1:7" ht="12.75" customHeight="1" x14ac:dyDescent="0.2">
      <c r="A54" s="76" t="s">
        <v>85</v>
      </c>
      <c r="B54" s="4">
        <v>47</v>
      </c>
      <c r="C54" s="152">
        <v>273620</v>
      </c>
      <c r="D54" s="152">
        <v>9570622</v>
      </c>
      <c r="F54" s="148"/>
      <c r="G54" s="148"/>
    </row>
    <row r="55" spans="1:7" ht="12.75" customHeight="1" x14ac:dyDescent="0.2">
      <c r="A55" s="76" t="s">
        <v>86</v>
      </c>
      <c r="B55" s="4">
        <v>48</v>
      </c>
      <c r="C55" s="152">
        <v>1402600</v>
      </c>
      <c r="D55" s="152">
        <v>889770</v>
      </c>
      <c r="F55" s="148"/>
      <c r="G55" s="148"/>
    </row>
    <row r="56" spans="1:7" ht="12.75" customHeight="1" x14ac:dyDescent="0.2">
      <c r="A56" s="76" t="s">
        <v>87</v>
      </c>
      <c r="B56" s="4">
        <v>49</v>
      </c>
      <c r="C56" s="152">
        <v>32556979</v>
      </c>
      <c r="D56" s="152">
        <v>18121509</v>
      </c>
      <c r="F56" s="148"/>
      <c r="G56" s="148"/>
    </row>
    <row r="57" spans="1:7" ht="12.75" customHeight="1" x14ac:dyDescent="0.2">
      <c r="A57" s="76" t="s">
        <v>88</v>
      </c>
      <c r="B57" s="4">
        <v>50</v>
      </c>
      <c r="C57" s="151">
        <f>SUM(C58:C64)</f>
        <v>1178045737</v>
      </c>
      <c r="D57" s="151">
        <f>SUM(D58:D64)</f>
        <v>159624116</v>
      </c>
      <c r="F57" s="148"/>
      <c r="G57" s="148"/>
    </row>
    <row r="58" spans="1:7" ht="12.75" customHeight="1" x14ac:dyDescent="0.2">
      <c r="A58" s="76" t="s">
        <v>59</v>
      </c>
      <c r="B58" s="4">
        <v>51</v>
      </c>
      <c r="C58" s="152">
        <v>0</v>
      </c>
      <c r="D58" s="152">
        <v>0</v>
      </c>
      <c r="F58" s="148"/>
      <c r="G58" s="148"/>
    </row>
    <row r="59" spans="1:7" ht="12.75" customHeight="1" x14ac:dyDescent="0.2">
      <c r="A59" s="76" t="s">
        <v>60</v>
      </c>
      <c r="B59" s="4">
        <v>52</v>
      </c>
      <c r="C59" s="152">
        <v>0</v>
      </c>
      <c r="D59" s="152">
        <v>0</v>
      </c>
      <c r="F59" s="148"/>
      <c r="G59" s="148"/>
    </row>
    <row r="60" spans="1:7" ht="12.75" customHeight="1" x14ac:dyDescent="0.2">
      <c r="A60" s="76" t="s">
        <v>61</v>
      </c>
      <c r="B60" s="4">
        <v>53</v>
      </c>
      <c r="C60" s="152">
        <v>0</v>
      </c>
      <c r="D60" s="152">
        <v>0</v>
      </c>
      <c r="F60" s="148"/>
      <c r="G60" s="148"/>
    </row>
    <row r="61" spans="1:7" ht="12.75" customHeight="1" x14ac:dyDescent="0.2">
      <c r="A61" s="76" t="s">
        <v>62</v>
      </c>
      <c r="B61" s="4">
        <v>54</v>
      </c>
      <c r="C61" s="152">
        <v>0</v>
      </c>
      <c r="D61" s="152">
        <v>0</v>
      </c>
      <c r="F61" s="148"/>
      <c r="G61" s="148"/>
    </row>
    <row r="62" spans="1:7" ht="12.75" customHeight="1" x14ac:dyDescent="0.2">
      <c r="A62" s="76" t="s">
        <v>63</v>
      </c>
      <c r="B62" s="4">
        <v>55</v>
      </c>
      <c r="C62" s="152">
        <v>35273047</v>
      </c>
      <c r="D62" s="152">
        <v>121386</v>
      </c>
      <c r="F62" s="148"/>
      <c r="G62" s="148"/>
    </row>
    <row r="63" spans="1:7" ht="12.75" customHeight="1" x14ac:dyDescent="0.2">
      <c r="A63" s="76" t="s">
        <v>64</v>
      </c>
      <c r="B63" s="4">
        <v>56</v>
      </c>
      <c r="C63" s="152">
        <v>1142772144</v>
      </c>
      <c r="D63" s="152">
        <v>159502730</v>
      </c>
      <c r="F63" s="148"/>
      <c r="G63" s="148"/>
    </row>
    <row r="64" spans="1:7" ht="12.75" customHeight="1" x14ac:dyDescent="0.2">
      <c r="A64" s="76" t="s">
        <v>89</v>
      </c>
      <c r="B64" s="4">
        <v>57</v>
      </c>
      <c r="C64" s="152">
        <v>546</v>
      </c>
      <c r="D64" s="152">
        <v>0</v>
      </c>
      <c r="F64" s="148"/>
      <c r="G64" s="148"/>
    </row>
    <row r="65" spans="1:7" ht="12.75" customHeight="1" x14ac:dyDescent="0.2">
      <c r="A65" s="76" t="s">
        <v>90</v>
      </c>
      <c r="B65" s="4">
        <v>58</v>
      </c>
      <c r="C65" s="152">
        <v>2519915358</v>
      </c>
      <c r="D65" s="152">
        <v>2911919516</v>
      </c>
      <c r="F65" s="148"/>
      <c r="G65" s="148"/>
    </row>
    <row r="66" spans="1:7" ht="12.75" customHeight="1" x14ac:dyDescent="0.2">
      <c r="A66" s="75" t="s">
        <v>91</v>
      </c>
      <c r="B66" s="4">
        <v>59</v>
      </c>
      <c r="C66" s="152">
        <v>229771677</v>
      </c>
      <c r="D66" s="152">
        <v>220295206</v>
      </c>
      <c r="F66" s="148"/>
      <c r="G66" s="148"/>
    </row>
    <row r="67" spans="1:7" ht="12.75" customHeight="1" x14ac:dyDescent="0.2">
      <c r="A67" s="75" t="s">
        <v>92</v>
      </c>
      <c r="B67" s="4">
        <v>60</v>
      </c>
      <c r="C67" s="151">
        <f>C8+C9+C41+C66</f>
        <v>13779218169</v>
      </c>
      <c r="D67" s="151">
        <f>D8+D9+D41+D66</f>
        <v>14405531945</v>
      </c>
      <c r="F67" s="148"/>
      <c r="G67" s="148"/>
    </row>
    <row r="68" spans="1:7" ht="12.75" customHeight="1" x14ac:dyDescent="0.2">
      <c r="A68" s="78" t="s">
        <v>93</v>
      </c>
      <c r="B68" s="5">
        <v>61</v>
      </c>
      <c r="C68" s="154">
        <v>0</v>
      </c>
      <c r="D68" s="154">
        <v>0</v>
      </c>
      <c r="F68" s="148"/>
      <c r="G68" s="148"/>
    </row>
    <row r="69" spans="1:7" x14ac:dyDescent="0.2">
      <c r="A69" s="264" t="s">
        <v>138</v>
      </c>
      <c r="B69" s="276"/>
      <c r="C69" s="276"/>
      <c r="D69" s="277"/>
      <c r="F69" s="148"/>
      <c r="G69" s="148"/>
    </row>
    <row r="70" spans="1:7" ht="12.75" customHeight="1" x14ac:dyDescent="0.2">
      <c r="A70" s="74" t="s">
        <v>94</v>
      </c>
      <c r="B70" s="6">
        <v>62</v>
      </c>
      <c r="C70" s="153">
        <f>C71+C72+C73+C79+C80+C83+C86</f>
        <v>11957885230</v>
      </c>
      <c r="D70" s="153">
        <f>D71+D72+D73+D79+D80+D83+D86</f>
        <v>12274045213</v>
      </c>
      <c r="F70" s="148"/>
      <c r="G70" s="148"/>
    </row>
    <row r="71" spans="1:7" ht="12.75" customHeight="1" x14ac:dyDescent="0.2">
      <c r="A71" s="76" t="s">
        <v>95</v>
      </c>
      <c r="B71" s="4">
        <v>63</v>
      </c>
      <c r="C71" s="152">
        <v>9822853500</v>
      </c>
      <c r="D71" s="152">
        <v>9822853500</v>
      </c>
      <c r="F71" s="148"/>
      <c r="G71" s="148"/>
    </row>
    <row r="72" spans="1:7" ht="12.75" customHeight="1" x14ac:dyDescent="0.2">
      <c r="A72" s="76" t="s">
        <v>96</v>
      </c>
      <c r="B72" s="4">
        <v>64</v>
      </c>
      <c r="C72" s="152">
        <v>0</v>
      </c>
      <c r="D72" s="152">
        <v>0</v>
      </c>
      <c r="F72" s="148"/>
      <c r="G72" s="148"/>
    </row>
    <row r="73" spans="1:7" ht="12.75" customHeight="1" x14ac:dyDescent="0.2">
      <c r="A73" s="76" t="s">
        <v>97</v>
      </c>
      <c r="B73" s="4">
        <v>65</v>
      </c>
      <c r="C73" s="151">
        <f>C74+C75-C76+C77+C78</f>
        <v>491334202</v>
      </c>
      <c r="D73" s="151">
        <f>D74+D75-D76+D77+D78</f>
        <v>491555640</v>
      </c>
      <c r="F73" s="148"/>
      <c r="G73" s="148"/>
    </row>
    <row r="74" spans="1:7" ht="12.75" customHeight="1" x14ac:dyDescent="0.2">
      <c r="A74" s="76" t="s">
        <v>98</v>
      </c>
      <c r="B74" s="4">
        <v>66</v>
      </c>
      <c r="C74" s="152">
        <v>491142675</v>
      </c>
      <c r="D74" s="152">
        <v>491142675</v>
      </c>
      <c r="F74" s="148"/>
      <c r="G74" s="148"/>
    </row>
    <row r="75" spans="1:7" ht="12.75" customHeight="1" x14ac:dyDescent="0.2">
      <c r="A75" s="76" t="s">
        <v>99</v>
      </c>
      <c r="B75" s="4">
        <v>67</v>
      </c>
      <c r="C75" s="152">
        <v>0</v>
      </c>
      <c r="D75" s="152">
        <v>37634983</v>
      </c>
      <c r="F75" s="148"/>
      <c r="G75" s="148"/>
    </row>
    <row r="76" spans="1:7" ht="12.75" customHeight="1" x14ac:dyDescent="0.2">
      <c r="A76" s="76" t="s">
        <v>100</v>
      </c>
      <c r="B76" s="4">
        <v>68</v>
      </c>
      <c r="C76" s="152">
        <v>819304</v>
      </c>
      <c r="D76" s="152">
        <v>38150255</v>
      </c>
      <c r="F76" s="148"/>
      <c r="G76" s="148"/>
    </row>
    <row r="77" spans="1:7" ht="12.75" customHeight="1" x14ac:dyDescent="0.2">
      <c r="A77" s="76" t="s">
        <v>101</v>
      </c>
      <c r="B77" s="4">
        <v>69</v>
      </c>
      <c r="C77" s="152">
        <v>0</v>
      </c>
      <c r="D77" s="152">
        <v>0</v>
      </c>
      <c r="F77" s="148"/>
      <c r="G77" s="148"/>
    </row>
    <row r="78" spans="1:7" ht="12.75" customHeight="1" x14ac:dyDescent="0.2">
      <c r="A78" s="76" t="s">
        <v>102</v>
      </c>
      <c r="B78" s="4">
        <v>70</v>
      </c>
      <c r="C78" s="152">
        <v>1010831</v>
      </c>
      <c r="D78" s="152">
        <v>928237</v>
      </c>
      <c r="F78" s="148"/>
      <c r="G78" s="148"/>
    </row>
    <row r="79" spans="1:7" ht="12.75" customHeight="1" x14ac:dyDescent="0.2">
      <c r="A79" s="76" t="s">
        <v>103</v>
      </c>
      <c r="B79" s="4">
        <v>71</v>
      </c>
      <c r="C79" s="152">
        <v>2440397</v>
      </c>
      <c r="D79" s="152">
        <v>5845432</v>
      </c>
      <c r="F79" s="148"/>
      <c r="G79" s="148"/>
    </row>
    <row r="80" spans="1:7" ht="12.75" customHeight="1" x14ac:dyDescent="0.2">
      <c r="A80" s="76" t="s">
        <v>104</v>
      </c>
      <c r="B80" s="4">
        <v>72</v>
      </c>
      <c r="C80" s="151">
        <f>C81-C82</f>
        <v>732460240</v>
      </c>
      <c r="D80" s="151">
        <f>D81-D82</f>
        <v>1112524837</v>
      </c>
      <c r="F80" s="148"/>
      <c r="G80" s="148"/>
    </row>
    <row r="81" spans="1:7" ht="12.75" customHeight="1" x14ac:dyDescent="0.2">
      <c r="A81" s="79" t="s">
        <v>105</v>
      </c>
      <c r="B81" s="4">
        <v>73</v>
      </c>
      <c r="C81" s="152">
        <v>732460240</v>
      </c>
      <c r="D81" s="152">
        <v>1112524837</v>
      </c>
      <c r="F81" s="148"/>
      <c r="G81" s="148"/>
    </row>
    <row r="82" spans="1:7" ht="12.75" customHeight="1" x14ac:dyDescent="0.2">
      <c r="A82" s="79" t="s">
        <v>106</v>
      </c>
      <c r="B82" s="4">
        <v>74</v>
      </c>
      <c r="C82" s="152">
        <v>0</v>
      </c>
      <c r="D82" s="152">
        <v>0</v>
      </c>
      <c r="F82" s="148"/>
      <c r="G82" s="148"/>
    </row>
    <row r="83" spans="1:7" ht="12.75" customHeight="1" x14ac:dyDescent="0.2">
      <c r="A83" s="76" t="s">
        <v>107</v>
      </c>
      <c r="B83" s="4">
        <v>75</v>
      </c>
      <c r="C83" s="151">
        <f>C84-C85</f>
        <v>908796891</v>
      </c>
      <c r="D83" s="151">
        <f>D84-D85</f>
        <v>841265804</v>
      </c>
      <c r="F83" s="148"/>
      <c r="G83" s="148"/>
    </row>
    <row r="84" spans="1:7" ht="12.75" customHeight="1" x14ac:dyDescent="0.2">
      <c r="A84" s="79" t="s">
        <v>108</v>
      </c>
      <c r="B84" s="4">
        <v>76</v>
      </c>
      <c r="C84" s="152">
        <v>908796891</v>
      </c>
      <c r="D84" s="152">
        <v>841265804</v>
      </c>
      <c r="F84" s="148"/>
      <c r="G84" s="148"/>
    </row>
    <row r="85" spans="1:7" ht="12.75" customHeight="1" x14ac:dyDescent="0.2">
      <c r="A85" s="79" t="s">
        <v>109</v>
      </c>
      <c r="B85" s="4">
        <v>77</v>
      </c>
      <c r="C85" s="152">
        <v>0</v>
      </c>
      <c r="D85" s="152">
        <v>0</v>
      </c>
      <c r="F85" s="148"/>
      <c r="G85" s="148"/>
    </row>
    <row r="86" spans="1:7" ht="12.75" customHeight="1" x14ac:dyDescent="0.2">
      <c r="A86" s="76" t="s">
        <v>110</v>
      </c>
      <c r="B86" s="4">
        <v>78</v>
      </c>
      <c r="C86" s="152">
        <v>0</v>
      </c>
      <c r="D86" s="152">
        <v>0</v>
      </c>
      <c r="F86" s="148"/>
      <c r="G86" s="148"/>
    </row>
    <row r="87" spans="1:7" ht="12.75" customHeight="1" x14ac:dyDescent="0.2">
      <c r="A87" s="75" t="s">
        <v>111</v>
      </c>
      <c r="B87" s="4">
        <v>79</v>
      </c>
      <c r="C87" s="151">
        <f>SUM(C88:C90)</f>
        <v>68548071</v>
      </c>
      <c r="D87" s="151">
        <f>SUM(D88:D90)</f>
        <v>92170960</v>
      </c>
      <c r="F87" s="148"/>
      <c r="G87" s="148"/>
    </row>
    <row r="88" spans="1:7" ht="12.75" customHeight="1" x14ac:dyDescent="0.2">
      <c r="A88" s="76" t="s">
        <v>112</v>
      </c>
      <c r="B88" s="4">
        <v>80</v>
      </c>
      <c r="C88" s="152">
        <v>27025712</v>
      </c>
      <c r="D88" s="152">
        <v>34214244</v>
      </c>
      <c r="F88" s="148"/>
      <c r="G88" s="148"/>
    </row>
    <row r="89" spans="1:7" ht="12.75" customHeight="1" x14ac:dyDescent="0.2">
      <c r="A89" s="76" t="s">
        <v>113</v>
      </c>
      <c r="B89" s="4">
        <v>81</v>
      </c>
      <c r="C89" s="152">
        <v>0</v>
      </c>
      <c r="D89" s="152">
        <v>0</v>
      </c>
      <c r="F89" s="148"/>
      <c r="G89" s="148"/>
    </row>
    <row r="90" spans="1:7" ht="12.75" customHeight="1" x14ac:dyDescent="0.2">
      <c r="A90" s="76" t="s">
        <v>114</v>
      </c>
      <c r="B90" s="4">
        <v>82</v>
      </c>
      <c r="C90" s="152">
        <v>41522359</v>
      </c>
      <c r="D90" s="152">
        <v>57956716</v>
      </c>
      <c r="F90" s="148"/>
      <c r="G90" s="148"/>
    </row>
    <row r="91" spans="1:7" ht="12.75" customHeight="1" x14ac:dyDescent="0.2">
      <c r="A91" s="75" t="s">
        <v>115</v>
      </c>
      <c r="B91" s="4">
        <v>83</v>
      </c>
      <c r="C91" s="151">
        <f>SUM(C92:C100)</f>
        <v>182147362</v>
      </c>
      <c r="D91" s="151">
        <f>SUM(D92:D100)</f>
        <v>253396404</v>
      </c>
      <c r="F91" s="148"/>
      <c r="G91" s="148"/>
    </row>
    <row r="92" spans="1:7" ht="12.75" customHeight="1" x14ac:dyDescent="0.2">
      <c r="A92" s="76" t="s">
        <v>116</v>
      </c>
      <c r="B92" s="4">
        <v>84</v>
      </c>
      <c r="C92" s="152">
        <v>0</v>
      </c>
      <c r="D92" s="152">
        <v>0</v>
      </c>
      <c r="F92" s="148"/>
      <c r="G92" s="148"/>
    </row>
    <row r="93" spans="1:7" ht="12.75" customHeight="1" x14ac:dyDescent="0.2">
      <c r="A93" s="76" t="s">
        <v>117</v>
      </c>
      <c r="B93" s="4">
        <v>85</v>
      </c>
      <c r="C93" s="152">
        <v>38980469</v>
      </c>
      <c r="D93" s="152">
        <v>0</v>
      </c>
      <c r="F93" s="148"/>
      <c r="G93" s="148"/>
    </row>
    <row r="94" spans="1:7" ht="12.75" customHeight="1" x14ac:dyDescent="0.2">
      <c r="A94" s="76" t="s">
        <v>118</v>
      </c>
      <c r="B94" s="4">
        <v>86</v>
      </c>
      <c r="C94" s="152">
        <v>0</v>
      </c>
      <c r="D94" s="152">
        <v>0</v>
      </c>
      <c r="F94" s="148"/>
      <c r="G94" s="148"/>
    </row>
    <row r="95" spans="1:7" ht="12.75" customHeight="1" x14ac:dyDescent="0.2">
      <c r="A95" s="76" t="s">
        <v>119</v>
      </c>
      <c r="B95" s="4">
        <v>87</v>
      </c>
      <c r="C95" s="152">
        <v>0</v>
      </c>
      <c r="D95" s="152">
        <v>0</v>
      </c>
      <c r="F95" s="148"/>
      <c r="G95" s="148"/>
    </row>
    <row r="96" spans="1:7" ht="12.75" customHeight="1" x14ac:dyDescent="0.2">
      <c r="A96" s="76" t="s">
        <v>120</v>
      </c>
      <c r="B96" s="4">
        <v>88</v>
      </c>
      <c r="C96" s="152">
        <v>0</v>
      </c>
      <c r="D96" s="152">
        <v>0</v>
      </c>
      <c r="F96" s="148"/>
      <c r="G96" s="148"/>
    </row>
    <row r="97" spans="1:7" ht="12.75" customHeight="1" x14ac:dyDescent="0.2">
      <c r="A97" s="76" t="s">
        <v>121</v>
      </c>
      <c r="B97" s="4">
        <v>89</v>
      </c>
      <c r="C97" s="152">
        <v>0</v>
      </c>
      <c r="D97" s="152">
        <v>0</v>
      </c>
      <c r="F97" s="148"/>
      <c r="G97" s="148"/>
    </row>
    <row r="98" spans="1:7" ht="12.75" customHeight="1" x14ac:dyDescent="0.2">
      <c r="A98" s="76" t="s">
        <v>122</v>
      </c>
      <c r="B98" s="4">
        <v>90</v>
      </c>
      <c r="C98" s="152">
        <v>0</v>
      </c>
      <c r="D98" s="152">
        <v>0</v>
      </c>
      <c r="F98" s="148"/>
      <c r="G98" s="148"/>
    </row>
    <row r="99" spans="1:7" ht="12.75" customHeight="1" x14ac:dyDescent="0.2">
      <c r="A99" s="76" t="s">
        <v>123</v>
      </c>
      <c r="B99" s="4">
        <v>91</v>
      </c>
      <c r="C99" s="152">
        <v>140674613</v>
      </c>
      <c r="D99" s="152">
        <v>250852516</v>
      </c>
      <c r="F99" s="148"/>
      <c r="G99" s="148"/>
    </row>
    <row r="100" spans="1:7" ht="12.75" customHeight="1" x14ac:dyDescent="0.2">
      <c r="A100" s="76" t="s">
        <v>124</v>
      </c>
      <c r="B100" s="4">
        <v>92</v>
      </c>
      <c r="C100" s="152">
        <v>2492280</v>
      </c>
      <c r="D100" s="152">
        <v>2543888</v>
      </c>
      <c r="F100" s="148"/>
      <c r="G100" s="148"/>
    </row>
    <row r="101" spans="1:7" ht="12.75" customHeight="1" x14ac:dyDescent="0.2">
      <c r="A101" s="75" t="s">
        <v>125</v>
      </c>
      <c r="B101" s="4">
        <v>93</v>
      </c>
      <c r="C101" s="151">
        <f>SUM(C102:C113)</f>
        <v>1497032189</v>
      </c>
      <c r="D101" s="151">
        <f>SUM(D102:D113)</f>
        <v>1722226721</v>
      </c>
      <c r="F101" s="148"/>
      <c r="G101" s="148"/>
    </row>
    <row r="102" spans="1:7" ht="12.75" customHeight="1" x14ac:dyDescent="0.2">
      <c r="A102" s="76" t="s">
        <v>116</v>
      </c>
      <c r="B102" s="4">
        <v>94</v>
      </c>
      <c r="C102" s="152">
        <v>63773037</v>
      </c>
      <c r="D102" s="152">
        <v>66803943</v>
      </c>
      <c r="F102" s="148"/>
      <c r="G102" s="148"/>
    </row>
    <row r="103" spans="1:7" ht="12.75" customHeight="1" x14ac:dyDescent="0.2">
      <c r="A103" s="76" t="s">
        <v>117</v>
      </c>
      <c r="B103" s="4">
        <v>95</v>
      </c>
      <c r="C103" s="152">
        <v>350687</v>
      </c>
      <c r="D103" s="152">
        <v>1005080</v>
      </c>
      <c r="F103" s="148"/>
      <c r="G103" s="148"/>
    </row>
    <row r="104" spans="1:7" ht="12.75" customHeight="1" x14ac:dyDescent="0.2">
      <c r="A104" s="76" t="s">
        <v>118</v>
      </c>
      <c r="B104" s="4">
        <v>96</v>
      </c>
      <c r="C104" s="152">
        <v>10918334</v>
      </c>
      <c r="D104" s="152">
        <v>0</v>
      </c>
      <c r="F104" s="148"/>
      <c r="G104" s="148"/>
    </row>
    <row r="105" spans="1:7" ht="12.75" customHeight="1" x14ac:dyDescent="0.2">
      <c r="A105" s="76" t="s">
        <v>119</v>
      </c>
      <c r="B105" s="4">
        <v>97</v>
      </c>
      <c r="C105" s="152">
        <v>5878995</v>
      </c>
      <c r="D105" s="152">
        <v>19480479</v>
      </c>
      <c r="F105" s="148"/>
      <c r="G105" s="148"/>
    </row>
    <row r="106" spans="1:7" ht="12.75" customHeight="1" x14ac:dyDescent="0.2">
      <c r="A106" s="76" t="s">
        <v>120</v>
      </c>
      <c r="B106" s="4">
        <v>98</v>
      </c>
      <c r="C106" s="152">
        <v>1055650332</v>
      </c>
      <c r="D106" s="152">
        <v>1183872789</v>
      </c>
      <c r="F106" s="148"/>
      <c r="G106" s="148"/>
    </row>
    <row r="107" spans="1:7" ht="12.75" customHeight="1" x14ac:dyDescent="0.2">
      <c r="A107" s="76" t="s">
        <v>121</v>
      </c>
      <c r="B107" s="4">
        <v>99</v>
      </c>
      <c r="C107" s="152">
        <v>0</v>
      </c>
      <c r="D107" s="152">
        <v>0</v>
      </c>
      <c r="F107" s="148"/>
      <c r="G107" s="148"/>
    </row>
    <row r="108" spans="1:7" ht="12.75" customHeight="1" x14ac:dyDescent="0.2">
      <c r="A108" s="76" t="s">
        <v>122</v>
      </c>
      <c r="B108" s="4">
        <v>100</v>
      </c>
      <c r="C108" s="152">
        <v>0</v>
      </c>
      <c r="D108" s="152">
        <v>0</v>
      </c>
      <c r="F108" s="148"/>
      <c r="G108" s="148"/>
    </row>
    <row r="109" spans="1:7" ht="12.75" customHeight="1" x14ac:dyDescent="0.2">
      <c r="A109" s="76" t="s">
        <v>126</v>
      </c>
      <c r="B109" s="4">
        <v>101</v>
      </c>
      <c r="C109" s="152">
        <v>113954275</v>
      </c>
      <c r="D109" s="152">
        <v>108973592</v>
      </c>
      <c r="F109" s="148"/>
      <c r="G109" s="148"/>
    </row>
    <row r="110" spans="1:7" ht="12.75" customHeight="1" x14ac:dyDescent="0.2">
      <c r="A110" s="76" t="s">
        <v>127</v>
      </c>
      <c r="B110" s="4">
        <v>102</v>
      </c>
      <c r="C110" s="152">
        <v>32679492</v>
      </c>
      <c r="D110" s="152">
        <v>113782655</v>
      </c>
      <c r="F110" s="148"/>
      <c r="G110" s="148"/>
    </row>
    <row r="111" spans="1:7" ht="12.75" customHeight="1" x14ac:dyDescent="0.2">
      <c r="A111" s="76" t="s">
        <v>128</v>
      </c>
      <c r="B111" s="4">
        <v>103</v>
      </c>
      <c r="C111" s="152">
        <v>0</v>
      </c>
      <c r="D111" s="152">
        <v>0</v>
      </c>
      <c r="F111" s="148"/>
      <c r="G111" s="148"/>
    </row>
    <row r="112" spans="1:7" ht="12.75" customHeight="1" x14ac:dyDescent="0.2">
      <c r="A112" s="76" t="s">
        <v>129</v>
      </c>
      <c r="B112" s="4">
        <v>104</v>
      </c>
      <c r="C112" s="152">
        <v>0</v>
      </c>
      <c r="D112" s="152">
        <v>0</v>
      </c>
      <c r="F112" s="148"/>
      <c r="G112" s="148"/>
    </row>
    <row r="113" spans="1:7" ht="12.75" customHeight="1" x14ac:dyDescent="0.2">
      <c r="A113" s="76" t="s">
        <v>130</v>
      </c>
      <c r="B113" s="4">
        <v>105</v>
      </c>
      <c r="C113" s="152">
        <v>213827037</v>
      </c>
      <c r="D113" s="152">
        <v>228308183</v>
      </c>
      <c r="F113" s="148"/>
      <c r="G113" s="148"/>
    </row>
    <row r="114" spans="1:7" ht="12.75" customHeight="1" x14ac:dyDescent="0.2">
      <c r="A114" s="75" t="s">
        <v>131</v>
      </c>
      <c r="B114" s="4">
        <v>106</v>
      </c>
      <c r="C114" s="152">
        <v>73605317</v>
      </c>
      <c r="D114" s="152">
        <v>63692647</v>
      </c>
      <c r="F114" s="148"/>
      <c r="G114" s="148"/>
    </row>
    <row r="115" spans="1:7" ht="12.75" customHeight="1" x14ac:dyDescent="0.2">
      <c r="A115" s="75" t="s">
        <v>132</v>
      </c>
      <c r="B115" s="4">
        <v>107</v>
      </c>
      <c r="C115" s="151">
        <f>C70+C87+C91+C101+C114</f>
        <v>13779218169</v>
      </c>
      <c r="D115" s="151">
        <f>D70+D87+D91+D101+D114</f>
        <v>14405531945</v>
      </c>
      <c r="F115" s="148"/>
      <c r="G115" s="148"/>
    </row>
    <row r="116" spans="1:7" ht="12.75" customHeight="1" x14ac:dyDescent="0.2">
      <c r="A116" s="81" t="s">
        <v>133</v>
      </c>
      <c r="B116" s="5">
        <v>108</v>
      </c>
      <c r="C116" s="154">
        <f>C115-C67</f>
        <v>0</v>
      </c>
      <c r="D116" s="154">
        <f>D115-D67</f>
        <v>0</v>
      </c>
      <c r="F116" s="148"/>
      <c r="G116" s="148"/>
    </row>
    <row r="117" spans="1:7" x14ac:dyDescent="0.2">
      <c r="A117" s="264" t="s">
        <v>134</v>
      </c>
      <c r="B117" s="265"/>
      <c r="C117" s="265"/>
      <c r="D117" s="266"/>
      <c r="F117" s="148"/>
      <c r="G117" s="148"/>
    </row>
    <row r="118" spans="1:7" x14ac:dyDescent="0.2">
      <c r="A118" s="267" t="s">
        <v>135</v>
      </c>
      <c r="B118" s="268"/>
      <c r="C118" s="268"/>
      <c r="D118" s="269"/>
      <c r="F118" s="148"/>
      <c r="G118" s="148"/>
    </row>
    <row r="119" spans="1:7" ht="12.75" customHeight="1" x14ac:dyDescent="0.2">
      <c r="A119" s="76" t="s">
        <v>136</v>
      </c>
      <c r="B119" s="4">
        <v>109</v>
      </c>
      <c r="C119" s="10">
        <v>0</v>
      </c>
      <c r="D119" s="10">
        <v>0</v>
      </c>
      <c r="F119" s="148"/>
      <c r="G119" s="148"/>
    </row>
    <row r="120" spans="1:7" ht="12.75" customHeight="1" x14ac:dyDescent="0.2">
      <c r="A120" s="80" t="s">
        <v>137</v>
      </c>
      <c r="B120" s="7">
        <v>110</v>
      </c>
      <c r="C120" s="11">
        <v>0</v>
      </c>
      <c r="D120" s="11">
        <v>0</v>
      </c>
      <c r="F120" s="148"/>
      <c r="G120" s="148"/>
    </row>
    <row r="121" spans="1:7" x14ac:dyDescent="0.2">
      <c r="A121" s="1"/>
      <c r="B121" s="2"/>
      <c r="C121" s="3"/>
      <c r="D121" s="3"/>
    </row>
    <row r="122" spans="1:7" x14ac:dyDescent="0.2">
      <c r="A122" s="262"/>
      <c r="B122" s="263"/>
      <c r="C122" s="263"/>
      <c r="D122" s="263"/>
    </row>
    <row r="123" spans="1:7" x14ac:dyDescent="0.2">
      <c r="A123" s="262"/>
      <c r="B123" s="263"/>
      <c r="C123" s="263"/>
      <c r="D123" s="263"/>
    </row>
  </sheetData>
  <mergeCells count="11">
    <mergeCell ref="A1:C1"/>
    <mergeCell ref="D1:D2"/>
    <mergeCell ref="A2:C2"/>
    <mergeCell ref="A3:D3"/>
    <mergeCell ref="A123:D123"/>
    <mergeCell ref="A117:D117"/>
    <mergeCell ref="A118:D118"/>
    <mergeCell ref="A4:D4"/>
    <mergeCell ref="A7:D7"/>
    <mergeCell ref="A69:D69"/>
    <mergeCell ref="A122:D122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C119:D120 C86:D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0:D80 C73:D78 C71:D71 C82:D83 C91:D98 C100:D101 C107:D108 C111:D112 C87:D89 C115:D116 C85:D85 C34:D37 C44:D45 C48:D50 C57:D61 C67:D68 C26:D27 C41:D42 C8:D22 C63:C64 D62 D64:D65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1"/>
  <sheetViews>
    <sheetView view="pageBreakPreview" topLeftCell="A37" zoomScale="110" zoomScaleNormal="100" workbookViewId="0">
      <selection activeCell="E58" sqref="E1:F1048576"/>
    </sheetView>
  </sheetViews>
  <sheetFormatPr defaultColWidth="78.42578125" defaultRowHeight="12.75" x14ac:dyDescent="0.2"/>
  <cols>
    <col min="1" max="1" width="78.42578125" customWidth="1"/>
    <col min="2" max="2" width="4.5703125" bestFit="1" customWidth="1"/>
    <col min="3" max="3" width="12.85546875" bestFit="1" customWidth="1"/>
    <col min="4" max="4" width="12.85546875" style="175" bestFit="1" customWidth="1"/>
    <col min="5" max="5" width="17.7109375" customWidth="1"/>
    <col min="6" max="6" width="15.7109375" customWidth="1"/>
  </cols>
  <sheetData>
    <row r="1" spans="1:6" ht="15.75" x14ac:dyDescent="0.2">
      <c r="A1" s="257" t="s">
        <v>142</v>
      </c>
      <c r="B1" s="257"/>
      <c r="C1" s="257"/>
      <c r="D1" s="278"/>
    </row>
    <row r="2" spans="1:6" x14ac:dyDescent="0.2">
      <c r="A2" s="260" t="s">
        <v>292</v>
      </c>
      <c r="B2" s="260"/>
      <c r="C2" s="260"/>
      <c r="D2" s="279"/>
    </row>
    <row r="3" spans="1:6" x14ac:dyDescent="0.2">
      <c r="A3" s="47"/>
      <c r="B3" s="53"/>
      <c r="C3" s="53"/>
      <c r="D3" s="172"/>
    </row>
    <row r="4" spans="1:6" x14ac:dyDescent="0.2">
      <c r="A4" s="280" t="s">
        <v>34</v>
      </c>
      <c r="B4" s="281"/>
      <c r="C4" s="281"/>
      <c r="D4" s="282"/>
    </row>
    <row r="5" spans="1:6" ht="13.5" thickBot="1" x14ac:dyDescent="0.25">
      <c r="A5" s="48" t="s">
        <v>39</v>
      </c>
      <c r="B5" s="48" t="s">
        <v>36</v>
      </c>
      <c r="C5" s="50" t="s">
        <v>140</v>
      </c>
      <c r="D5" s="50" t="s">
        <v>141</v>
      </c>
    </row>
    <row r="6" spans="1:6" x14ac:dyDescent="0.2">
      <c r="A6" s="51">
        <v>1</v>
      </c>
      <c r="B6" s="52">
        <v>2</v>
      </c>
      <c r="C6" s="51">
        <v>3</v>
      </c>
      <c r="D6" s="51">
        <v>4</v>
      </c>
    </row>
    <row r="7" spans="1:6" x14ac:dyDescent="0.2">
      <c r="A7" s="74" t="s">
        <v>143</v>
      </c>
      <c r="B7" s="6">
        <v>111</v>
      </c>
      <c r="C7" s="153">
        <f>SUM(C8:C9)</f>
        <v>6069500918</v>
      </c>
      <c r="D7" s="153">
        <f>SUM(D8:D9)</f>
        <v>6230674744</v>
      </c>
      <c r="E7" s="162"/>
      <c r="F7" s="162"/>
    </row>
    <row r="8" spans="1:6" x14ac:dyDescent="0.2">
      <c r="A8" s="75" t="s">
        <v>144</v>
      </c>
      <c r="B8" s="4">
        <v>112</v>
      </c>
      <c r="C8" s="152">
        <v>5933439097</v>
      </c>
      <c r="D8" s="152">
        <v>6073361765</v>
      </c>
      <c r="E8" s="162"/>
      <c r="F8" s="162"/>
    </row>
    <row r="9" spans="1:6" x14ac:dyDescent="0.2">
      <c r="A9" s="75" t="s">
        <v>145</v>
      </c>
      <c r="B9" s="4">
        <v>113</v>
      </c>
      <c r="C9" s="152">
        <v>136061821</v>
      </c>
      <c r="D9" s="152">
        <v>157312979</v>
      </c>
      <c r="E9" s="162"/>
      <c r="F9" s="162"/>
    </row>
    <row r="10" spans="1:6" x14ac:dyDescent="0.2">
      <c r="A10" s="75" t="s">
        <v>146</v>
      </c>
      <c r="B10" s="4">
        <v>114</v>
      </c>
      <c r="C10" s="151">
        <f>C11+C12+C16+C20+C21+C22+C25+C26</f>
        <v>4887736401</v>
      </c>
      <c r="D10" s="151">
        <f>D11+D12+D16+D20+D21+D22+D25+D26</f>
        <v>5115056291</v>
      </c>
      <c r="E10" s="162"/>
      <c r="F10" s="162"/>
    </row>
    <row r="11" spans="1:6" x14ac:dyDescent="0.2">
      <c r="A11" s="75" t="s">
        <v>147</v>
      </c>
      <c r="B11" s="4">
        <v>115</v>
      </c>
      <c r="C11" s="152"/>
      <c r="D11" s="152"/>
      <c r="E11" s="162"/>
      <c r="F11" s="162"/>
    </row>
    <row r="12" spans="1:6" x14ac:dyDescent="0.2">
      <c r="A12" s="75" t="s">
        <v>148</v>
      </c>
      <c r="B12" s="4">
        <v>116</v>
      </c>
      <c r="C12" s="151">
        <f>SUM(C13:C15)</f>
        <v>1503393916</v>
      </c>
      <c r="D12" s="151">
        <f>SUM(D13:D15)</f>
        <v>1623166071</v>
      </c>
      <c r="E12" s="162"/>
      <c r="F12" s="162"/>
    </row>
    <row r="13" spans="1:6" x14ac:dyDescent="0.2">
      <c r="A13" s="76" t="s">
        <v>149</v>
      </c>
      <c r="B13" s="4">
        <v>117</v>
      </c>
      <c r="C13" s="152">
        <v>109803711</v>
      </c>
      <c r="D13" s="152">
        <v>111531542</v>
      </c>
      <c r="E13" s="162"/>
      <c r="F13" s="162"/>
    </row>
    <row r="14" spans="1:6" x14ac:dyDescent="0.2">
      <c r="A14" s="76" t="s">
        <v>150</v>
      </c>
      <c r="B14" s="4">
        <v>118</v>
      </c>
      <c r="C14" s="152">
        <v>837244221</v>
      </c>
      <c r="D14" s="152">
        <v>983195674</v>
      </c>
      <c r="E14" s="162"/>
      <c r="F14" s="162"/>
    </row>
    <row r="15" spans="1:6" x14ac:dyDescent="0.2">
      <c r="A15" s="76" t="s">
        <v>151</v>
      </c>
      <c r="B15" s="4">
        <v>119</v>
      </c>
      <c r="C15" s="152">
        <v>556345984</v>
      </c>
      <c r="D15" s="152">
        <v>528438855</v>
      </c>
      <c r="E15" s="162"/>
      <c r="F15" s="162"/>
    </row>
    <row r="16" spans="1:6" x14ac:dyDescent="0.2">
      <c r="A16" s="75" t="s">
        <v>152</v>
      </c>
      <c r="B16" s="4">
        <v>120</v>
      </c>
      <c r="C16" s="151">
        <f>SUM(C17:C19)</f>
        <v>698274276</v>
      </c>
      <c r="D16" s="151">
        <f>SUM(D17:D19)</f>
        <v>685317850</v>
      </c>
      <c r="E16" s="162"/>
      <c r="F16" s="162"/>
    </row>
    <row r="17" spans="1:6" x14ac:dyDescent="0.2">
      <c r="A17" s="76" t="s">
        <v>153</v>
      </c>
      <c r="B17" s="4">
        <v>121</v>
      </c>
      <c r="C17" s="152">
        <v>403072077</v>
      </c>
      <c r="D17" s="152">
        <v>406921836</v>
      </c>
      <c r="E17" s="162"/>
      <c r="F17" s="162"/>
    </row>
    <row r="18" spans="1:6" x14ac:dyDescent="0.2">
      <c r="A18" s="76" t="s">
        <v>154</v>
      </c>
      <c r="B18" s="4">
        <v>122</v>
      </c>
      <c r="C18" s="152">
        <v>195198925</v>
      </c>
      <c r="D18" s="152">
        <v>181166939</v>
      </c>
      <c r="E18" s="162"/>
      <c r="F18" s="162"/>
    </row>
    <row r="19" spans="1:6" x14ac:dyDescent="0.2">
      <c r="A19" s="76" t="s">
        <v>155</v>
      </c>
      <c r="B19" s="4">
        <v>123</v>
      </c>
      <c r="C19" s="152">
        <v>100003274</v>
      </c>
      <c r="D19" s="152">
        <v>97229075</v>
      </c>
      <c r="E19" s="162"/>
      <c r="F19" s="162"/>
    </row>
    <row r="20" spans="1:6" x14ac:dyDescent="0.2">
      <c r="A20" s="75" t="s">
        <v>156</v>
      </c>
      <c r="B20" s="4">
        <v>124</v>
      </c>
      <c r="C20" s="152">
        <v>1252180836</v>
      </c>
      <c r="D20" s="152">
        <v>1407145529</v>
      </c>
      <c r="E20" s="162"/>
      <c r="F20" s="162"/>
    </row>
    <row r="21" spans="1:6" x14ac:dyDescent="0.2">
      <c r="A21" s="75" t="s">
        <v>157</v>
      </c>
      <c r="B21" s="4">
        <v>125</v>
      </c>
      <c r="C21" s="152">
        <v>1236741831</v>
      </c>
      <c r="D21" s="152">
        <v>1183165044</v>
      </c>
      <c r="E21" s="162"/>
      <c r="F21" s="162"/>
    </row>
    <row r="22" spans="1:6" x14ac:dyDescent="0.2">
      <c r="A22" s="75" t="s">
        <v>158</v>
      </c>
      <c r="B22" s="4">
        <v>126</v>
      </c>
      <c r="C22" s="151">
        <f>SUM(C23:C24)</f>
        <v>109398329</v>
      </c>
      <c r="D22" s="151">
        <f>SUM(D23:D24)</f>
        <v>123514115</v>
      </c>
      <c r="E22" s="162"/>
      <c r="F22" s="162"/>
    </row>
    <row r="23" spans="1:6" x14ac:dyDescent="0.2">
      <c r="A23" s="76" t="s">
        <v>159</v>
      </c>
      <c r="B23" s="4">
        <v>127</v>
      </c>
      <c r="C23" s="152">
        <v>79898702</v>
      </c>
      <c r="D23" s="152">
        <v>36970635</v>
      </c>
      <c r="E23" s="162"/>
      <c r="F23" s="162"/>
    </row>
    <row r="24" spans="1:6" x14ac:dyDescent="0.2">
      <c r="A24" s="76" t="s">
        <v>160</v>
      </c>
      <c r="B24" s="4">
        <v>128</v>
      </c>
      <c r="C24" s="152">
        <v>29499627</v>
      </c>
      <c r="D24" s="152">
        <v>86543480</v>
      </c>
      <c r="E24" s="162"/>
      <c r="F24" s="162"/>
    </row>
    <row r="25" spans="1:6" x14ac:dyDescent="0.2">
      <c r="A25" s="75" t="s">
        <v>161</v>
      </c>
      <c r="B25" s="4">
        <v>129</v>
      </c>
      <c r="C25" s="152">
        <v>87747213</v>
      </c>
      <c r="D25" s="152">
        <v>92747682</v>
      </c>
      <c r="E25" s="162"/>
      <c r="F25" s="162"/>
    </row>
    <row r="26" spans="1:6" x14ac:dyDescent="0.2">
      <c r="A26" s="75" t="s">
        <v>162</v>
      </c>
      <c r="B26" s="4">
        <v>130</v>
      </c>
      <c r="C26" s="152">
        <v>0</v>
      </c>
      <c r="D26" s="152">
        <v>0</v>
      </c>
      <c r="E26" s="162"/>
      <c r="F26" s="162"/>
    </row>
    <row r="27" spans="1:6" x14ac:dyDescent="0.2">
      <c r="A27" s="75" t="s">
        <v>163</v>
      </c>
      <c r="B27" s="4">
        <v>131</v>
      </c>
      <c r="C27" s="151">
        <f>SUM(C28:C32)</f>
        <v>68667548</v>
      </c>
      <c r="D27" s="151">
        <f>SUM(D28:D32)</f>
        <v>35258448</v>
      </c>
      <c r="E27" s="162"/>
      <c r="F27" s="162"/>
    </row>
    <row r="28" spans="1:6" x14ac:dyDescent="0.2">
      <c r="A28" s="75" t="s">
        <v>164</v>
      </c>
      <c r="B28" s="4">
        <v>132</v>
      </c>
      <c r="C28" s="152">
        <v>10037787</v>
      </c>
      <c r="D28" s="152">
        <v>10030089</v>
      </c>
      <c r="E28" s="162"/>
      <c r="F28" s="162"/>
    </row>
    <row r="29" spans="1:6" x14ac:dyDescent="0.2">
      <c r="A29" s="75" t="s">
        <v>165</v>
      </c>
      <c r="B29" s="4">
        <v>133</v>
      </c>
      <c r="C29" s="152">
        <v>44052813</v>
      </c>
      <c r="D29" s="152">
        <v>24790159</v>
      </c>
      <c r="E29" s="162"/>
      <c r="F29" s="162"/>
    </row>
    <row r="30" spans="1:6" x14ac:dyDescent="0.2">
      <c r="A30" s="75" t="s">
        <v>166</v>
      </c>
      <c r="B30" s="4">
        <v>134</v>
      </c>
      <c r="C30" s="152">
        <v>2888128</v>
      </c>
      <c r="D30" s="152">
        <v>0</v>
      </c>
      <c r="E30" s="162"/>
      <c r="F30" s="162"/>
    </row>
    <row r="31" spans="1:6" x14ac:dyDescent="0.2">
      <c r="A31" s="75" t="s">
        <v>167</v>
      </c>
      <c r="B31" s="4">
        <v>135</v>
      </c>
      <c r="C31" s="152">
        <v>0</v>
      </c>
      <c r="D31" s="152">
        <v>0</v>
      </c>
      <c r="E31" s="162"/>
      <c r="F31" s="162"/>
    </row>
    <row r="32" spans="1:6" x14ac:dyDescent="0.2">
      <c r="A32" s="75" t="s">
        <v>168</v>
      </c>
      <c r="B32" s="4">
        <v>136</v>
      </c>
      <c r="C32" s="152">
        <v>11688820</v>
      </c>
      <c r="D32" s="152">
        <v>438200</v>
      </c>
      <c r="E32" s="162"/>
      <c r="F32" s="162"/>
    </row>
    <row r="33" spans="1:6" x14ac:dyDescent="0.2">
      <c r="A33" s="75" t="s">
        <v>169</v>
      </c>
      <c r="B33" s="4">
        <v>137</v>
      </c>
      <c r="C33" s="151">
        <f>SUM(C34:C37)</f>
        <v>105236810</v>
      </c>
      <c r="D33" s="151">
        <f>SUM(D34:D37)</f>
        <v>123437611</v>
      </c>
      <c r="E33" s="162"/>
      <c r="F33" s="162"/>
    </row>
    <row r="34" spans="1:6" x14ac:dyDescent="0.2">
      <c r="A34" s="75" t="s">
        <v>170</v>
      </c>
      <c r="B34" s="4">
        <v>138</v>
      </c>
      <c r="C34" s="152">
        <v>0</v>
      </c>
      <c r="D34" s="152">
        <v>0</v>
      </c>
      <c r="E34" s="162"/>
      <c r="F34" s="162"/>
    </row>
    <row r="35" spans="1:6" x14ac:dyDescent="0.2">
      <c r="A35" s="75" t="s">
        <v>171</v>
      </c>
      <c r="B35" s="4">
        <v>139</v>
      </c>
      <c r="C35" s="152">
        <v>97861290</v>
      </c>
      <c r="D35" s="152">
        <v>121190721</v>
      </c>
      <c r="E35" s="162"/>
      <c r="F35" s="162"/>
    </row>
    <row r="36" spans="1:6" x14ac:dyDescent="0.2">
      <c r="A36" s="75" t="s">
        <v>172</v>
      </c>
      <c r="B36" s="4">
        <v>140</v>
      </c>
      <c r="C36" s="152">
        <v>0</v>
      </c>
      <c r="D36" s="152">
        <v>0</v>
      </c>
      <c r="E36" s="162"/>
      <c r="F36" s="162"/>
    </row>
    <row r="37" spans="1:6" x14ac:dyDescent="0.2">
      <c r="A37" s="75" t="s">
        <v>173</v>
      </c>
      <c r="B37" s="4">
        <v>141</v>
      </c>
      <c r="C37" s="152">
        <v>7375520</v>
      </c>
      <c r="D37" s="152">
        <v>2246890</v>
      </c>
      <c r="E37" s="162"/>
      <c r="F37" s="162"/>
    </row>
    <row r="38" spans="1:6" x14ac:dyDescent="0.2">
      <c r="A38" s="75" t="s">
        <v>174</v>
      </c>
      <c r="B38" s="4">
        <v>142</v>
      </c>
      <c r="C38" s="152">
        <v>0</v>
      </c>
      <c r="D38" s="152">
        <v>0</v>
      </c>
      <c r="E38" s="162"/>
      <c r="F38" s="162"/>
    </row>
    <row r="39" spans="1:6" x14ac:dyDescent="0.2">
      <c r="A39" s="75" t="s">
        <v>175</v>
      </c>
      <c r="B39" s="4">
        <v>143</v>
      </c>
      <c r="C39" s="152">
        <v>0</v>
      </c>
      <c r="D39" s="152">
        <v>0</v>
      </c>
      <c r="E39" s="162"/>
      <c r="F39" s="162"/>
    </row>
    <row r="40" spans="1:6" x14ac:dyDescent="0.2">
      <c r="A40" s="75" t="s">
        <v>176</v>
      </c>
      <c r="B40" s="4">
        <v>144</v>
      </c>
      <c r="C40" s="152">
        <v>0</v>
      </c>
      <c r="D40" s="152">
        <v>0</v>
      </c>
      <c r="E40" s="162"/>
      <c r="F40" s="162"/>
    </row>
    <row r="41" spans="1:6" x14ac:dyDescent="0.2">
      <c r="A41" s="75" t="s">
        <v>177</v>
      </c>
      <c r="B41" s="4">
        <v>145</v>
      </c>
      <c r="C41" s="152">
        <v>0</v>
      </c>
      <c r="D41" s="152">
        <v>0</v>
      </c>
      <c r="E41" s="162"/>
      <c r="F41" s="162"/>
    </row>
    <row r="42" spans="1:6" x14ac:dyDescent="0.2">
      <c r="A42" s="75" t="s">
        <v>178</v>
      </c>
      <c r="B42" s="4">
        <v>146</v>
      </c>
      <c r="C42" s="151">
        <f>C7+C27+C38+C40</f>
        <v>6138168466</v>
      </c>
      <c r="D42" s="151">
        <f>D7+D27+D38+D40</f>
        <v>6265933192</v>
      </c>
      <c r="E42" s="162"/>
      <c r="F42" s="162"/>
    </row>
    <row r="43" spans="1:6" x14ac:dyDescent="0.2">
      <c r="A43" s="75" t="s">
        <v>179</v>
      </c>
      <c r="B43" s="4">
        <v>147</v>
      </c>
      <c r="C43" s="151">
        <f>C10+C33+C39+C41</f>
        <v>4992973211</v>
      </c>
      <c r="D43" s="151">
        <f>D10+D33+D39+D41</f>
        <v>5238493902</v>
      </c>
      <c r="E43" s="162"/>
      <c r="F43" s="162"/>
    </row>
    <row r="44" spans="1:6" x14ac:dyDescent="0.2">
      <c r="A44" s="75" t="s">
        <v>180</v>
      </c>
      <c r="B44" s="4">
        <v>148</v>
      </c>
      <c r="C44" s="151">
        <f>C42-C43</f>
        <v>1145195255</v>
      </c>
      <c r="D44" s="151">
        <f>D42-D43</f>
        <v>1027439290</v>
      </c>
      <c r="E44" s="162"/>
      <c r="F44" s="162"/>
    </row>
    <row r="45" spans="1:6" x14ac:dyDescent="0.2">
      <c r="A45" s="79" t="s">
        <v>181</v>
      </c>
      <c r="B45" s="4">
        <v>149</v>
      </c>
      <c r="C45" s="151">
        <f>IF(C42&gt;C43,C42-C43,0)</f>
        <v>1145195255</v>
      </c>
      <c r="D45" s="151">
        <f>IF(D42&gt;D43,D42-D43,0)</f>
        <v>1027439290</v>
      </c>
      <c r="E45" s="162"/>
      <c r="F45" s="162"/>
    </row>
    <row r="46" spans="1:6" x14ac:dyDescent="0.2">
      <c r="A46" s="79" t="s">
        <v>182</v>
      </c>
      <c r="B46" s="4">
        <v>150</v>
      </c>
      <c r="C46" s="155">
        <f>IF(C43&gt;C42,C43-C42,0)</f>
        <v>0</v>
      </c>
      <c r="D46" s="155">
        <f>IF(D43&gt;D42,D43-D42,0)</f>
        <v>0</v>
      </c>
      <c r="E46" s="162"/>
      <c r="F46" s="162"/>
    </row>
    <row r="47" spans="1:6" x14ac:dyDescent="0.2">
      <c r="A47" s="75" t="s">
        <v>183</v>
      </c>
      <c r="B47" s="4">
        <v>151</v>
      </c>
      <c r="C47" s="152">
        <v>236398364</v>
      </c>
      <c r="D47" s="152">
        <v>186173486</v>
      </c>
      <c r="E47" s="162"/>
      <c r="F47" s="162"/>
    </row>
    <row r="48" spans="1:6" x14ac:dyDescent="0.2">
      <c r="A48" s="75" t="s">
        <v>184</v>
      </c>
      <c r="B48" s="4">
        <v>152</v>
      </c>
      <c r="C48" s="151">
        <f>C44-C47</f>
        <v>908796891</v>
      </c>
      <c r="D48" s="151">
        <f>D44-D47</f>
        <v>841265804</v>
      </c>
      <c r="E48" s="162"/>
      <c r="F48" s="162"/>
    </row>
    <row r="49" spans="1:6" x14ac:dyDescent="0.2">
      <c r="A49" s="79" t="s">
        <v>185</v>
      </c>
      <c r="B49" s="4">
        <v>153</v>
      </c>
      <c r="C49" s="151">
        <f>IF(C48&gt;0,C48,0)</f>
        <v>908796891</v>
      </c>
      <c r="D49" s="151">
        <f>IF(D48&gt;0,D48,0)</f>
        <v>841265804</v>
      </c>
      <c r="E49" s="162"/>
      <c r="F49" s="162"/>
    </row>
    <row r="50" spans="1:6" x14ac:dyDescent="0.2">
      <c r="A50" s="83" t="s">
        <v>186</v>
      </c>
      <c r="B50" s="5">
        <v>154</v>
      </c>
      <c r="C50" s="156">
        <f>IF(C48&lt;0,-C48,0)</f>
        <v>0</v>
      </c>
      <c r="D50" s="156">
        <f>IF(D48&lt;0,-D48,0)</f>
        <v>0</v>
      </c>
      <c r="E50" s="162"/>
      <c r="F50" s="162"/>
    </row>
    <row r="51" spans="1:6" x14ac:dyDescent="0.2">
      <c r="A51" s="126" t="s">
        <v>187</v>
      </c>
      <c r="B51" s="127"/>
      <c r="C51" s="176"/>
      <c r="D51" s="176"/>
      <c r="E51" s="162"/>
      <c r="F51" s="162"/>
    </row>
    <row r="52" spans="1:6" x14ac:dyDescent="0.2">
      <c r="A52" s="124" t="s">
        <v>188</v>
      </c>
      <c r="B52" s="125"/>
      <c r="C52" s="177"/>
      <c r="D52" s="177"/>
      <c r="E52" s="162"/>
      <c r="F52" s="162"/>
    </row>
    <row r="53" spans="1:6" x14ac:dyDescent="0.2">
      <c r="A53" s="82" t="s">
        <v>189</v>
      </c>
      <c r="B53" s="4">
        <v>155</v>
      </c>
      <c r="C53" s="10">
        <v>0</v>
      </c>
      <c r="D53" s="10">
        <v>0</v>
      </c>
      <c r="E53" s="162"/>
      <c r="F53" s="162"/>
    </row>
    <row r="54" spans="1:6" x14ac:dyDescent="0.2">
      <c r="A54" s="82" t="s">
        <v>190</v>
      </c>
      <c r="B54" s="4">
        <v>156</v>
      </c>
      <c r="C54" s="11">
        <v>0</v>
      </c>
      <c r="D54" s="11">
        <v>0</v>
      </c>
      <c r="E54" s="162"/>
      <c r="F54" s="162"/>
    </row>
    <row r="55" spans="1:6" x14ac:dyDescent="0.2">
      <c r="A55" s="126" t="s">
        <v>191</v>
      </c>
      <c r="B55" s="127"/>
      <c r="C55" s="173"/>
      <c r="D55" s="173"/>
      <c r="E55" s="162"/>
      <c r="F55" s="162"/>
    </row>
    <row r="56" spans="1:6" x14ac:dyDescent="0.2">
      <c r="A56" s="74" t="s">
        <v>192</v>
      </c>
      <c r="B56" s="12">
        <v>157</v>
      </c>
      <c r="C56" s="157">
        <f>C49</f>
        <v>908796891</v>
      </c>
      <c r="D56" s="157">
        <f>D49</f>
        <v>841265804</v>
      </c>
      <c r="E56" s="162"/>
      <c r="F56" s="162"/>
    </row>
    <row r="57" spans="1:6" x14ac:dyDescent="0.2">
      <c r="A57" s="75" t="s">
        <v>193</v>
      </c>
      <c r="B57" s="4">
        <v>158</v>
      </c>
      <c r="C57" s="151">
        <f>SUM(C58:C64)</f>
        <v>-1579765</v>
      </c>
      <c r="D57" s="151">
        <f>SUM(D58:D64)</f>
        <v>3621136.97</v>
      </c>
      <c r="E57" s="162"/>
      <c r="F57" s="162"/>
    </row>
    <row r="58" spans="1:6" x14ac:dyDescent="0.2">
      <c r="A58" s="75" t="s">
        <v>194</v>
      </c>
      <c r="B58" s="4">
        <v>159</v>
      </c>
      <c r="C58" s="152">
        <v>0</v>
      </c>
      <c r="D58" s="152">
        <v>0</v>
      </c>
      <c r="E58" s="162"/>
      <c r="F58" s="162"/>
    </row>
    <row r="59" spans="1:6" x14ac:dyDescent="0.2">
      <c r="A59" s="75" t="s">
        <v>195</v>
      </c>
      <c r="B59" s="4">
        <v>160</v>
      </c>
      <c r="C59" s="152">
        <v>0</v>
      </c>
      <c r="D59" s="152">
        <v>0</v>
      </c>
      <c r="E59" s="162"/>
      <c r="F59" s="162"/>
    </row>
    <row r="60" spans="1:6" x14ac:dyDescent="0.2">
      <c r="A60" s="75" t="s">
        <v>196</v>
      </c>
      <c r="B60" s="4">
        <v>161</v>
      </c>
      <c r="C60" s="152">
        <v>-1579765</v>
      </c>
      <c r="D60" s="152">
        <v>3405035</v>
      </c>
      <c r="E60" s="162"/>
      <c r="F60" s="162"/>
    </row>
    <row r="61" spans="1:6" x14ac:dyDescent="0.2">
      <c r="A61" s="75" t="s">
        <v>197</v>
      </c>
      <c r="B61" s="4">
        <v>162</v>
      </c>
      <c r="C61" s="152">
        <v>0</v>
      </c>
      <c r="D61" s="152">
        <v>0</v>
      </c>
      <c r="E61" s="162"/>
      <c r="F61" s="162"/>
    </row>
    <row r="62" spans="1:6" x14ac:dyDescent="0.2">
      <c r="A62" s="75" t="s">
        <v>198</v>
      </c>
      <c r="B62" s="4">
        <v>163</v>
      </c>
      <c r="C62" s="152">
        <v>0</v>
      </c>
      <c r="D62" s="152">
        <v>0</v>
      </c>
      <c r="E62" s="162"/>
      <c r="F62" s="162"/>
    </row>
    <row r="63" spans="1:6" x14ac:dyDescent="0.2">
      <c r="A63" s="75" t="s">
        <v>199</v>
      </c>
      <c r="B63" s="4">
        <v>164</v>
      </c>
      <c r="C63" s="152">
        <v>0</v>
      </c>
      <c r="D63" s="152">
        <v>0</v>
      </c>
      <c r="E63" s="162"/>
      <c r="F63" s="162"/>
    </row>
    <row r="64" spans="1:6" x14ac:dyDescent="0.2">
      <c r="A64" s="75" t="s">
        <v>200</v>
      </c>
      <c r="B64" s="4">
        <v>165</v>
      </c>
      <c r="C64" s="152">
        <v>0</v>
      </c>
      <c r="D64" s="152">
        <v>216101.97</v>
      </c>
      <c r="E64" s="162"/>
      <c r="F64" s="162"/>
    </row>
    <row r="65" spans="1:6" x14ac:dyDescent="0.2">
      <c r="A65" s="75" t="s">
        <v>201</v>
      </c>
      <c r="B65" s="4">
        <v>166</v>
      </c>
      <c r="C65" s="152">
        <v>0</v>
      </c>
      <c r="D65" s="152">
        <v>0</v>
      </c>
      <c r="E65" s="162"/>
      <c r="F65" s="162"/>
    </row>
    <row r="66" spans="1:6" x14ac:dyDescent="0.2">
      <c r="A66" s="75" t="s">
        <v>202</v>
      </c>
      <c r="B66" s="4">
        <v>167</v>
      </c>
      <c r="C66" s="151">
        <f>C57-C65</f>
        <v>-1579765</v>
      </c>
      <c r="D66" s="151">
        <f>D57-D65</f>
        <v>3621136.97</v>
      </c>
      <c r="E66" s="162"/>
      <c r="F66" s="162"/>
    </row>
    <row r="67" spans="1:6" x14ac:dyDescent="0.2">
      <c r="A67" s="75" t="s">
        <v>203</v>
      </c>
      <c r="B67" s="4">
        <v>168</v>
      </c>
      <c r="C67" s="156">
        <f>C56+C66</f>
        <v>907217126</v>
      </c>
      <c r="D67" s="156">
        <f>D56+D66</f>
        <v>844886940.97000003</v>
      </c>
      <c r="E67" s="162"/>
      <c r="F67" s="162"/>
    </row>
    <row r="68" spans="1:6" ht="24" x14ac:dyDescent="0.2">
      <c r="A68" s="126" t="s">
        <v>204</v>
      </c>
      <c r="B68" s="127"/>
      <c r="C68" s="173"/>
      <c r="D68" s="173"/>
      <c r="E68" s="162"/>
      <c r="F68" s="162"/>
    </row>
    <row r="69" spans="1:6" x14ac:dyDescent="0.2">
      <c r="A69" s="124" t="s">
        <v>205</v>
      </c>
      <c r="B69" s="125"/>
      <c r="C69" s="174"/>
      <c r="D69" s="174"/>
      <c r="E69" s="162"/>
      <c r="F69" s="162"/>
    </row>
    <row r="70" spans="1:6" x14ac:dyDescent="0.2">
      <c r="A70" s="82" t="s">
        <v>189</v>
      </c>
      <c r="B70" s="4">
        <v>169</v>
      </c>
      <c r="C70" s="10">
        <v>0</v>
      </c>
      <c r="D70" s="10">
        <v>0</v>
      </c>
      <c r="E70" s="162"/>
      <c r="F70" s="162"/>
    </row>
    <row r="71" spans="1:6" x14ac:dyDescent="0.2">
      <c r="A71" s="84" t="s">
        <v>190</v>
      </c>
      <c r="B71" s="7">
        <v>170</v>
      </c>
      <c r="C71" s="11">
        <v>0</v>
      </c>
      <c r="D71" s="11">
        <v>0</v>
      </c>
      <c r="E71" s="162"/>
      <c r="F71" s="162"/>
    </row>
  </sheetData>
  <autoFilter ref="A1:D71">
    <filterColumn colId="0" showButton="0"/>
    <filterColumn colId="1" showButton="0"/>
  </autoFilter>
  <mergeCells count="4">
    <mergeCell ref="A1:C1"/>
    <mergeCell ref="D1:D2"/>
    <mergeCell ref="A2:C2"/>
    <mergeCell ref="A4:D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C70:D71 C56:D57 C66:D67 C53:D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7:D27 C33:D33 C12:D12 C10:D10 C16:D16 C7:D7 C48:D50 C22:D22 D38:D46 C42:C46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9"/>
  <sheetViews>
    <sheetView view="pageBreakPreview" topLeftCell="A22" zoomScaleNormal="100" zoomScaleSheetLayoutView="100" workbookViewId="0">
      <selection activeCell="H16" sqref="H16"/>
    </sheetView>
  </sheetViews>
  <sheetFormatPr defaultRowHeight="12.75" x14ac:dyDescent="0.2"/>
  <cols>
    <col min="1" max="1" width="64.7109375" bestFit="1" customWidth="1"/>
    <col min="3" max="4" width="15.42578125" bestFit="1" customWidth="1"/>
    <col min="5" max="5" width="3.140625" style="162" customWidth="1"/>
    <col min="6" max="7" width="3.140625" customWidth="1"/>
    <col min="8" max="8" width="15.42578125" style="162" bestFit="1" customWidth="1"/>
    <col min="9" max="10" width="12.28515625" style="162" customWidth="1"/>
    <col min="11" max="12" width="12.7109375" bestFit="1" customWidth="1"/>
  </cols>
  <sheetData>
    <row r="1" spans="1:12" x14ac:dyDescent="0.2">
      <c r="A1" s="283" t="s">
        <v>254</v>
      </c>
      <c r="B1" s="284"/>
      <c r="C1" s="285"/>
      <c r="D1" s="258"/>
    </row>
    <row r="2" spans="1:12" x14ac:dyDescent="0.2">
      <c r="A2" s="287" t="s">
        <v>292</v>
      </c>
      <c r="B2" s="288"/>
      <c r="C2" s="285"/>
      <c r="D2" s="286"/>
    </row>
    <row r="3" spans="1:12" x14ac:dyDescent="0.2">
      <c r="A3" s="54"/>
      <c r="B3" s="55"/>
      <c r="C3" s="56"/>
      <c r="D3" s="3"/>
    </row>
    <row r="4" spans="1:12" x14ac:dyDescent="0.2">
      <c r="A4" s="289" t="s">
        <v>34</v>
      </c>
      <c r="B4" s="290"/>
      <c r="C4" s="290"/>
      <c r="D4" s="291"/>
    </row>
    <row r="5" spans="1:12" ht="24" customHeight="1" thickBot="1" x14ac:dyDescent="0.25">
      <c r="A5" s="57" t="s">
        <v>39</v>
      </c>
      <c r="B5" s="57" t="s">
        <v>36</v>
      </c>
      <c r="C5" s="58" t="s">
        <v>253</v>
      </c>
      <c r="D5" s="58" t="s">
        <v>141</v>
      </c>
      <c r="F5" s="171"/>
    </row>
    <row r="6" spans="1:12" x14ac:dyDescent="0.2">
      <c r="A6" s="85">
        <v>1</v>
      </c>
      <c r="B6" s="59">
        <v>2</v>
      </c>
      <c r="C6" s="60" t="s">
        <v>4</v>
      </c>
      <c r="D6" s="60" t="s">
        <v>5</v>
      </c>
    </row>
    <row r="7" spans="1:12" x14ac:dyDescent="0.2">
      <c r="A7" s="128" t="s">
        <v>206</v>
      </c>
      <c r="B7" s="129"/>
      <c r="C7" s="129"/>
      <c r="D7" s="130"/>
    </row>
    <row r="8" spans="1:12" ht="12.75" customHeight="1" x14ac:dyDescent="0.2">
      <c r="A8" s="76" t="s">
        <v>207</v>
      </c>
      <c r="B8" s="4">
        <v>1</v>
      </c>
      <c r="C8" s="158">
        <v>1145195255.3818128</v>
      </c>
      <c r="D8" s="158">
        <v>1027439290.3002493</v>
      </c>
      <c r="F8" s="162"/>
      <c r="G8" s="148"/>
      <c r="H8" s="148"/>
      <c r="K8" s="162"/>
      <c r="L8" s="162"/>
    </row>
    <row r="9" spans="1:12" ht="12.75" customHeight="1" x14ac:dyDescent="0.2">
      <c r="A9" s="76" t="s">
        <v>208</v>
      </c>
      <c r="B9" s="4">
        <v>2</v>
      </c>
      <c r="C9" s="158">
        <v>1332079538.1100004</v>
      </c>
      <c r="D9" s="158">
        <v>1444116164.3500001</v>
      </c>
      <c r="F9" s="162"/>
      <c r="G9" s="148"/>
      <c r="H9" s="148"/>
      <c r="I9" s="148"/>
      <c r="K9" s="162"/>
      <c r="L9" s="162"/>
    </row>
    <row r="10" spans="1:12" ht="12.75" customHeight="1" x14ac:dyDescent="0.2">
      <c r="A10" s="76" t="s">
        <v>209</v>
      </c>
      <c r="B10" s="4">
        <v>3</v>
      </c>
      <c r="C10" s="10"/>
      <c r="D10" s="10">
        <v>237713245.45503458</v>
      </c>
      <c r="F10" s="162"/>
      <c r="G10" s="148"/>
      <c r="H10" s="148"/>
    </row>
    <row r="11" spans="1:12" ht="12.75" customHeight="1" x14ac:dyDescent="0.2">
      <c r="A11" s="76" t="s">
        <v>210</v>
      </c>
      <c r="B11" s="4">
        <v>4</v>
      </c>
      <c r="C11" s="158"/>
      <c r="D11" s="158"/>
      <c r="F11" s="162"/>
      <c r="G11" s="148"/>
      <c r="H11" s="148"/>
    </row>
    <row r="12" spans="1:12" ht="12.75" customHeight="1" x14ac:dyDescent="0.2">
      <c r="A12" s="76" t="s">
        <v>211</v>
      </c>
      <c r="B12" s="4">
        <v>5</v>
      </c>
      <c r="C12" s="158"/>
      <c r="D12" s="10"/>
      <c r="F12" s="162"/>
      <c r="G12" s="148"/>
      <c r="H12" s="148"/>
    </row>
    <row r="13" spans="1:12" ht="12.75" customHeight="1" x14ac:dyDescent="0.2">
      <c r="A13" s="76" t="s">
        <v>212</v>
      </c>
      <c r="B13" s="4">
        <v>6</v>
      </c>
      <c r="C13" s="10"/>
      <c r="D13" s="10"/>
      <c r="F13" s="162"/>
      <c r="G13" s="148"/>
      <c r="H13" s="148"/>
    </row>
    <row r="14" spans="1:12" ht="12.75" customHeight="1" x14ac:dyDescent="0.2">
      <c r="A14" s="75" t="s">
        <v>213</v>
      </c>
      <c r="B14" s="4">
        <v>7</v>
      </c>
      <c r="C14" s="164">
        <f>SUM(C8:C13)</f>
        <v>2477274793.4918132</v>
      </c>
      <c r="D14" s="165">
        <f>SUM(D8:D13)</f>
        <v>2709268700.1052842</v>
      </c>
      <c r="F14" s="162"/>
      <c r="G14" s="148"/>
      <c r="H14" s="148"/>
    </row>
    <row r="15" spans="1:12" ht="12.75" customHeight="1" x14ac:dyDescent="0.2">
      <c r="A15" s="76" t="s">
        <v>214</v>
      </c>
      <c r="B15" s="4">
        <v>8</v>
      </c>
      <c r="C15" s="10">
        <v>182121526.06757328</v>
      </c>
      <c r="D15" s="10"/>
      <c r="F15" s="162"/>
      <c r="G15" s="148"/>
      <c r="H15" s="148"/>
      <c r="K15" s="162"/>
    </row>
    <row r="16" spans="1:12" ht="12.75" customHeight="1" x14ac:dyDescent="0.2">
      <c r="A16" s="76" t="s">
        <v>215</v>
      </c>
      <c r="B16" s="4">
        <v>9</v>
      </c>
      <c r="C16" s="10">
        <v>62434675.160000019</v>
      </c>
      <c r="D16" s="10">
        <v>180644677.6999999</v>
      </c>
      <c r="F16" s="162"/>
      <c r="G16" s="148"/>
      <c r="H16" s="148"/>
      <c r="K16" s="162"/>
    </row>
    <row r="17" spans="1:11" ht="12.75" customHeight="1" x14ac:dyDescent="0.2">
      <c r="A17" s="76" t="s">
        <v>216</v>
      </c>
      <c r="B17" s="4">
        <v>10</v>
      </c>
      <c r="C17" s="10">
        <v>10555378.670000125</v>
      </c>
      <c r="D17" s="10">
        <v>41066498.34999992</v>
      </c>
      <c r="F17" s="162"/>
      <c r="G17" s="148"/>
      <c r="H17" s="148"/>
      <c r="K17" s="162"/>
    </row>
    <row r="18" spans="1:11" ht="12.75" customHeight="1" x14ac:dyDescent="0.2">
      <c r="A18" s="76" t="s">
        <v>217</v>
      </c>
      <c r="B18" s="4">
        <v>11</v>
      </c>
      <c r="C18" s="10">
        <v>323843340.95181322</v>
      </c>
      <c r="D18" s="10">
        <v>320992835.36024934</v>
      </c>
      <c r="F18" s="162"/>
      <c r="G18" s="148"/>
      <c r="H18" s="148"/>
      <c r="K18" s="162"/>
    </row>
    <row r="19" spans="1:11" ht="12.75" customHeight="1" x14ac:dyDescent="0.2">
      <c r="A19" s="75" t="s">
        <v>218</v>
      </c>
      <c r="B19" s="4">
        <v>12</v>
      </c>
      <c r="C19" s="164">
        <f>SUM(C15:C18)</f>
        <v>578954920.84938669</v>
      </c>
      <c r="D19" s="165">
        <f>SUM(D15:D18)</f>
        <v>542704011.41024923</v>
      </c>
      <c r="F19" s="162"/>
      <c r="G19" s="148"/>
      <c r="H19" s="148"/>
    </row>
    <row r="20" spans="1:11" ht="12.75" customHeight="1" x14ac:dyDescent="0.2">
      <c r="A20" s="75" t="s">
        <v>219</v>
      </c>
      <c r="B20" s="4">
        <v>13</v>
      </c>
      <c r="C20" s="147">
        <f>IF(C14&gt;C19,C14-C19,0)</f>
        <v>1898319872.6424265</v>
      </c>
      <c r="D20" s="159">
        <f>IF(D14&gt;D19,D14-D19,0)</f>
        <v>2166564688.695035</v>
      </c>
      <c r="F20" s="162"/>
      <c r="G20" s="148"/>
      <c r="H20" s="148"/>
    </row>
    <row r="21" spans="1:11" ht="12.75" customHeight="1" x14ac:dyDescent="0.2">
      <c r="A21" s="75" t="s">
        <v>220</v>
      </c>
      <c r="B21" s="4">
        <v>14</v>
      </c>
      <c r="C21" s="147">
        <f>IF(C19&gt;C14,C19-C14,0)</f>
        <v>0</v>
      </c>
      <c r="D21" s="159">
        <f>IF(D19&gt;D14,D19-D14,0)</f>
        <v>0</v>
      </c>
      <c r="F21" s="162"/>
      <c r="G21" s="148"/>
      <c r="H21" s="148"/>
    </row>
    <row r="22" spans="1:11" x14ac:dyDescent="0.2">
      <c r="A22" s="128" t="s">
        <v>221</v>
      </c>
      <c r="B22" s="129"/>
      <c r="C22" s="129"/>
      <c r="D22" s="130"/>
      <c r="F22" s="162"/>
      <c r="G22" s="148"/>
      <c r="H22" s="148"/>
    </row>
    <row r="23" spans="1:11" ht="12.75" customHeight="1" x14ac:dyDescent="0.2">
      <c r="A23" s="76" t="s">
        <v>222</v>
      </c>
      <c r="B23" s="4">
        <v>15</v>
      </c>
      <c r="C23" s="158">
        <v>54993223.650000013</v>
      </c>
      <c r="D23" s="158">
        <v>97725991.059999958</v>
      </c>
      <c r="F23" s="162"/>
      <c r="G23" s="148"/>
      <c r="H23" s="148"/>
      <c r="K23" s="162"/>
    </row>
    <row r="24" spans="1:11" ht="12.75" customHeight="1" x14ac:dyDescent="0.2">
      <c r="A24" s="76" t="s">
        <v>223</v>
      </c>
      <c r="B24" s="4">
        <v>16</v>
      </c>
      <c r="C24" s="158">
        <v>638863777.06000006</v>
      </c>
      <c r="D24" s="158">
        <v>1511880.06</v>
      </c>
      <c r="F24" s="162"/>
      <c r="G24" s="148"/>
      <c r="H24" s="148"/>
      <c r="K24" s="162"/>
    </row>
    <row r="25" spans="1:11" ht="12.75" customHeight="1" x14ac:dyDescent="0.2">
      <c r="A25" s="76" t="s">
        <v>224</v>
      </c>
      <c r="B25" s="4">
        <v>17</v>
      </c>
      <c r="C25" s="158">
        <v>18206151.66</v>
      </c>
      <c r="D25" s="158">
        <v>8659873.2999999989</v>
      </c>
      <c r="F25" s="162"/>
      <c r="G25" s="148"/>
      <c r="H25" s="148"/>
      <c r="K25" s="162"/>
    </row>
    <row r="26" spans="1:11" ht="12.75" customHeight="1" x14ac:dyDescent="0.2">
      <c r="A26" s="76" t="s">
        <v>225</v>
      </c>
      <c r="B26" s="4">
        <v>18</v>
      </c>
      <c r="C26" s="10">
        <v>12888127.58</v>
      </c>
      <c r="D26" s="10">
        <v>10000000</v>
      </c>
      <c r="F26" s="162"/>
      <c r="G26" s="148"/>
      <c r="H26" s="148"/>
      <c r="K26" s="162"/>
    </row>
    <row r="27" spans="1:11" ht="12.75" customHeight="1" x14ac:dyDescent="0.2">
      <c r="A27" s="76" t="s">
        <v>226</v>
      </c>
      <c r="B27" s="4">
        <v>19</v>
      </c>
      <c r="C27" s="158">
        <v>1940506414.777</v>
      </c>
      <c r="D27" s="158">
        <v>1352445657.895</v>
      </c>
      <c r="F27" s="162"/>
      <c r="G27" s="148"/>
      <c r="H27" s="148"/>
      <c r="K27" s="162"/>
    </row>
    <row r="28" spans="1:11" ht="12.75" customHeight="1" x14ac:dyDescent="0.2">
      <c r="A28" s="75" t="s">
        <v>227</v>
      </c>
      <c r="B28" s="4">
        <v>20</v>
      </c>
      <c r="C28" s="164">
        <f>SUM(C23:C27)</f>
        <v>2665457694.7270002</v>
      </c>
      <c r="D28" s="165">
        <f>SUM(D23:D27)</f>
        <v>1470343402.3150001</v>
      </c>
      <c r="F28" s="162"/>
      <c r="G28" s="148"/>
      <c r="H28" s="148"/>
    </row>
    <row r="29" spans="1:11" ht="12.75" customHeight="1" x14ac:dyDescent="0.2">
      <c r="A29" s="76" t="s">
        <v>228</v>
      </c>
      <c r="B29" s="4">
        <v>21</v>
      </c>
      <c r="C29" s="158">
        <v>1066569689.6805267</v>
      </c>
      <c r="D29" s="158">
        <v>1167985530.8250346</v>
      </c>
      <c r="F29" s="162"/>
      <c r="G29" s="148"/>
      <c r="H29" s="148"/>
      <c r="K29" s="162"/>
    </row>
    <row r="30" spans="1:11" ht="12.75" customHeight="1" x14ac:dyDescent="0.2">
      <c r="A30" s="76" t="s">
        <v>229</v>
      </c>
      <c r="B30" s="4">
        <v>22</v>
      </c>
      <c r="C30" s="10">
        <v>1018201802.987</v>
      </c>
      <c r="D30" s="10">
        <v>924121667.66500008</v>
      </c>
      <c r="F30" s="162"/>
      <c r="G30" s="148"/>
      <c r="H30" s="148"/>
      <c r="K30" s="162"/>
    </row>
    <row r="31" spans="1:11" ht="12.75" customHeight="1" x14ac:dyDescent="0.2">
      <c r="A31" s="76" t="s">
        <v>230</v>
      </c>
      <c r="B31" s="4">
        <v>23</v>
      </c>
      <c r="C31" s="158">
        <v>2206730012.7800002</v>
      </c>
      <c r="D31" s="158">
        <v>308271666.18000001</v>
      </c>
      <c r="F31" s="162"/>
      <c r="G31" s="148"/>
      <c r="H31" s="148"/>
      <c r="K31" s="162"/>
    </row>
    <row r="32" spans="1:11" ht="12.75" customHeight="1" x14ac:dyDescent="0.2">
      <c r="A32" s="75" t="s">
        <v>231</v>
      </c>
      <c r="B32" s="4">
        <v>24</v>
      </c>
      <c r="C32" s="164">
        <f>SUM(C29:C31)</f>
        <v>4291501505.4475269</v>
      </c>
      <c r="D32" s="165">
        <f>SUM(D29:D31)</f>
        <v>2400378864.6700344</v>
      </c>
      <c r="F32" s="162"/>
      <c r="G32" s="148"/>
      <c r="H32" s="148"/>
    </row>
    <row r="33" spans="1:11" ht="12.75" customHeight="1" x14ac:dyDescent="0.2">
      <c r="A33" s="75" t="s">
        <v>232</v>
      </c>
      <c r="B33" s="4">
        <v>25</v>
      </c>
      <c r="C33" s="147">
        <f>IF(C28&gt;C32,C28-C32,0)</f>
        <v>0</v>
      </c>
      <c r="D33" s="159">
        <f>IF(D28&gt;D32,D28-D32,0)</f>
        <v>0</v>
      </c>
      <c r="F33" s="162"/>
      <c r="G33" s="148"/>
      <c r="H33" s="148"/>
    </row>
    <row r="34" spans="1:11" ht="12.75" customHeight="1" x14ac:dyDescent="0.2">
      <c r="A34" s="75" t="s">
        <v>233</v>
      </c>
      <c r="B34" s="4">
        <v>26</v>
      </c>
      <c r="C34" s="147">
        <f>IF(C32&gt;C28,C32-C28,0)</f>
        <v>1626043810.7205267</v>
      </c>
      <c r="D34" s="159">
        <f>IF(D32&gt;D28,D32-D28,0)</f>
        <v>930035462.35503435</v>
      </c>
      <c r="F34" s="162"/>
      <c r="G34" s="148"/>
      <c r="H34" s="148"/>
    </row>
    <row r="35" spans="1:11" x14ac:dyDescent="0.2">
      <c r="A35" s="128" t="s">
        <v>234</v>
      </c>
      <c r="B35" s="129"/>
      <c r="C35" s="129"/>
      <c r="D35" s="130"/>
      <c r="F35" s="162"/>
      <c r="G35" s="148"/>
      <c r="H35" s="148"/>
    </row>
    <row r="36" spans="1:11" ht="12.75" customHeight="1" x14ac:dyDescent="0.2">
      <c r="A36" s="76" t="s">
        <v>235</v>
      </c>
      <c r="B36" s="4">
        <v>27</v>
      </c>
      <c r="C36" s="8">
        <v>0</v>
      </c>
      <c r="D36" s="10">
        <v>0</v>
      </c>
      <c r="F36" s="162"/>
      <c r="G36" s="148"/>
      <c r="H36" s="148"/>
    </row>
    <row r="37" spans="1:11" ht="12.75" customHeight="1" x14ac:dyDescent="0.2">
      <c r="A37" s="76" t="s">
        <v>236</v>
      </c>
      <c r="B37" s="4">
        <v>28</v>
      </c>
      <c r="C37" s="8">
        <v>0</v>
      </c>
      <c r="D37" s="10">
        <v>0</v>
      </c>
      <c r="F37" s="162"/>
      <c r="G37" s="148"/>
      <c r="H37" s="148"/>
    </row>
    <row r="38" spans="1:11" ht="12.75" customHeight="1" x14ac:dyDescent="0.2">
      <c r="A38" s="76" t="s">
        <v>237</v>
      </c>
      <c r="B38" s="4">
        <v>29</v>
      </c>
      <c r="C38" s="8">
        <v>0</v>
      </c>
      <c r="D38" s="10">
        <v>0</v>
      </c>
      <c r="F38" s="162"/>
      <c r="G38" s="148"/>
      <c r="H38" s="148"/>
    </row>
    <row r="39" spans="1:11" ht="12.75" customHeight="1" x14ac:dyDescent="0.2">
      <c r="A39" s="75" t="s">
        <v>238</v>
      </c>
      <c r="B39" s="4">
        <v>30</v>
      </c>
      <c r="C39" s="164">
        <f>SUM(C36:C38)</f>
        <v>0</v>
      </c>
      <c r="D39" s="165">
        <f>SUM(D36:D38)</f>
        <v>0</v>
      </c>
      <c r="F39" s="162"/>
      <c r="G39" s="148"/>
      <c r="H39" s="148"/>
    </row>
    <row r="40" spans="1:11" ht="12.75" customHeight="1" x14ac:dyDescent="0.2">
      <c r="A40" s="76" t="s">
        <v>239</v>
      </c>
      <c r="B40" s="4">
        <v>31</v>
      </c>
      <c r="C40" s="158">
        <v>0</v>
      </c>
      <c r="D40" s="10">
        <v>0</v>
      </c>
      <c r="F40" s="162"/>
      <c r="G40" s="148"/>
      <c r="H40" s="148"/>
    </row>
    <row r="41" spans="1:11" ht="12.75" customHeight="1" x14ac:dyDescent="0.2">
      <c r="A41" s="76" t="s">
        <v>240</v>
      </c>
      <c r="B41" s="4">
        <v>32</v>
      </c>
      <c r="C41" s="158">
        <v>491326555.5</v>
      </c>
      <c r="D41" s="158">
        <v>491342265.44999999</v>
      </c>
      <c r="F41" s="162"/>
      <c r="G41" s="148"/>
      <c r="H41" s="148"/>
      <c r="K41" s="162"/>
    </row>
    <row r="42" spans="1:11" ht="12.75" customHeight="1" x14ac:dyDescent="0.2">
      <c r="A42" s="76" t="s">
        <v>241</v>
      </c>
      <c r="B42" s="4">
        <v>33</v>
      </c>
      <c r="C42" s="10">
        <v>7208070.9400000051</v>
      </c>
      <c r="D42" s="10">
        <v>49898803.840000004</v>
      </c>
      <c r="F42" s="162"/>
      <c r="G42" s="148"/>
      <c r="H42" s="148"/>
      <c r="K42" s="162"/>
    </row>
    <row r="43" spans="1:11" ht="12.75" customHeight="1" x14ac:dyDescent="0.2">
      <c r="A43" s="76" t="s">
        <v>242</v>
      </c>
      <c r="B43" s="4">
        <v>34</v>
      </c>
      <c r="C43" s="10"/>
      <c r="D43" s="10">
        <v>37634983.079999998</v>
      </c>
      <c r="F43" s="162"/>
      <c r="G43" s="148"/>
      <c r="H43" s="148"/>
    </row>
    <row r="44" spans="1:11" ht="12.75" customHeight="1" x14ac:dyDescent="0.2">
      <c r="A44" s="76" t="s">
        <v>243</v>
      </c>
      <c r="B44" s="4">
        <v>35</v>
      </c>
      <c r="C44" s="10">
        <v>257949830.74000001</v>
      </c>
      <c r="D44" s="10">
        <v>265649019.11000001</v>
      </c>
      <c r="F44" s="162"/>
      <c r="G44" s="148"/>
      <c r="H44" s="148"/>
      <c r="K44" s="162"/>
    </row>
    <row r="45" spans="1:11" ht="12.75" customHeight="1" x14ac:dyDescent="0.2">
      <c r="A45" s="75" t="s">
        <v>244</v>
      </c>
      <c r="B45" s="4">
        <v>36</v>
      </c>
      <c r="C45" s="164">
        <f>SUM(C40:C44)</f>
        <v>756484457.18000007</v>
      </c>
      <c r="D45" s="165">
        <f>SUM(D40:D44)</f>
        <v>844525071.48000002</v>
      </c>
      <c r="F45" s="162"/>
      <c r="G45" s="148"/>
      <c r="H45" s="148"/>
    </row>
    <row r="46" spans="1:11" ht="12.75" customHeight="1" x14ac:dyDescent="0.2">
      <c r="A46" s="75" t="s">
        <v>245</v>
      </c>
      <c r="B46" s="4">
        <v>37</v>
      </c>
      <c r="C46" s="147">
        <f>IF(C39&gt;C45,C39-C45,0)</f>
        <v>0</v>
      </c>
      <c r="D46" s="159">
        <f>IF(D39&gt;D45,D39-D45,0)</f>
        <v>0</v>
      </c>
      <c r="F46" s="162"/>
      <c r="G46" s="148"/>
      <c r="H46" s="148"/>
    </row>
    <row r="47" spans="1:11" ht="12.75" customHeight="1" x14ac:dyDescent="0.2">
      <c r="A47" s="75" t="s">
        <v>246</v>
      </c>
      <c r="B47" s="4">
        <v>38</v>
      </c>
      <c r="C47" s="147">
        <f>IF(C45&gt;C39,C45-C39,0)</f>
        <v>756484457.18000007</v>
      </c>
      <c r="D47" s="159">
        <f>IF(D45&gt;D39,D45-D39,0)</f>
        <v>844525071.48000002</v>
      </c>
      <c r="F47" s="162"/>
      <c r="G47" s="148"/>
      <c r="H47" s="148"/>
    </row>
    <row r="48" spans="1:11" ht="12.75" customHeight="1" x14ac:dyDescent="0.2">
      <c r="A48" s="76" t="s">
        <v>247</v>
      </c>
      <c r="B48" s="4">
        <v>39</v>
      </c>
      <c r="C48" s="166">
        <f>IF(C20-C21+C33-C34+C46-C47&gt;0,C20-C21+C33-C34+C46-C47,0)</f>
        <v>0</v>
      </c>
      <c r="D48" s="167">
        <f>IF(D20-D21+D33-D34+D46-D47&gt;0,D20-D21+D33-D34+D46-D47,0)</f>
        <v>392004154.86000061</v>
      </c>
      <c r="F48" s="162"/>
      <c r="G48" s="148"/>
      <c r="H48" s="148"/>
    </row>
    <row r="49" spans="1:11" ht="12.75" customHeight="1" x14ac:dyDescent="0.2">
      <c r="A49" s="76" t="s">
        <v>248</v>
      </c>
      <c r="B49" s="4">
        <v>40</v>
      </c>
      <c r="C49" s="166">
        <f>IF(C21-C20+C34-C33+C47-C46&gt;0,C21-C20+C34-C33+C47-C46,0)</f>
        <v>484208395.25810027</v>
      </c>
      <c r="D49" s="167">
        <f>IF(D21-D20+D34-D33+D47-D46&gt;0,D21-D20+D34-D33+D47-D46,0)</f>
        <v>0</v>
      </c>
      <c r="F49" s="162"/>
      <c r="G49" s="148"/>
      <c r="H49" s="148"/>
    </row>
    <row r="50" spans="1:11" ht="12.75" customHeight="1" x14ac:dyDescent="0.2">
      <c r="A50" s="76" t="s">
        <v>249</v>
      </c>
      <c r="B50" s="4">
        <v>41</v>
      </c>
      <c r="C50" s="158">
        <v>3004123756.6300001</v>
      </c>
      <c r="D50" s="158">
        <v>2519915361.2300005</v>
      </c>
      <c r="F50" s="162"/>
      <c r="G50" s="148"/>
      <c r="H50" s="148"/>
      <c r="K50" s="162"/>
    </row>
    <row r="51" spans="1:11" ht="12.75" customHeight="1" x14ac:dyDescent="0.2">
      <c r="A51" s="76" t="s">
        <v>250</v>
      </c>
      <c r="B51" s="4">
        <v>42</v>
      </c>
      <c r="C51" s="168">
        <f>IF(C20-C21+C33-C34+C46-C47&gt;0,C20-C21+C33-C34+C46-C47,0)</f>
        <v>0</v>
      </c>
      <c r="D51" s="169">
        <f>IF(D20-D21+D33-D34+D46-D47&gt;0,D20-D21+D33-D34+D46-D47,0)</f>
        <v>392004154.86000061</v>
      </c>
      <c r="F51" s="162"/>
      <c r="G51" s="148"/>
      <c r="H51" s="148"/>
    </row>
    <row r="52" spans="1:11" ht="12.75" customHeight="1" x14ac:dyDescent="0.2">
      <c r="A52" s="76" t="s">
        <v>251</v>
      </c>
      <c r="B52" s="4">
        <v>43</v>
      </c>
      <c r="C52" s="168">
        <f>IF(C21-C20+C34-C33+C47-C46&gt;0,C21-C20+C34-C33+C47-C46,0)</f>
        <v>484208395.25810027</v>
      </c>
      <c r="D52" s="169">
        <f>IF(D21-D20+D34-D33+D47-D46&gt;0,D21-D20+D34-D33+D47-D46,0)</f>
        <v>0</v>
      </c>
      <c r="F52" s="162"/>
      <c r="G52" s="148"/>
      <c r="H52" s="148"/>
    </row>
    <row r="53" spans="1:11" ht="12.75" customHeight="1" x14ac:dyDescent="0.2">
      <c r="A53" s="80" t="s">
        <v>252</v>
      </c>
      <c r="B53" s="7">
        <v>44</v>
      </c>
      <c r="C53" s="179">
        <f>C50+C51-C52</f>
        <v>2519915361.3718996</v>
      </c>
      <c r="D53" s="180">
        <f>D50+D51-D52</f>
        <v>2911919516.0900011</v>
      </c>
      <c r="F53" s="162"/>
      <c r="G53" s="148"/>
      <c r="H53" s="148"/>
      <c r="I53" s="148"/>
      <c r="K53" s="162"/>
    </row>
    <row r="54" spans="1:11" x14ac:dyDescent="0.2">
      <c r="C54" s="178"/>
      <c r="D54" s="162"/>
    </row>
    <row r="55" spans="1:11" x14ac:dyDescent="0.2">
      <c r="C55" s="149"/>
      <c r="D55" s="149"/>
    </row>
    <row r="56" spans="1:11" x14ac:dyDescent="0.2">
      <c r="C56" s="162"/>
      <c r="D56" s="162"/>
    </row>
    <row r="57" spans="1:11" x14ac:dyDescent="0.2">
      <c r="C57" s="170"/>
      <c r="D57" s="170"/>
    </row>
    <row r="58" spans="1:11" x14ac:dyDescent="0.2">
      <c r="D58" s="148"/>
    </row>
    <row r="59" spans="1:11" x14ac:dyDescent="0.2">
      <c r="D59" s="148"/>
    </row>
  </sheetData>
  <protectedRanges>
    <protectedRange sqref="C15:D15" name="Range1_11_1"/>
    <protectedRange sqref="C17:D18" name="Range1_11_2"/>
    <protectedRange sqref="C11:D11" name="Range1_1_1"/>
    <protectedRange sqref="C31:D31" name="Range1_13_1_2"/>
    <protectedRange sqref="C9:D9" name="Range1_10_3_1_2_1"/>
  </protectedRanges>
  <mergeCells count="4">
    <mergeCell ref="A1:C1"/>
    <mergeCell ref="D1:D2"/>
    <mergeCell ref="A2:C2"/>
    <mergeCell ref="A4:D4"/>
  </mergeCells>
  <phoneticPr fontId="3" type="noConversion"/>
  <dataValidations disablePrompts="1" count="4">
    <dataValidation type="whole" operator="notEqual" allowBlank="1" showInputMessage="1" showErrorMessage="1" errorTitle="Pogrešan unos" error="Mogu se unijeti samo cjelobrojne vrijednosti." sqref="C51:D51 C13:D13 D40 C36:D38 C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8:D28 C45:D49 C52:D53 C39:D39 C14:D14 C19:D21 C32:D34">
      <formula1>0</formula1>
    </dataValidation>
    <dataValidation operator="greaterThan" allowBlank="1" showInputMessage="1" showErrorMessage="1" sqref="C29:D29 C50:D50 C9:D9 C31:D31 C15:D15 C23:D25 C11:D11 C17:D17 C27:D27"/>
    <dataValidation operator="notEqual" allowBlank="1" showInputMessage="1" showErrorMessage="1" errorTitle="Pogrešan unos" error="Mogu se unijeti samo cjelobrojne vrijednosti." sqref="C10:D10 D43 C26:D26 D41 C42:D42 C16:D16 C40:C41 C12:D12 C30:D30 C44:D44"/>
  </dataValidations>
  <pageMargins left="0.75" right="0.75" top="1" bottom="1" header="0.5" footer="0.5"/>
  <pageSetup paperSize="9" scale="80" orientation="portrait" r:id="rId1"/>
  <headerFooter alignWithMargins="0"/>
  <ignoredErrors>
    <ignoredError sqref="C6:D6" numberStoredAsText="1"/>
    <ignoredError sqref="C14:D14 C19:D19 C45 D53 D32 C28" emptyCellReference="1"/>
    <ignoredError sqref="D28 D45" unlockedFormula="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5"/>
  <sheetViews>
    <sheetView view="pageBreakPreview" zoomScale="110" zoomScaleNormal="100" workbookViewId="0">
      <selection activeCell="F9" sqref="F9:G9"/>
    </sheetView>
  </sheetViews>
  <sheetFormatPr defaultRowHeight="12.75" x14ac:dyDescent="0.2"/>
  <cols>
    <col min="1" max="1" width="54.5703125" style="63" bestFit="1" customWidth="1"/>
    <col min="2" max="2" width="9.140625" style="63"/>
    <col min="3" max="4" width="12.140625" style="63" bestFit="1" customWidth="1"/>
    <col min="5" max="16384" width="9.140625" style="63"/>
  </cols>
  <sheetData>
    <row r="1" spans="1:7" x14ac:dyDescent="0.2">
      <c r="A1" s="292" t="s">
        <v>274</v>
      </c>
      <c r="B1" s="293"/>
      <c r="C1" s="293"/>
      <c r="D1" s="293"/>
      <c r="E1" s="62"/>
    </row>
    <row r="2" spans="1:7" x14ac:dyDescent="0.2">
      <c r="A2" s="287" t="s">
        <v>292</v>
      </c>
      <c r="B2" s="288"/>
      <c r="C2" s="285"/>
      <c r="D2" s="61"/>
      <c r="E2" s="64"/>
    </row>
    <row r="3" spans="1:7" ht="24" customHeight="1" thickBot="1" x14ac:dyDescent="0.25">
      <c r="A3" s="65" t="s">
        <v>39</v>
      </c>
      <c r="B3" s="65" t="s">
        <v>36</v>
      </c>
      <c r="C3" s="66" t="s">
        <v>253</v>
      </c>
      <c r="D3" s="66" t="s">
        <v>141</v>
      </c>
    </row>
    <row r="4" spans="1:7" x14ac:dyDescent="0.2">
      <c r="A4" s="67">
        <v>1</v>
      </c>
      <c r="B4" s="68">
        <v>2</v>
      </c>
      <c r="C4" s="67" t="s">
        <v>4</v>
      </c>
      <c r="D4" s="67" t="s">
        <v>5</v>
      </c>
    </row>
    <row r="5" spans="1:7" ht="12.75" customHeight="1" x14ac:dyDescent="0.2">
      <c r="A5" s="89" t="s">
        <v>255</v>
      </c>
      <c r="B5" s="69">
        <v>1</v>
      </c>
      <c r="C5" s="9">
        <v>9822853500</v>
      </c>
      <c r="D5" s="9">
        <v>9822853500</v>
      </c>
      <c r="F5" s="163"/>
      <c r="G5" s="163"/>
    </row>
    <row r="6" spans="1:7" ht="12.75" customHeight="1" x14ac:dyDescent="0.2">
      <c r="A6" s="89" t="s">
        <v>256</v>
      </c>
      <c r="B6" s="69">
        <v>2</v>
      </c>
      <c r="C6" s="10">
        <v>0</v>
      </c>
      <c r="D6" s="10">
        <v>0</v>
      </c>
      <c r="F6" s="163"/>
      <c r="G6" s="163"/>
    </row>
    <row r="7" spans="1:7" ht="12.75" customHeight="1" x14ac:dyDescent="0.2">
      <c r="A7" s="89" t="s">
        <v>257</v>
      </c>
      <c r="B7" s="69">
        <v>3</v>
      </c>
      <c r="C7" s="10">
        <v>491334202</v>
      </c>
      <c r="D7" s="10">
        <v>491555640</v>
      </c>
      <c r="F7" s="163"/>
      <c r="G7" s="163"/>
    </row>
    <row r="8" spans="1:7" ht="12.75" customHeight="1" x14ac:dyDescent="0.2">
      <c r="A8" s="89" t="s">
        <v>258</v>
      </c>
      <c r="B8" s="69">
        <v>4</v>
      </c>
      <c r="C8" s="10">
        <v>732460240</v>
      </c>
      <c r="D8" s="10">
        <v>1112524837</v>
      </c>
      <c r="F8" s="163"/>
      <c r="G8" s="163"/>
    </row>
    <row r="9" spans="1:7" ht="12.75" customHeight="1" x14ac:dyDescent="0.2">
      <c r="A9" s="89" t="s">
        <v>259</v>
      </c>
      <c r="B9" s="69">
        <v>5</v>
      </c>
      <c r="C9" s="10">
        <v>908796891</v>
      </c>
      <c r="D9" s="10">
        <v>841265804</v>
      </c>
      <c r="F9" s="163"/>
      <c r="G9" s="163"/>
    </row>
    <row r="10" spans="1:7" ht="12.75" customHeight="1" x14ac:dyDescent="0.2">
      <c r="A10" s="89" t="s">
        <v>260</v>
      </c>
      <c r="B10" s="69">
        <v>6</v>
      </c>
      <c r="C10" s="10">
        <v>0</v>
      </c>
      <c r="D10" s="10">
        <v>0</v>
      </c>
      <c r="F10" s="163"/>
      <c r="G10" s="163"/>
    </row>
    <row r="11" spans="1:7" ht="12.75" customHeight="1" x14ac:dyDescent="0.2">
      <c r="A11" s="89" t="s">
        <v>261</v>
      </c>
      <c r="B11" s="69">
        <v>7</v>
      </c>
      <c r="C11" s="10">
        <v>0</v>
      </c>
      <c r="D11" s="10">
        <v>0</v>
      </c>
      <c r="F11" s="163"/>
      <c r="G11" s="163"/>
    </row>
    <row r="12" spans="1:7" ht="12.75" customHeight="1" x14ac:dyDescent="0.2">
      <c r="A12" s="89" t="s">
        <v>262</v>
      </c>
      <c r="B12" s="69">
        <v>8</v>
      </c>
      <c r="C12" s="10">
        <v>2440397</v>
      </c>
      <c r="D12" s="10">
        <v>5845432</v>
      </c>
      <c r="F12" s="163"/>
      <c r="G12" s="163"/>
    </row>
    <row r="13" spans="1:7" ht="12.75" customHeight="1" x14ac:dyDescent="0.2">
      <c r="A13" s="89" t="s">
        <v>263</v>
      </c>
      <c r="B13" s="69">
        <v>9</v>
      </c>
      <c r="C13" s="10">
        <v>0</v>
      </c>
      <c r="D13" s="10">
        <v>0</v>
      </c>
      <c r="F13" s="163"/>
      <c r="G13" s="163"/>
    </row>
    <row r="14" spans="1:7" ht="12.75" customHeight="1" x14ac:dyDescent="0.2">
      <c r="A14" s="90" t="s">
        <v>264</v>
      </c>
      <c r="B14" s="69">
        <v>10</v>
      </c>
      <c r="C14" s="160">
        <f>SUM(C5:C13)</f>
        <v>11957885230</v>
      </c>
      <c r="D14" s="160">
        <f>SUM(D5:D13)</f>
        <v>12274045213</v>
      </c>
      <c r="E14" s="163"/>
      <c r="F14" s="163"/>
      <c r="G14" s="163"/>
    </row>
    <row r="15" spans="1:7" ht="12.75" customHeight="1" x14ac:dyDescent="0.2">
      <c r="A15" s="89" t="s">
        <v>265</v>
      </c>
      <c r="B15" s="69">
        <v>11</v>
      </c>
      <c r="C15" s="10">
        <v>0</v>
      </c>
      <c r="D15" s="10">
        <v>0</v>
      </c>
      <c r="E15" s="163"/>
      <c r="F15" s="163"/>
      <c r="G15" s="163"/>
    </row>
    <row r="16" spans="1:7" ht="12.75" customHeight="1" x14ac:dyDescent="0.2">
      <c r="A16" s="89" t="s">
        <v>266</v>
      </c>
      <c r="B16" s="69">
        <v>12</v>
      </c>
      <c r="C16" s="10">
        <v>0</v>
      </c>
      <c r="D16" s="10">
        <v>0</v>
      </c>
      <c r="F16" s="163"/>
      <c r="G16" s="163"/>
    </row>
    <row r="17" spans="1:7" ht="12.75" customHeight="1" x14ac:dyDescent="0.2">
      <c r="A17" s="89" t="s">
        <v>267</v>
      </c>
      <c r="B17" s="69">
        <v>13</v>
      </c>
      <c r="C17" s="10">
        <v>0</v>
      </c>
      <c r="D17" s="10">
        <v>0</v>
      </c>
      <c r="F17" s="163"/>
      <c r="G17" s="163"/>
    </row>
    <row r="18" spans="1:7" ht="12.75" customHeight="1" x14ac:dyDescent="0.2">
      <c r="A18" s="89" t="s">
        <v>268</v>
      </c>
      <c r="B18" s="69">
        <v>14</v>
      </c>
      <c r="C18" s="10">
        <v>0</v>
      </c>
      <c r="D18" s="10">
        <v>0</v>
      </c>
      <c r="F18" s="163"/>
      <c r="G18" s="163"/>
    </row>
    <row r="19" spans="1:7" ht="12.75" customHeight="1" x14ac:dyDescent="0.2">
      <c r="A19" s="89" t="s">
        <v>269</v>
      </c>
      <c r="B19" s="69">
        <v>15</v>
      </c>
      <c r="C19" s="10">
        <v>0</v>
      </c>
      <c r="D19" s="10">
        <v>0</v>
      </c>
      <c r="F19" s="163"/>
      <c r="G19" s="163"/>
    </row>
    <row r="20" spans="1:7" ht="12.75" customHeight="1" x14ac:dyDescent="0.2">
      <c r="A20" s="89" t="s">
        <v>270</v>
      </c>
      <c r="B20" s="69">
        <v>16</v>
      </c>
      <c r="C20" s="10">
        <v>0</v>
      </c>
      <c r="D20" s="10">
        <v>0</v>
      </c>
      <c r="F20" s="163"/>
      <c r="G20" s="163"/>
    </row>
    <row r="21" spans="1:7" ht="12.75" customHeight="1" x14ac:dyDescent="0.2">
      <c r="A21" s="90" t="s">
        <v>271</v>
      </c>
      <c r="B21" s="69">
        <v>17</v>
      </c>
      <c r="C21" s="161">
        <f>SUM(C15:C20)</f>
        <v>0</v>
      </c>
      <c r="D21" s="161">
        <f>SUM(D15:D20)</f>
        <v>0</v>
      </c>
      <c r="F21" s="163"/>
      <c r="G21" s="163"/>
    </row>
    <row r="22" spans="1:7" x14ac:dyDescent="0.2">
      <c r="A22" s="131"/>
      <c r="B22" s="91"/>
      <c r="C22" s="91"/>
      <c r="D22" s="92"/>
      <c r="F22" s="163"/>
      <c r="G22" s="163"/>
    </row>
    <row r="23" spans="1:7" ht="12.75" customHeight="1" x14ac:dyDescent="0.2">
      <c r="A23" s="86" t="s">
        <v>272</v>
      </c>
      <c r="B23" s="72">
        <v>18</v>
      </c>
      <c r="C23" s="70">
        <v>0</v>
      </c>
      <c r="D23" s="70">
        <v>0</v>
      </c>
      <c r="F23" s="163"/>
      <c r="G23" s="163"/>
    </row>
    <row r="24" spans="1:7" ht="23.25" customHeight="1" x14ac:dyDescent="0.2">
      <c r="A24" s="87" t="s">
        <v>273</v>
      </c>
      <c r="B24" s="73">
        <v>19</v>
      </c>
      <c r="C24" s="71">
        <v>0</v>
      </c>
      <c r="D24" s="71">
        <v>0</v>
      </c>
      <c r="F24" s="163"/>
      <c r="G24" s="163"/>
    </row>
    <row r="25" spans="1:7" ht="30" customHeight="1" x14ac:dyDescent="0.2">
      <c r="A25" s="132"/>
      <c r="B25" s="88"/>
      <c r="C25" s="88"/>
      <c r="D25" s="88"/>
    </row>
  </sheetData>
  <mergeCells count="2">
    <mergeCell ref="A1:D1"/>
    <mergeCell ref="A2:C2"/>
  </mergeCells>
  <phoneticPr fontId="3" type="noConversion"/>
  <dataValidations disablePrompts="1"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15:D20 C5:D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'Cash flow'!Print_Area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-dmin78</cp:lastModifiedBy>
  <cp:lastPrinted>2011-03-28T11:17:39Z</cp:lastPrinted>
  <dcterms:created xsi:type="dcterms:W3CDTF">2008-10-17T11:51:54Z</dcterms:created>
  <dcterms:modified xsi:type="dcterms:W3CDTF">2018-02-20T11:51:53Z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