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3525" yWindow="1485" windowWidth="15570" windowHeight="10890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_FilterDatabase" localSheetId="2" hidden="1">RDG!$A$1:$K$71</definedName>
    <definedName name="_xlnm.Print_Area" localSheetId="6">Bilješke!$A$1:$J$53</definedName>
    <definedName name="_xlnm.Print_Area" localSheetId="3">NT_I!$A$1:$K$53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K45" i="20" l="1"/>
  <c r="K47" i="20" s="1"/>
  <c r="K32" i="20"/>
  <c r="J32" i="20"/>
  <c r="J28" i="20"/>
  <c r="K19" i="20"/>
  <c r="J14" i="20"/>
  <c r="K33" i="18"/>
  <c r="J33" i="18"/>
  <c r="K12" i="18"/>
  <c r="K7" i="18"/>
  <c r="K14" i="17"/>
  <c r="K101" i="19"/>
  <c r="K91" i="19"/>
  <c r="K87" i="19"/>
  <c r="K83" i="19"/>
  <c r="K80" i="19"/>
  <c r="K73" i="19"/>
  <c r="K70" i="19" s="1"/>
  <c r="K57" i="19"/>
  <c r="K50" i="19"/>
  <c r="K42" i="19"/>
  <c r="K41" i="19" s="1"/>
  <c r="K36" i="19"/>
  <c r="K27" i="19"/>
  <c r="K17" i="19"/>
  <c r="K10" i="19"/>
  <c r="K9" i="19" s="1"/>
  <c r="K67" i="19" s="1"/>
  <c r="J101" i="19"/>
  <c r="J91" i="19"/>
  <c r="J87" i="19"/>
  <c r="J83" i="19"/>
  <c r="J80" i="19"/>
  <c r="J73" i="19"/>
  <c r="J70" i="19"/>
  <c r="J115" i="19" s="1"/>
  <c r="J57" i="19"/>
  <c r="J50" i="19"/>
  <c r="J42" i="19"/>
  <c r="J41" i="19" s="1"/>
  <c r="J36" i="19"/>
  <c r="J27" i="19"/>
  <c r="J17" i="19"/>
  <c r="J10" i="19"/>
  <c r="J9" i="19"/>
  <c r="K57" i="18"/>
  <c r="K66" i="18" s="1"/>
  <c r="K16" i="18"/>
  <c r="J57" i="18"/>
  <c r="J66" i="18"/>
  <c r="J22" i="18"/>
  <c r="K120" i="19"/>
  <c r="J120" i="19"/>
  <c r="K21" i="17"/>
  <c r="K23" i="17" s="1"/>
  <c r="J21" i="17"/>
  <c r="J23" i="17" s="1"/>
  <c r="K54" i="21"/>
  <c r="J54" i="21"/>
  <c r="K20" i="21"/>
  <c r="K22" i="21" s="1"/>
  <c r="K13" i="21"/>
  <c r="K21" i="21" s="1"/>
  <c r="K33" i="21"/>
  <c r="K35" i="21" s="1"/>
  <c r="K29" i="21"/>
  <c r="K34" i="21" s="1"/>
  <c r="K46" i="21"/>
  <c r="K48" i="21" s="1"/>
  <c r="K40" i="21"/>
  <c r="K47" i="21" s="1"/>
  <c r="J20" i="21"/>
  <c r="J22" i="21" s="1"/>
  <c r="J13" i="21"/>
  <c r="J21" i="21" s="1"/>
  <c r="J33" i="21"/>
  <c r="J35" i="21" s="1"/>
  <c r="J29" i="21"/>
  <c r="J34" i="21" s="1"/>
  <c r="J46" i="21"/>
  <c r="J47" i="21"/>
  <c r="J40" i="21"/>
  <c r="J7" i="18"/>
  <c r="K22" i="18"/>
  <c r="K10" i="18" s="1"/>
  <c r="K43" i="18" s="1"/>
  <c r="K46" i="18" s="1"/>
  <c r="K27" i="18"/>
  <c r="K42" i="18" s="1"/>
  <c r="J12" i="18"/>
  <c r="J10" i="18" s="1"/>
  <c r="J43" i="18" s="1"/>
  <c r="J16" i="18"/>
  <c r="J27" i="18"/>
  <c r="J42" i="18"/>
  <c r="J119" i="19"/>
  <c r="J19" i="20"/>
  <c r="J45" i="20"/>
  <c r="J47" i="20"/>
  <c r="K14" i="20"/>
  <c r="K28" i="20"/>
  <c r="K34" i="20" s="1"/>
  <c r="J48" i="21"/>
  <c r="J46" i="18" l="1"/>
  <c r="J44" i="18"/>
  <c r="J48" i="18" s="1"/>
  <c r="J45" i="18"/>
  <c r="K44" i="18"/>
  <c r="K48" i="18" s="1"/>
  <c r="K45" i="18"/>
  <c r="J49" i="21"/>
  <c r="K49" i="21"/>
  <c r="J50" i="21"/>
  <c r="K50" i="21"/>
  <c r="J67" i="19"/>
  <c r="J116" i="19" s="1"/>
  <c r="K119" i="19"/>
  <c r="K115" i="19"/>
  <c r="K116" i="19" s="1"/>
  <c r="K33" i="20"/>
  <c r="J20" i="20"/>
  <c r="J33" i="20"/>
  <c r="K20" i="20"/>
  <c r="K48" i="20"/>
  <c r="K52" i="20"/>
  <c r="K51" i="20"/>
  <c r="K49" i="20"/>
  <c r="J34" i="20"/>
  <c r="J49" i="20" s="1"/>
  <c r="J52" i="20" l="1"/>
  <c r="K49" i="18"/>
  <c r="K56" i="18" s="1"/>
  <c r="K67" i="18" s="1"/>
  <c r="K70" i="18" s="1"/>
  <c r="K53" i="18"/>
  <c r="J53" i="18"/>
  <c r="J49" i="18"/>
  <c r="J56" i="18" s="1"/>
  <c r="J67" i="18" s="1"/>
  <c r="J70" i="18" s="1"/>
  <c r="J48" i="20"/>
  <c r="J51" i="20"/>
  <c r="J53" i="20" s="1"/>
  <c r="K53" i="20"/>
</calcChain>
</file>

<file path=xl/sharedStrings.xml><?xml version="1.0" encoding="utf-8"?>
<sst xmlns="http://schemas.openxmlformats.org/spreadsheetml/2006/main" count="409" uniqueCount="355">
  <si>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</si>
  <si>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</si>
  <si>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</si>
  <si>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</si>
  <si>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</si>
  <si>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</si>
  <si>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</si>
  <si>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</si>
  <si>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</si>
  <si>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</si>
  <si>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</si>
  <si>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</si>
  <si>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</si>
  <si>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</si>
  <si>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</si>
  <si>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</si>
  <si>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</si>
  <si>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</si>
  <si>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</si>
  <si>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</si>
  <si>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</si>
  <si>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</si>
  <si>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</si>
  <si>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</si>
  <si>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</si>
  <si>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</si>
  <si>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</si>
  <si>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</si>
  <si>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</si>
  <si>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</si>
  <si>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</si>
  <si>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</si>
  <si>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</si>
  <si>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</si>
  <si>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</si>
  <si>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</si>
  <si>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</si>
  <si>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</si>
  <si>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</si>
  <si>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</si>
  <si>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</si>
  <si>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</si>
  <si>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</si>
  <si>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</si>
  <si>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</si>
  <si>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</si>
  <si>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</si>
  <si>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</si>
  <si>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</si>
  <si>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</si>
  <si>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</si>
  <si>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</si>
  <si>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</si>
  <si>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</si>
  <si>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</si>
  <si>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</si>
  <si>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</si>
  <si>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</si>
  <si>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</si>
  <si>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</si>
  <si>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</si>
  <si>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</si>
  <si>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</si>
  <si>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</si>
  <si>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</si>
  <si>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</si>
  <si>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</si>
  <si>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</si>
  <si>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</si>
  <si>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</si>
  <si>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</si>
  <si>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</si>
  <si>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</si>
  <si>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</si>
  <si>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</si>
  <si>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</si>
  <si>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</si>
  <si>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</si>
  <si>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</si>
  <si>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</si>
  <si>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</si>
  <si>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</si>
  <si>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</si>
  <si>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</si>
  <si>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</si>
  <si>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</si>
  <si>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</si>
  <si>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</si>
  <si>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</si>
  <si>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</si>
  <si>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</si>
  <si>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</si>
  <si>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</si>
  <si>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</si>
  <si>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</si>
  <si>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</si>
  <si>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</si>
  <si>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</si>
  <si>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</si>
  <si>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</si>
  <si>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</si>
  <si>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</si>
  <si>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</si>
  <si>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</si>
  <si>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</si>
  <si>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</si>
  <si>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</si>
  <si>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</si>
  <si>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</si>
  <si>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</si>
  <si>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</si>
  <si>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</si>
  <si>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</si>
  <si>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</si>
  <si>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</si>
  <si>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</si>
  <si>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</si>
  <si>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</si>
  <si>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</si>
  <si>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</si>
  <si>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</si>
  <si>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</si>
  <si>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</si>
  <si>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</si>
  <si>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</si>
  <si>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</si>
  <si>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</si>
  <si>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</si>
  <si>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</si>
  <si>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</si>
  <si>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</si>
  <si>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</si>
  <si>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</si>
  <si>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</si>
  <si>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</si>
  <si>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</si>
  <si>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</si>
  <si>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</si>
  <si>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</si>
  <si>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</si>
  <si>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</si>
  <si>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</si>
  <si>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</si>
  <si>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</si>
  <si>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</si>
  <si>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</si>
  <si>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</si>
  <si>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</si>
  <si>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</si>
  <si>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</si>
  <si>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</si>
  <si>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</si>
  <si>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</si>
  <si>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</si>
  <si>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</si>
  <si>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</si>
  <si>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</si>
  <si>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</si>
  <si>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</si>
  <si>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</si>
  <si>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</si>
  <si>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</si>
  <si>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</si>
  <si>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</si>
  <si>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</si>
  <si>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</si>
  <si>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</si>
  <si>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</si>
  <si>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</si>
  <si>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</si>
  <si>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</si>
  <si>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</si>
  <si>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</si>
  <si>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</si>
  <si>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</si>
  <si>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</si>
  <si>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</si>
  <si>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</si>
  <si>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</si>
  <si>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</si>
  <si>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</si>
  <si>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</si>
  <si>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</si>
  <si>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</si>
  <si>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</si>
  <si>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</si>
  <si>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</si>
  <si>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</si>
  <si>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</si>
  <si>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</si>
  <si>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</si>
  <si>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</si>
  <si>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</si>
  <si>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</si>
  <si>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</si>
  <si>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</si>
  <si>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</si>
  <si>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</si>
  <si>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</si>
  <si>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</si>
  <si>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</si>
  <si>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</si>
  <si>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</si>
  <si>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</si>
  <si>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</si>
  <si>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</si>
  <si>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</si>
  <si>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</si>
  <si>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</si>
  <si>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</si>
  <si>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</si>
  <si>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</si>
  <si>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</si>
  <si>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</si>
  <si>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</si>
  <si>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</si>
  <si>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</si>
  <si>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</si>
  <si>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</si>
  <si>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</si>
  <si>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</si>
  <si>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</si>
  <si>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</si>
  <si>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</si>
  <si>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</si>
  <si>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</si>
  <si>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</si>
  <si>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</si>
  <si>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</si>
  <si>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</si>
  <si>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</si>
  <si>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</si>
  <si>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</si>
  <si>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</si>
  <si>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</si>
  <si>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</si>
  <si>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</si>
  <si>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</si>
  <si>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</si>
  <si>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</si>
  <si>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</si>
  <si>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</si>
  <si>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</si>
  <si>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</si>
  <si>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</si>
  <si>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</si>
  <si>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</si>
  <si>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</si>
  <si>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</si>
  <si>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</si>
  <si>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</si>
  <si>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</si>
  <si>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</si>
  <si>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</si>
  <si>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</si>
  <si>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</si>
  <si>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</si>
  <si>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</si>
  <si>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</si>
  <si>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</si>
  <si>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</si>
  <si>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</si>
  <si>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</si>
  <si>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</si>
  <si>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</si>
  <si>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</si>
  <si>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</si>
  <si>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</si>
  <si>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</si>
  <si>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</si>
  <si>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</si>
  <si>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</si>
  <si>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</si>
  <si>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</si>
  <si>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</si>
  <si>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</si>
  <si>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</si>
  <si>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</si>
  <si>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</si>
  <si>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</si>
  <si>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</si>
  <si>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</si>
  <si>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</si>
  <si>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</si>
  <si>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</si>
  <si>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</si>
  <si>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</si>
  <si>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</si>
  <si>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</si>
  <si>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</si>
  <si>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</si>
  <si>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</si>
  <si>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</si>
  <si>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</si>
  <si>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</si>
  <si>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</si>
  <si>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</si>
  <si>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</si>
  <si>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</si>
  <si>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</si>
  <si>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</si>
  <si>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</si>
  <si>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</si>
  <si>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</si>
  <si>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</si>
  <si>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</si>
  <si>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</si>
  <si>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</si>
  <si>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</si>
  <si>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</si>
  <si>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</si>
  <si>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</si>
  <si>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</si>
  <si>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</si>
  <si>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</si>
  <si>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</si>
  <si>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</si>
  <si>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</si>
  <si>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</si>
  <si>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</si>
  <si>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</si>
  <si>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</si>
  <si>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</si>
  <si>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</si>
  <si>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</si>
  <si>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</si>
  <si>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</si>
  <si>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</si>
  <si>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</si>
  <si>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</si>
  <si>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</si>
  <si>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DA</t>
  </si>
  <si>
    <t>6110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</si>
  <si>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</si>
  <si>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</si>
  <si>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</si>
  <si>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</si>
  <si>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</si>
  <si>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</si>
  <si>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</si>
  <si>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</si>
  <si>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</si>
  <si>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E-tours d.o.o. putnička agencija</t>
  </si>
  <si>
    <t>1526634</t>
  </si>
  <si>
    <t>OT-OPTIMA TELEKOM d.d.</t>
  </si>
  <si>
    <t>Bani 75a, Zagreb</t>
  </si>
  <si>
    <t>0820431</t>
  </si>
  <si>
    <t>Roberta Frangeša Mihanovića 9</t>
  </si>
  <si>
    <t>31.12.2017.</t>
  </si>
  <si>
    <t>01.01.2017.</t>
  </si>
  <si>
    <t>M-Tele d.o.o.</t>
  </si>
  <si>
    <t>Roberta Frangeša Mihanovića 9, Zagreb</t>
  </si>
  <si>
    <t xml:space="preserve"> 04659511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</si>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</sst>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3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33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14" fontId="4" fillId="2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9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horizontal="left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7" fillId="0" borderId="0" xfId="4" applyFont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Font="1" applyAlignment="1" applyProtection="1">
      <alignment horizontal="right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Alignment="1" applyProtection="1">
      <alignment horizontal="right" vertical="center"/>
      <protection hidden="1"/>
    </xf>
    <xf numFmtId="0" fontId="7" fillId="0" borderId="0" xfId="4" applyFont="1" applyAlignment="1" applyProtection="1">
      <alignment horizontal="right"/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Alignment="1" applyProtection="1">
      <alignment horizontal="left" vertical="top" wrapText="1" indent="2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4" fillId="2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/>
    <xf numFmtId="49" fontId="4" fillId="2" borderId="0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4" applyNumberFormat="1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0" xfId="4" applyFont="1" applyBorder="1" applyAlignment="1" applyProtection="1">
      <protection hidden="1"/>
    </xf>
    <xf numFmtId="0" fontId="7" fillId="0" borderId="0" xfId="4" applyFont="1" applyAlignment="1" applyProtection="1">
      <alignment vertical="top"/>
      <protection hidden="1"/>
    </xf>
    <xf numFmtId="0" fontId="7" fillId="0" borderId="0" xfId="4" applyFont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7" fillId="0" borderId="11" xfId="4" applyFont="1" applyBorder="1" applyAlignment="1" applyProtection="1">
      <protection hidden="1"/>
    </xf>
    <xf numFmtId="0" fontId="7" fillId="0" borderId="11" xfId="4" applyFont="1" applyBorder="1" applyAlignment="1"/>
    <xf numFmtId="0" fontId="7" fillId="0" borderId="0" xfId="4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6">
      <alignment vertical="top"/>
    </xf>
    <xf numFmtId="0" fontId="14" fillId="0" borderId="0" xfId="6" applyAlignment="1"/>
    <xf numFmtId="0" fontId="23" fillId="0" borderId="0" xfId="6" applyFont="1" applyAlignment="1"/>
    <xf numFmtId="0" fontId="24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0" fontId="1" fillId="0" borderId="0" xfId="0" applyFont="1"/>
    <xf numFmtId="0" fontId="25" fillId="0" borderId="0" xfId="6" applyFont="1" applyFill="1" applyBorder="1" applyAlignment="1" applyProtection="1">
      <alignment horizontal="center" vertical="center"/>
      <protection hidden="1"/>
    </xf>
    <xf numFmtId="14" fontId="25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wrapText="1"/>
    </xf>
    <xf numFmtId="0" fontId="26" fillId="3" borderId="1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6" fillId="0" borderId="7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9" fillId="0" borderId="0" xfId="4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4" applyFont="1" applyBorder="1" applyAlignment="1" applyProtection="1">
      <protection hidden="1"/>
    </xf>
    <xf numFmtId="0" fontId="14" fillId="0" borderId="0" xfId="4" applyAlignment="1"/>
    <xf numFmtId="0" fontId="19" fillId="0" borderId="0" xfId="4" applyFont="1" applyAlignment="1" applyProtection="1"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5" fillId="0" borderId="17" xfId="4" applyFont="1" applyBorder="1" applyAlignment="1" applyProtection="1">
      <alignment wrapText="1"/>
      <protection hidden="1"/>
    </xf>
    <xf numFmtId="0" fontId="5" fillId="0" borderId="9" xfId="4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5" fillId="0" borderId="17" xfId="4" applyFont="1" applyBorder="1" applyAlignment="1" applyProtection="1">
      <protection hidden="1"/>
    </xf>
    <xf numFmtId="0" fontId="5" fillId="0" borderId="9" xfId="4" applyFont="1" applyBorder="1" applyAlignment="1" applyProtection="1">
      <alignment horizontal="right" wrapText="1"/>
      <protection hidden="1"/>
    </xf>
    <xf numFmtId="0" fontId="5" fillId="0" borderId="0" xfId="4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3" fontId="4" fillId="2" borderId="18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8" xfId="0" applyNumberFormat="1" applyFont="1" applyFill="1" applyBorder="1" applyAlignment="1" applyProtection="1">
      <alignment horizontal="right" vertical="center"/>
      <protection locked="0" hidden="1"/>
    </xf>
    <xf numFmtId="0" fontId="5" fillId="0" borderId="17" xfId="4" applyFont="1" applyBorder="1" applyAlignment="1" applyProtection="1">
      <alignment horizontal="left" vertical="top" wrapText="1"/>
      <protection hidden="1"/>
    </xf>
    <xf numFmtId="0" fontId="5" fillId="0" borderId="9" xfId="4" applyFont="1" applyBorder="1" applyAlignment="1"/>
    <xf numFmtId="0" fontId="5" fillId="0" borderId="0" xfId="4" applyFont="1" applyBorder="1" applyAlignment="1"/>
    <xf numFmtId="0" fontId="5" fillId="0" borderId="0" xfId="4" applyFont="1" applyFill="1" applyBorder="1" applyAlignment="1" applyProtection="1">
      <protection hidden="1"/>
    </xf>
    <xf numFmtId="0" fontId="5" fillId="0" borderId="0" xfId="4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20" fillId="0" borderId="7" xfId="0" applyNumberFormat="1" applyFont="1" applyFill="1" applyBorder="1" applyAlignment="1" applyProtection="1">
      <alignment vertical="center"/>
      <protection locked="0"/>
    </xf>
    <xf numFmtId="3" fontId="20" fillId="7" borderId="1" xfId="0" applyNumberFormat="1" applyFont="1" applyFill="1" applyBorder="1" applyAlignment="1" applyProtection="1">
      <alignment vertical="center"/>
      <protection hidden="1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0" borderId="4" xfId="0" applyNumberFormat="1" applyFont="1" applyFill="1" applyBorder="1" applyAlignment="1" applyProtection="1">
      <alignment vertical="center"/>
      <protection locked="0"/>
    </xf>
    <xf numFmtId="3" fontId="20" fillId="7" borderId="7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/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/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Alignment="1" applyProtection="1">
      <alignment horizontal="right" vertical="center" wrapText="1"/>
      <protection hidden="1"/>
    </xf>
    <xf numFmtId="0" fontId="7" fillId="0" borderId="17" xfId="4" applyFont="1" applyBorder="1" applyAlignment="1" applyProtection="1">
      <alignment horizontal="right" wrapText="1"/>
      <protection hidden="1"/>
    </xf>
    <xf numFmtId="49" fontId="18" fillId="2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15" xfId="4" applyNumberFormat="1" applyFont="1" applyBorder="1" applyAlignment="1" applyProtection="1">
      <alignment horizontal="left" vertical="center"/>
      <protection locked="0" hidden="1"/>
    </xf>
    <xf numFmtId="49" fontId="4" fillId="0" borderId="20" xfId="4" applyNumberFormat="1" applyFont="1" applyBorder="1" applyAlignment="1" applyProtection="1">
      <alignment horizontal="left" vertical="center"/>
      <protection locked="0" hidden="1"/>
    </xf>
    <xf numFmtId="0" fontId="7" fillId="0" borderId="0" xfId="4" applyFont="1" applyAlignment="1" applyProtection="1">
      <alignment horizontal="right" vertical="center"/>
      <protection hidden="1"/>
    </xf>
    <xf numFmtId="0" fontId="7" fillId="0" borderId="17" xfId="4" applyFont="1" applyBorder="1" applyAlignment="1" applyProtection="1">
      <alignment horizontal="right"/>
      <protection hidden="1"/>
    </xf>
    <xf numFmtId="49" fontId="4" fillId="2" borderId="19" xfId="4" applyNumberFormat="1" applyFont="1" applyFill="1" applyBorder="1" applyAlignment="1" applyProtection="1">
      <alignment horizontal="left" vertical="center"/>
      <protection locked="0" hidden="1"/>
    </xf>
    <xf numFmtId="0" fontId="7" fillId="0" borderId="20" xfId="4" applyFont="1" applyBorder="1" applyAlignment="1">
      <alignment horizontal="left" vertical="center"/>
    </xf>
    <xf numFmtId="0" fontId="28" fillId="0" borderId="0" xfId="4" applyFont="1" applyAlignment="1" applyProtection="1">
      <alignment horizontal="left"/>
      <protection hidden="1"/>
    </xf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1" xfId="4" applyFont="1" applyBorder="1" applyAlignment="1" applyProtection="1">
      <alignment horizontal="center" vertical="top"/>
      <protection hidden="1"/>
    </xf>
    <xf numFmtId="0" fontId="7" fillId="0" borderId="21" xfId="4" applyFont="1" applyBorder="1" applyAlignment="1">
      <alignment horizontal="center"/>
    </xf>
    <xf numFmtId="0" fontId="7" fillId="0" borderId="21" xfId="4" applyFont="1" applyBorder="1" applyAlignment="1"/>
    <xf numFmtId="0" fontId="29" fillId="0" borderId="0" xfId="3" applyFont="1" applyBorder="1" applyAlignment="1" applyProtection="1">
      <alignment horizontal="left" vertical="center"/>
      <protection hidden="1"/>
    </xf>
    <xf numFmtId="0" fontId="15" fillId="0" borderId="0" xfId="4" applyFont="1" applyAlignment="1"/>
    <xf numFmtId="49" fontId="4" fillId="2" borderId="19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4" applyNumberFormat="1" applyFont="1" applyBorder="1" applyAlignment="1" applyProtection="1">
      <alignment horizontal="center" vertical="center"/>
      <protection locked="0" hidden="1"/>
    </xf>
    <xf numFmtId="0" fontId="4" fillId="2" borderId="19" xfId="4" applyFont="1" applyFill="1" applyBorder="1" applyAlignment="1" applyProtection="1">
      <alignment horizontal="left" vertical="center"/>
      <protection locked="0" hidden="1"/>
    </xf>
    <xf numFmtId="0" fontId="7" fillId="0" borderId="15" xfId="4" applyFont="1" applyBorder="1" applyAlignment="1"/>
    <xf numFmtId="0" fontId="7" fillId="0" borderId="20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0" xfId="4" applyFont="1" applyBorder="1" applyAlignment="1" applyProtection="1">
      <alignment horizontal="center"/>
      <protection hidden="1"/>
    </xf>
    <xf numFmtId="0" fontId="4" fillId="0" borderId="15" xfId="4" applyFont="1" applyBorder="1" applyAlignment="1" applyProtection="1">
      <alignment horizontal="left" vertical="center"/>
      <protection locked="0" hidden="1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5" xfId="0" applyFont="1" applyFill="1" applyBorder="1" applyAlignment="1" applyProtection="1">
      <alignment horizontal="right" vertical="center"/>
      <protection hidden="1"/>
    </xf>
    <xf numFmtId="0" fontId="4" fillId="2" borderId="20" xfId="0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locked="0" hidden="1"/>
    </xf>
    <xf numFmtId="0" fontId="4" fillId="2" borderId="20" xfId="0" applyFont="1" applyFill="1" applyBorder="1" applyAlignment="1" applyProtection="1">
      <alignment horizontal="right" vertical="center"/>
      <protection locked="0" hidden="1"/>
    </xf>
    <xf numFmtId="0" fontId="4" fillId="2" borderId="19" xfId="4" applyFont="1" applyFill="1" applyBorder="1" applyAlignment="1" applyProtection="1">
      <alignment horizontal="right" vertical="center"/>
      <protection locked="0" hidden="1"/>
    </xf>
    <xf numFmtId="0" fontId="5" fillId="0" borderId="15" xfId="0" applyFont="1" applyBorder="1" applyAlignment="1"/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49" fontId="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protection locked="0"/>
    </xf>
    <xf numFmtId="0" fontId="5" fillId="0" borderId="9" xfId="4" applyFont="1" applyBorder="1" applyAlignment="1" applyProtection="1">
      <alignment horizontal="right" vertical="center"/>
      <protection hidden="1"/>
    </xf>
    <xf numFmtId="0" fontId="5" fillId="0" borderId="17" xfId="4" applyFont="1" applyBorder="1" applyAlignment="1" applyProtection="1">
      <alignment horizontal="right"/>
      <protection hidden="1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5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horizontal="right"/>
      <protection hidden="1"/>
    </xf>
    <xf numFmtId="0" fontId="5" fillId="0" borderId="9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vertical="center"/>
    </xf>
    <xf numFmtId="0" fontId="5" fillId="0" borderId="17" xfId="4" applyFont="1" applyBorder="1" applyAlignment="1">
      <alignment horizontal="center"/>
    </xf>
    <xf numFmtId="0" fontId="6" fillId="2" borderId="19" xfId="2" applyFill="1" applyBorder="1" applyAlignment="1" applyProtection="1">
      <protection locked="0" hidden="1"/>
    </xf>
    <xf numFmtId="0" fontId="4" fillId="0" borderId="15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9" xfId="4" applyFont="1" applyBorder="1" applyAlignment="1" applyProtection="1">
      <alignment horizontal="right" vertical="center" wrapText="1"/>
      <protection hidden="1"/>
    </xf>
    <xf numFmtId="0" fontId="5" fillId="0" borderId="0" xfId="4" applyFont="1" applyBorder="1" applyAlignment="1" applyProtection="1">
      <alignment horizontal="right" wrapText="1"/>
      <protection hidden="1"/>
    </xf>
    <xf numFmtId="0" fontId="5" fillId="0" borderId="9" xfId="4" applyFont="1" applyBorder="1" applyAlignment="1" applyProtection="1">
      <alignment horizontal="right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17" xfId="4" applyFont="1" applyFill="1" applyBorder="1" applyAlignment="1" applyProtection="1">
      <alignment horizontal="left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2" fillId="0" borderId="9" xfId="4" applyFont="1" applyBorder="1" applyAlignment="1" applyProtection="1">
      <alignment horizontal="right" vertical="center" wrapText="1"/>
      <protection hidden="1"/>
    </xf>
    <xf numFmtId="0" fontId="2" fillId="0" borderId="17" xfId="4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vertical="center"/>
    </xf>
    <xf numFmtId="0" fontId="20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left" vertical="center" wrapText="1"/>
    </xf>
    <xf numFmtId="0" fontId="20" fillId="4" borderId="29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20" fillId="6" borderId="28" xfId="0" applyFont="1" applyFill="1" applyBorder="1" applyAlignment="1">
      <alignment vertical="center" wrapText="1"/>
    </xf>
    <xf numFmtId="0" fontId="20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Border="1"/>
    <xf numFmtId="0" fontId="20" fillId="0" borderId="26" xfId="0" applyFont="1" applyBorder="1"/>
    <xf numFmtId="0" fontId="20" fillId="0" borderId="32" xfId="0" applyFont="1" applyBorder="1"/>
    <xf numFmtId="0" fontId="20" fillId="0" borderId="33" xfId="0" applyFont="1" applyBorder="1"/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4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5" fillId="0" borderId="0" xfId="6" applyFont="1" applyFill="1" applyBorder="1" applyAlignment="1" applyProtection="1">
      <alignment horizontal="center" vertical="center"/>
      <protection hidden="1"/>
    </xf>
    <xf numFmtId="14" fontId="25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vertical="center"/>
    </xf>
    <xf numFmtId="0" fontId="26" fillId="3" borderId="16" xfId="0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15" fillId="0" borderId="0" xfId="6" applyFont="1" applyAlignment="1"/>
    <xf numFmtId="0" fontId="22" fillId="0" borderId="0" xfId="6" applyFont="1" applyBorder="1" applyAlignment="1">
      <alignment horizontal="justify" vertical="top" wrapText="1"/>
    </xf>
    <xf numFmtId="0" fontId="14" fillId="0" borderId="0" xfId="6" applyAlignment="1"/>
  </cellXfs>
  <cellStyles count="7">
    <cellStyle name="Comma" xfId="1" builtinId="3"/>
    <cellStyle name="Hyperlink" xfId="2" builtinId="8"/>
    <cellStyle name="Normal" xfId="0" builtinId="0"/>
    <cellStyle name="Normal_TFI-KI" xfId="3"/>
    <cellStyle name="Normal_TFI-POD" xfId="4"/>
    <cellStyle name="Obično_Knjiga2" xfId="5"/>
    <cellStyle name="Style 1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Normal="100" zoomScaleSheetLayoutView="100" workbookViewId="0">
      <selection activeCell="A40" sqref="A40:I40"/>
    </sheetView>
  </sheetViews>
  <sheetFormatPr defaultRowHeight="12.75" x14ac:dyDescent="0.2"/>
  <cols>
    <col min="1" max="1" width="9.140625" style="21"/>
    <col min="2" max="2" width="13" style="21" customWidth="1"/>
    <col min="3" max="6" width="9.140625" style="21"/>
    <col min="7" max="7" width="15.140625" style="21" customWidth="1"/>
    <col min="8" max="8" width="19.28515625" style="21" customWidth="1"/>
    <col min="9" max="9" width="14.42578125" style="21" customWidth="1"/>
    <col min="10" max="16384" width="9.140625" style="21"/>
  </cols>
  <sheetData>
    <row r="1" spans="1:12" ht="15.75" x14ac:dyDescent="0.25">
      <c r="A1" s="169" t="s">
        <v>256</v>
      </c>
      <c r="B1" s="169"/>
      <c r="C1" s="169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214" t="s">
        <v>257</v>
      </c>
      <c r="B2" s="214"/>
      <c r="C2" s="214"/>
      <c r="D2" s="215"/>
      <c r="E2" s="22" t="s">
        <v>349</v>
      </c>
      <c r="F2" s="23"/>
      <c r="G2" s="24" t="s">
        <v>258</v>
      </c>
      <c r="H2" s="22" t="s">
        <v>348</v>
      </c>
      <c r="I2" s="25"/>
      <c r="J2" s="20"/>
      <c r="K2" s="20"/>
      <c r="L2" s="20"/>
    </row>
    <row r="3" spans="1:12" x14ac:dyDescent="0.2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 x14ac:dyDescent="0.2">
      <c r="A4" s="216" t="s">
        <v>259</v>
      </c>
      <c r="B4" s="216"/>
      <c r="C4" s="216"/>
      <c r="D4" s="216"/>
      <c r="E4" s="216"/>
      <c r="F4" s="216"/>
      <c r="G4" s="216"/>
      <c r="H4" s="216"/>
      <c r="I4" s="216"/>
      <c r="J4" s="20"/>
      <c r="K4" s="20"/>
      <c r="L4" s="20"/>
    </row>
    <row r="5" spans="1:12" x14ac:dyDescent="0.2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x14ac:dyDescent="0.2">
      <c r="A6" s="192" t="s">
        <v>260</v>
      </c>
      <c r="B6" s="193"/>
      <c r="C6" s="186" t="s">
        <v>323</v>
      </c>
      <c r="D6" s="187"/>
      <c r="E6" s="101"/>
      <c r="F6" s="101"/>
      <c r="G6" s="101"/>
      <c r="H6" s="101"/>
      <c r="I6" s="102"/>
      <c r="J6" s="20"/>
      <c r="K6" s="20"/>
      <c r="L6" s="20"/>
    </row>
    <row r="7" spans="1:12" x14ac:dyDescent="0.2">
      <c r="A7" s="103"/>
      <c r="B7" s="104"/>
      <c r="C7" s="105"/>
      <c r="D7" s="105"/>
      <c r="E7" s="101"/>
      <c r="F7" s="101"/>
      <c r="G7" s="101"/>
      <c r="H7" s="101"/>
      <c r="I7" s="102"/>
      <c r="J7" s="20"/>
      <c r="K7" s="20"/>
      <c r="L7" s="20"/>
    </row>
    <row r="8" spans="1:12" ht="12.75" customHeight="1" x14ac:dyDescent="0.2">
      <c r="A8" s="217" t="s">
        <v>261</v>
      </c>
      <c r="B8" s="218"/>
      <c r="C8" s="186" t="s">
        <v>324</v>
      </c>
      <c r="D8" s="188"/>
      <c r="E8" s="101"/>
      <c r="F8" s="101"/>
      <c r="G8" s="101"/>
      <c r="H8" s="101"/>
      <c r="I8" s="106"/>
      <c r="J8" s="20"/>
      <c r="K8" s="20"/>
      <c r="L8" s="20"/>
    </row>
    <row r="9" spans="1:12" x14ac:dyDescent="0.2">
      <c r="A9" s="107"/>
      <c r="B9" s="108"/>
      <c r="C9" s="109"/>
      <c r="D9" s="105"/>
      <c r="E9" s="41"/>
      <c r="F9" s="41"/>
      <c r="G9" s="41"/>
      <c r="H9" s="41"/>
      <c r="I9" s="106"/>
      <c r="J9" s="20"/>
      <c r="K9" s="20"/>
      <c r="L9" s="20"/>
    </row>
    <row r="10" spans="1:12" ht="12.75" customHeight="1" x14ac:dyDescent="0.2">
      <c r="A10" s="211" t="s">
        <v>262</v>
      </c>
      <c r="B10" s="212"/>
      <c r="C10" s="186" t="s">
        <v>325</v>
      </c>
      <c r="D10" s="187"/>
      <c r="E10" s="41"/>
      <c r="F10" s="41"/>
      <c r="G10" s="41"/>
      <c r="H10" s="41"/>
      <c r="I10" s="106"/>
      <c r="J10" s="20"/>
      <c r="K10" s="20"/>
      <c r="L10" s="20"/>
    </row>
    <row r="11" spans="1:12" x14ac:dyDescent="0.2">
      <c r="A11" s="213"/>
      <c r="B11" s="212"/>
      <c r="C11" s="41"/>
      <c r="D11" s="41"/>
      <c r="E11" s="41"/>
      <c r="F11" s="41"/>
      <c r="G11" s="41"/>
      <c r="H11" s="41"/>
      <c r="I11" s="106"/>
      <c r="J11" s="20"/>
      <c r="K11" s="20"/>
      <c r="L11" s="20"/>
    </row>
    <row r="12" spans="1:12" x14ac:dyDescent="0.2">
      <c r="A12" s="192" t="s">
        <v>263</v>
      </c>
      <c r="B12" s="193"/>
      <c r="C12" s="194" t="s">
        <v>326</v>
      </c>
      <c r="D12" s="209"/>
      <c r="E12" s="209"/>
      <c r="F12" s="209"/>
      <c r="G12" s="209"/>
      <c r="H12" s="209"/>
      <c r="I12" s="210"/>
      <c r="J12" s="20"/>
      <c r="K12" s="20"/>
      <c r="L12" s="20"/>
    </row>
    <row r="13" spans="1:12" x14ac:dyDescent="0.2">
      <c r="A13" s="103"/>
      <c r="B13" s="104"/>
      <c r="C13" s="110"/>
      <c r="D13" s="105"/>
      <c r="E13" s="105"/>
      <c r="F13" s="105"/>
      <c r="G13" s="105"/>
      <c r="H13" s="105"/>
      <c r="I13" s="105"/>
      <c r="J13" s="20"/>
      <c r="K13" s="20"/>
      <c r="L13" s="20"/>
    </row>
    <row r="14" spans="1:12" x14ac:dyDescent="0.2">
      <c r="A14" s="192" t="s">
        <v>264</v>
      </c>
      <c r="B14" s="193"/>
      <c r="C14" s="219">
        <v>10000</v>
      </c>
      <c r="D14" s="220"/>
      <c r="E14" s="105"/>
      <c r="F14" s="194" t="s">
        <v>327</v>
      </c>
      <c r="G14" s="221"/>
      <c r="H14" s="221"/>
      <c r="I14" s="222"/>
      <c r="J14" s="20"/>
      <c r="K14" s="20"/>
      <c r="L14" s="20"/>
    </row>
    <row r="15" spans="1:12" x14ac:dyDescent="0.2">
      <c r="A15" s="103"/>
      <c r="B15" s="104"/>
      <c r="C15" s="105"/>
      <c r="D15" s="105"/>
      <c r="E15" s="105"/>
      <c r="F15" s="105"/>
      <c r="G15" s="105"/>
      <c r="H15" s="105"/>
      <c r="I15" s="105"/>
      <c r="J15" s="20"/>
      <c r="K15" s="20"/>
      <c r="L15" s="20"/>
    </row>
    <row r="16" spans="1:12" x14ac:dyDescent="0.2">
      <c r="A16" s="192" t="s">
        <v>265</v>
      </c>
      <c r="B16" s="193"/>
      <c r="C16" s="194" t="s">
        <v>347</v>
      </c>
      <c r="D16" s="209"/>
      <c r="E16" s="209"/>
      <c r="F16" s="209"/>
      <c r="G16" s="209"/>
      <c r="H16" s="209"/>
      <c r="I16" s="210"/>
      <c r="J16" s="20"/>
      <c r="K16" s="20"/>
      <c r="L16" s="20"/>
    </row>
    <row r="17" spans="1:12" x14ac:dyDescent="0.2">
      <c r="A17" s="103"/>
      <c r="B17" s="104"/>
      <c r="C17" s="105"/>
      <c r="D17" s="105"/>
      <c r="E17" s="105"/>
      <c r="F17" s="105"/>
      <c r="G17" s="105"/>
      <c r="H17" s="105"/>
      <c r="I17" s="105"/>
      <c r="J17" s="20"/>
      <c r="K17" s="20"/>
      <c r="L17" s="20"/>
    </row>
    <row r="18" spans="1:12" x14ac:dyDescent="0.2">
      <c r="A18" s="192" t="s">
        <v>266</v>
      </c>
      <c r="B18" s="193"/>
      <c r="C18" s="204" t="s">
        <v>328</v>
      </c>
      <c r="D18" s="205"/>
      <c r="E18" s="205"/>
      <c r="F18" s="205"/>
      <c r="G18" s="205"/>
      <c r="H18" s="205"/>
      <c r="I18" s="206"/>
      <c r="J18" s="20"/>
      <c r="K18" s="20"/>
      <c r="L18" s="20"/>
    </row>
    <row r="19" spans="1:12" x14ac:dyDescent="0.2">
      <c r="A19" s="103"/>
      <c r="B19" s="104"/>
      <c r="C19" s="110"/>
      <c r="D19" s="105"/>
      <c r="E19" s="105"/>
      <c r="F19" s="105"/>
      <c r="G19" s="105"/>
      <c r="H19" s="105"/>
      <c r="I19" s="105"/>
      <c r="J19" s="20"/>
      <c r="K19" s="20"/>
      <c r="L19" s="20"/>
    </row>
    <row r="20" spans="1:12" x14ac:dyDescent="0.2">
      <c r="A20" s="192" t="s">
        <v>267</v>
      </c>
      <c r="B20" s="193"/>
      <c r="C20" s="204" t="s">
        <v>328</v>
      </c>
      <c r="D20" s="205"/>
      <c r="E20" s="205"/>
      <c r="F20" s="205"/>
      <c r="G20" s="205"/>
      <c r="H20" s="205"/>
      <c r="I20" s="206"/>
      <c r="J20" s="20"/>
      <c r="K20" s="20"/>
      <c r="L20" s="20"/>
    </row>
    <row r="21" spans="1:12" x14ac:dyDescent="0.2">
      <c r="A21" s="103"/>
      <c r="B21" s="104"/>
      <c r="C21" s="110"/>
      <c r="D21" s="105"/>
      <c r="E21" s="105"/>
      <c r="F21" s="105"/>
      <c r="G21" s="105"/>
      <c r="H21" s="105"/>
      <c r="I21" s="105"/>
      <c r="J21" s="20"/>
      <c r="K21" s="20"/>
      <c r="L21" s="20"/>
    </row>
    <row r="22" spans="1:12" x14ac:dyDescent="0.2">
      <c r="A22" s="192" t="s">
        <v>268</v>
      </c>
      <c r="B22" s="193"/>
      <c r="C22" s="111">
        <v>133</v>
      </c>
      <c r="D22" s="194" t="s">
        <v>327</v>
      </c>
      <c r="E22" s="195"/>
      <c r="F22" s="196"/>
      <c r="G22" s="207"/>
      <c r="H22" s="208"/>
      <c r="I22" s="113"/>
      <c r="J22" s="20"/>
      <c r="K22" s="20"/>
      <c r="L22" s="20"/>
    </row>
    <row r="23" spans="1:12" x14ac:dyDescent="0.2">
      <c r="A23" s="103"/>
      <c r="B23" s="104"/>
      <c r="C23" s="105"/>
      <c r="D23" s="105"/>
      <c r="E23" s="105"/>
      <c r="F23" s="105"/>
      <c r="G23" s="105"/>
      <c r="H23" s="105"/>
      <c r="I23" s="114"/>
      <c r="J23" s="20"/>
      <c r="K23" s="20"/>
      <c r="L23" s="20"/>
    </row>
    <row r="24" spans="1:12" x14ac:dyDescent="0.2">
      <c r="A24" s="192" t="s">
        <v>269</v>
      </c>
      <c r="B24" s="193"/>
      <c r="C24" s="111">
        <v>21</v>
      </c>
      <c r="D24" s="194" t="s">
        <v>329</v>
      </c>
      <c r="E24" s="195"/>
      <c r="F24" s="195"/>
      <c r="G24" s="196"/>
      <c r="H24" s="115" t="s">
        <v>270</v>
      </c>
      <c r="I24" s="116">
        <v>5304</v>
      </c>
      <c r="J24" s="20"/>
      <c r="K24" s="20"/>
      <c r="L24" s="20"/>
    </row>
    <row r="25" spans="1:12" x14ac:dyDescent="0.2">
      <c r="A25" s="103"/>
      <c r="B25" s="104"/>
      <c r="C25" s="105"/>
      <c r="D25" s="105"/>
      <c r="E25" s="105"/>
      <c r="F25" s="105"/>
      <c r="G25" s="117"/>
      <c r="H25" s="117" t="s">
        <v>330</v>
      </c>
      <c r="I25" s="110"/>
      <c r="J25" s="20"/>
      <c r="K25" s="20"/>
      <c r="L25" s="20"/>
    </row>
    <row r="26" spans="1:12" x14ac:dyDescent="0.2">
      <c r="A26" s="192" t="s">
        <v>271</v>
      </c>
      <c r="B26" s="193"/>
      <c r="C26" s="118" t="s">
        <v>331</v>
      </c>
      <c r="D26" s="119"/>
      <c r="E26" s="120"/>
      <c r="F26" s="114"/>
      <c r="G26" s="197" t="s">
        <v>272</v>
      </c>
      <c r="H26" s="198"/>
      <c r="I26" s="121" t="s">
        <v>332</v>
      </c>
      <c r="J26" s="20"/>
      <c r="K26" s="20"/>
      <c r="L26" s="20"/>
    </row>
    <row r="27" spans="1:12" x14ac:dyDescent="0.2">
      <c r="A27" s="103"/>
      <c r="B27" s="104"/>
      <c r="C27" s="41"/>
      <c r="D27" s="41"/>
      <c r="E27" s="41"/>
      <c r="F27" s="41"/>
      <c r="G27" s="41"/>
      <c r="H27" s="41"/>
      <c r="I27" s="122"/>
      <c r="J27" s="20"/>
      <c r="K27" s="20"/>
      <c r="L27" s="20"/>
    </row>
    <row r="28" spans="1:12" x14ac:dyDescent="0.2">
      <c r="A28" s="199" t="s">
        <v>273</v>
      </c>
      <c r="B28" s="200"/>
      <c r="C28" s="201"/>
      <c r="D28" s="201"/>
      <c r="E28" s="200" t="s">
        <v>274</v>
      </c>
      <c r="F28" s="202"/>
      <c r="G28" s="202"/>
      <c r="H28" s="201" t="s">
        <v>275</v>
      </c>
      <c r="I28" s="203"/>
      <c r="J28" s="20"/>
      <c r="K28" s="20"/>
      <c r="L28" s="20"/>
    </row>
    <row r="29" spans="1:12" x14ac:dyDescent="0.2">
      <c r="A29" s="123"/>
      <c r="B29" s="124"/>
      <c r="C29" s="124"/>
      <c r="D29" s="125"/>
      <c r="E29" s="41"/>
      <c r="F29" s="41"/>
      <c r="G29" s="41"/>
      <c r="H29" s="126"/>
      <c r="I29" s="122"/>
      <c r="J29" s="20"/>
      <c r="K29" s="20"/>
      <c r="L29" s="20"/>
    </row>
    <row r="30" spans="1:12" x14ac:dyDescent="0.2">
      <c r="A30" s="179" t="s">
        <v>333</v>
      </c>
      <c r="B30" s="182"/>
      <c r="C30" s="182"/>
      <c r="D30" s="183"/>
      <c r="E30" s="179" t="s">
        <v>334</v>
      </c>
      <c r="F30" s="182"/>
      <c r="G30" s="183"/>
      <c r="H30" s="186" t="s">
        <v>335</v>
      </c>
      <c r="I30" s="188"/>
      <c r="J30" s="20"/>
      <c r="K30" s="20"/>
      <c r="L30" s="20"/>
    </row>
    <row r="31" spans="1:12" x14ac:dyDescent="0.2">
      <c r="A31" s="112"/>
      <c r="B31" s="112"/>
      <c r="C31" s="110"/>
      <c r="D31" s="189"/>
      <c r="E31" s="189"/>
      <c r="F31" s="189"/>
      <c r="G31" s="190"/>
      <c r="H31" s="105"/>
      <c r="I31" s="129"/>
      <c r="J31" s="20"/>
      <c r="K31" s="20"/>
      <c r="L31" s="20"/>
    </row>
    <row r="32" spans="1:12" x14ac:dyDescent="0.2">
      <c r="A32" s="179" t="s">
        <v>336</v>
      </c>
      <c r="B32" s="182"/>
      <c r="C32" s="182"/>
      <c r="D32" s="183"/>
      <c r="E32" s="179" t="s">
        <v>337</v>
      </c>
      <c r="F32" s="191"/>
      <c r="G32" s="191"/>
      <c r="H32" s="186" t="s">
        <v>338</v>
      </c>
      <c r="I32" s="187"/>
      <c r="J32" s="20"/>
      <c r="K32" s="20"/>
      <c r="L32" s="20"/>
    </row>
    <row r="33" spans="1:12" x14ac:dyDescent="0.2">
      <c r="A33" s="112"/>
      <c r="B33" s="112"/>
      <c r="C33" s="110"/>
      <c r="D33" s="127"/>
      <c r="E33" s="127"/>
      <c r="F33" s="127"/>
      <c r="G33" s="128"/>
      <c r="H33" s="105"/>
      <c r="I33" s="130"/>
      <c r="J33" s="20"/>
      <c r="K33" s="20"/>
      <c r="L33" s="20"/>
    </row>
    <row r="34" spans="1:12" x14ac:dyDescent="0.2">
      <c r="A34" s="179" t="s">
        <v>339</v>
      </c>
      <c r="B34" s="180"/>
      <c r="C34" s="180"/>
      <c r="D34" s="181"/>
      <c r="E34" s="179" t="s">
        <v>340</v>
      </c>
      <c r="F34" s="185"/>
      <c r="G34" s="185"/>
      <c r="H34" s="186" t="s">
        <v>341</v>
      </c>
      <c r="I34" s="187"/>
      <c r="J34" s="20"/>
      <c r="K34" s="20"/>
      <c r="L34" s="20"/>
    </row>
    <row r="35" spans="1:12" x14ac:dyDescent="0.2">
      <c r="A35" s="40"/>
      <c r="B35" s="40"/>
      <c r="C35" s="39"/>
      <c r="D35" s="42"/>
      <c r="E35" s="42"/>
      <c r="F35" s="42"/>
      <c r="G35" s="43"/>
      <c r="H35" s="29"/>
      <c r="I35" s="44"/>
      <c r="J35" s="20"/>
      <c r="K35" s="20"/>
      <c r="L35" s="20"/>
    </row>
    <row r="36" spans="1:12" x14ac:dyDescent="0.2">
      <c r="A36" s="179" t="s">
        <v>342</v>
      </c>
      <c r="B36" s="180"/>
      <c r="C36" s="180"/>
      <c r="D36" s="181"/>
      <c r="E36" s="179" t="s">
        <v>334</v>
      </c>
      <c r="F36" s="182"/>
      <c r="G36" s="183"/>
      <c r="H36" s="170" t="s">
        <v>343</v>
      </c>
      <c r="I36" s="171"/>
      <c r="J36" s="20"/>
      <c r="K36" s="20"/>
      <c r="L36" s="20"/>
    </row>
    <row r="37" spans="1:12" x14ac:dyDescent="0.2">
      <c r="A37" s="45"/>
      <c r="B37" s="45"/>
      <c r="C37" s="175"/>
      <c r="D37" s="176"/>
      <c r="E37" s="29"/>
      <c r="F37" s="175"/>
      <c r="G37" s="176"/>
      <c r="H37" s="29"/>
      <c r="I37" s="29"/>
      <c r="J37" s="20"/>
      <c r="K37" s="20"/>
      <c r="L37" s="20"/>
    </row>
    <row r="38" spans="1:12" x14ac:dyDescent="0.2">
      <c r="A38" s="179" t="s">
        <v>344</v>
      </c>
      <c r="B38" s="180"/>
      <c r="C38" s="180"/>
      <c r="D38" s="181"/>
      <c r="E38" s="179" t="s">
        <v>345</v>
      </c>
      <c r="F38" s="182"/>
      <c r="G38" s="183"/>
      <c r="H38" s="170" t="s">
        <v>346</v>
      </c>
      <c r="I38" s="171"/>
      <c r="J38" s="20"/>
      <c r="K38" s="20"/>
      <c r="L38" s="20"/>
    </row>
    <row r="39" spans="1:12" x14ac:dyDescent="0.2">
      <c r="A39" s="45"/>
      <c r="B39" s="45"/>
      <c r="C39" s="46"/>
      <c r="D39" s="47"/>
      <c r="E39" s="29"/>
      <c r="F39" s="46"/>
      <c r="G39" s="47"/>
      <c r="H39" s="29"/>
      <c r="I39" s="29"/>
      <c r="J39" s="20"/>
      <c r="K39" s="20"/>
      <c r="L39" s="20"/>
    </row>
    <row r="40" spans="1:12" x14ac:dyDescent="0.2">
      <c r="A40" s="184" t="s">
        <v>350</v>
      </c>
      <c r="B40" s="173"/>
      <c r="C40" s="173"/>
      <c r="D40" s="174"/>
      <c r="E40" s="184" t="s">
        <v>351</v>
      </c>
      <c r="F40" s="173"/>
      <c r="G40" s="173"/>
      <c r="H40" s="170" t="s">
        <v>352</v>
      </c>
      <c r="I40" s="171"/>
      <c r="J40" s="20"/>
      <c r="K40" s="20"/>
      <c r="L40" s="20"/>
    </row>
    <row r="41" spans="1:12" x14ac:dyDescent="0.2">
      <c r="A41" s="48"/>
      <c r="B41" s="49"/>
      <c r="C41" s="49"/>
      <c r="D41" s="49"/>
      <c r="E41" s="48"/>
      <c r="F41" s="49"/>
      <c r="G41" s="49"/>
      <c r="H41" s="50"/>
      <c r="I41" s="51"/>
      <c r="J41" s="20"/>
      <c r="K41" s="20"/>
      <c r="L41" s="20"/>
    </row>
    <row r="42" spans="1:12" x14ac:dyDescent="0.2">
      <c r="A42" s="45"/>
      <c r="B42" s="45"/>
      <c r="C42" s="46"/>
      <c r="D42" s="47"/>
      <c r="E42" s="29"/>
      <c r="F42" s="46"/>
      <c r="G42" s="47"/>
      <c r="H42" s="29"/>
      <c r="I42" s="29"/>
      <c r="J42" s="20"/>
      <c r="K42" s="20"/>
      <c r="L42" s="20"/>
    </row>
    <row r="43" spans="1:12" x14ac:dyDescent="0.2">
      <c r="A43" s="52"/>
      <c r="B43" s="52"/>
      <c r="C43" s="52"/>
      <c r="D43" s="38"/>
      <c r="E43" s="38"/>
      <c r="F43" s="52"/>
      <c r="G43" s="38"/>
      <c r="H43" s="38"/>
      <c r="I43" s="38"/>
      <c r="J43" s="20"/>
      <c r="K43" s="20"/>
      <c r="L43" s="20"/>
    </row>
    <row r="44" spans="1:12" x14ac:dyDescent="0.2">
      <c r="A44" s="153" t="s">
        <v>276</v>
      </c>
      <c r="B44" s="154"/>
      <c r="C44" s="170"/>
      <c r="D44" s="171"/>
      <c r="E44" s="30"/>
      <c r="F44" s="172"/>
      <c r="G44" s="173"/>
      <c r="H44" s="173"/>
      <c r="I44" s="174"/>
      <c r="J44" s="20"/>
      <c r="K44" s="20"/>
      <c r="L44" s="20"/>
    </row>
    <row r="45" spans="1:12" x14ac:dyDescent="0.2">
      <c r="A45" s="45"/>
      <c r="B45" s="45"/>
      <c r="C45" s="175"/>
      <c r="D45" s="176"/>
      <c r="E45" s="29"/>
      <c r="F45" s="175"/>
      <c r="G45" s="177"/>
      <c r="H45" s="53"/>
      <c r="I45" s="53"/>
      <c r="J45" s="20"/>
      <c r="K45" s="20"/>
      <c r="L45" s="20"/>
    </row>
    <row r="46" spans="1:12" x14ac:dyDescent="0.2">
      <c r="A46" s="153" t="s">
        <v>277</v>
      </c>
      <c r="B46" s="154"/>
      <c r="C46" s="172"/>
      <c r="D46" s="178"/>
      <c r="E46" s="178"/>
      <c r="F46" s="178"/>
      <c r="G46" s="178"/>
      <c r="H46" s="178"/>
      <c r="I46" s="178"/>
      <c r="J46" s="20"/>
      <c r="K46" s="20"/>
      <c r="L46" s="20"/>
    </row>
    <row r="47" spans="1:12" x14ac:dyDescent="0.2">
      <c r="A47" s="37"/>
      <c r="B47" s="37"/>
      <c r="C47" s="54" t="s">
        <v>278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x14ac:dyDescent="0.2">
      <c r="A48" s="153" t="s">
        <v>279</v>
      </c>
      <c r="B48" s="154"/>
      <c r="C48" s="160"/>
      <c r="D48" s="156"/>
      <c r="E48" s="157"/>
      <c r="F48" s="30"/>
      <c r="G48" s="36" t="s">
        <v>280</v>
      </c>
      <c r="H48" s="160"/>
      <c r="I48" s="157"/>
      <c r="J48" s="20"/>
      <c r="K48" s="20"/>
      <c r="L48" s="20"/>
    </row>
    <row r="49" spans="1:12" x14ac:dyDescent="0.2">
      <c r="A49" s="37"/>
      <c r="B49" s="37"/>
      <c r="C49" s="54"/>
      <c r="D49" s="30"/>
      <c r="E49" s="30"/>
      <c r="F49" s="30"/>
      <c r="G49" s="30"/>
      <c r="H49" s="30"/>
      <c r="I49" s="30"/>
      <c r="J49" s="20"/>
      <c r="K49" s="20"/>
      <c r="L49" s="20"/>
    </row>
    <row r="50" spans="1:12" x14ac:dyDescent="0.2">
      <c r="A50" s="153" t="s">
        <v>266</v>
      </c>
      <c r="B50" s="154"/>
      <c r="C50" s="155"/>
      <c r="D50" s="156"/>
      <c r="E50" s="156"/>
      <c r="F50" s="156"/>
      <c r="G50" s="156"/>
      <c r="H50" s="156"/>
      <c r="I50" s="157"/>
      <c r="J50" s="20"/>
      <c r="K50" s="20"/>
      <c r="L50" s="20"/>
    </row>
    <row r="51" spans="1:12" x14ac:dyDescent="0.2">
      <c r="A51" s="37"/>
      <c r="B51" s="37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x14ac:dyDescent="0.2">
      <c r="A52" s="158" t="s">
        <v>281</v>
      </c>
      <c r="B52" s="159"/>
      <c r="C52" s="160"/>
      <c r="D52" s="156"/>
      <c r="E52" s="156"/>
      <c r="F52" s="156"/>
      <c r="G52" s="156"/>
      <c r="H52" s="156"/>
      <c r="I52" s="161"/>
      <c r="J52" s="20"/>
      <c r="K52" s="20"/>
      <c r="L52" s="20"/>
    </row>
    <row r="53" spans="1:12" x14ac:dyDescent="0.2">
      <c r="A53" s="55"/>
      <c r="B53" s="55"/>
      <c r="C53" s="164" t="s">
        <v>282</v>
      </c>
      <c r="D53" s="164"/>
      <c r="E53" s="164"/>
      <c r="F53" s="164"/>
      <c r="G53" s="164"/>
      <c r="H53" s="164"/>
      <c r="I53" s="57"/>
      <c r="J53" s="20"/>
      <c r="K53" s="20"/>
      <c r="L53" s="20"/>
    </row>
    <row r="54" spans="1:12" x14ac:dyDescent="0.2">
      <c r="A54" s="55"/>
      <c r="B54" s="55"/>
      <c r="C54" s="56"/>
      <c r="D54" s="56"/>
      <c r="E54" s="56"/>
      <c r="F54" s="56"/>
      <c r="G54" s="56"/>
      <c r="H54" s="56"/>
      <c r="I54" s="57"/>
      <c r="J54" s="20"/>
      <c r="K54" s="20"/>
      <c r="L54" s="20"/>
    </row>
    <row r="55" spans="1:12" x14ac:dyDescent="0.2">
      <c r="A55" s="55"/>
      <c r="B55" s="162" t="s">
        <v>283</v>
      </c>
      <c r="C55" s="163"/>
      <c r="D55" s="163"/>
      <c r="E55" s="163"/>
      <c r="F55" s="96"/>
      <c r="G55" s="96"/>
      <c r="H55" s="97"/>
      <c r="I55" s="97"/>
      <c r="J55" s="20"/>
      <c r="K55" s="20"/>
      <c r="L55" s="20"/>
    </row>
    <row r="56" spans="1:12" x14ac:dyDescent="0.2">
      <c r="A56" s="55"/>
      <c r="B56" s="98" t="s">
        <v>322</v>
      </c>
      <c r="C56" s="99"/>
      <c r="D56" s="99"/>
      <c r="E56" s="99"/>
      <c r="F56" s="99"/>
      <c r="G56" s="99"/>
      <c r="H56" s="168" t="s">
        <v>316</v>
      </c>
      <c r="I56" s="168"/>
      <c r="J56" s="20"/>
      <c r="K56" s="20"/>
      <c r="L56" s="20"/>
    </row>
    <row r="57" spans="1:12" x14ac:dyDescent="0.2">
      <c r="A57" s="55"/>
      <c r="B57" s="98" t="s">
        <v>317</v>
      </c>
      <c r="C57" s="99"/>
      <c r="D57" s="99"/>
      <c r="E57" s="99"/>
      <c r="F57" s="99"/>
      <c r="G57" s="99"/>
      <c r="H57" s="168"/>
      <c r="I57" s="168"/>
      <c r="J57" s="20"/>
      <c r="K57" s="20"/>
      <c r="L57" s="20"/>
    </row>
    <row r="58" spans="1:12" x14ac:dyDescent="0.2">
      <c r="A58" s="55"/>
      <c r="B58" s="98" t="s">
        <v>318</v>
      </c>
      <c r="C58" s="99"/>
      <c r="D58" s="99"/>
      <c r="E58" s="99"/>
      <c r="F58" s="99"/>
      <c r="G58" s="99"/>
      <c r="H58" s="168"/>
      <c r="I58" s="168"/>
      <c r="J58" s="20"/>
      <c r="K58" s="20"/>
      <c r="L58" s="20"/>
    </row>
    <row r="59" spans="1:12" x14ac:dyDescent="0.2">
      <c r="A59" s="55"/>
      <c r="B59" s="98" t="s">
        <v>319</v>
      </c>
      <c r="C59" s="100"/>
      <c r="D59" s="100"/>
      <c r="E59" s="100"/>
      <c r="F59" s="100"/>
      <c r="G59" s="100"/>
      <c r="H59" s="168"/>
      <c r="I59" s="168"/>
      <c r="J59" s="20"/>
      <c r="K59" s="20"/>
      <c r="L59" s="20"/>
    </row>
    <row r="60" spans="1:12" x14ac:dyDescent="0.2">
      <c r="A60" s="55"/>
      <c r="B60" s="98" t="s">
        <v>320</v>
      </c>
      <c r="C60" s="100"/>
      <c r="D60" s="100"/>
      <c r="E60" s="100"/>
      <c r="F60" s="100"/>
      <c r="G60" s="100"/>
      <c r="H60" s="168"/>
      <c r="I60" s="168"/>
      <c r="J60" s="20"/>
      <c r="K60" s="20"/>
      <c r="L60" s="20"/>
    </row>
    <row r="61" spans="1:12" x14ac:dyDescent="0.2">
      <c r="A61" s="55"/>
      <c r="B61" s="55"/>
      <c r="C61" s="56"/>
      <c r="D61" s="56"/>
      <c r="E61" s="56"/>
      <c r="F61" s="56"/>
      <c r="G61" s="56"/>
      <c r="H61" s="56"/>
      <c r="I61" s="57"/>
      <c r="J61" s="20"/>
      <c r="K61" s="20"/>
      <c r="L61" s="20"/>
    </row>
    <row r="62" spans="1:12" ht="13.5" thickBot="1" x14ac:dyDescent="0.25">
      <c r="A62" s="58" t="s">
        <v>284</v>
      </c>
      <c r="B62" s="30"/>
      <c r="C62" s="30"/>
      <c r="D62" s="30"/>
      <c r="E62" s="30"/>
      <c r="F62" s="30"/>
      <c r="G62" s="59"/>
      <c r="H62" s="60"/>
      <c r="I62" s="59"/>
      <c r="J62" s="20"/>
      <c r="K62" s="20"/>
      <c r="L62" s="20"/>
    </row>
    <row r="63" spans="1:12" x14ac:dyDescent="0.2">
      <c r="A63" s="30"/>
      <c r="B63" s="30"/>
      <c r="C63" s="30"/>
      <c r="D63" s="30"/>
      <c r="E63" s="55" t="s">
        <v>285</v>
      </c>
      <c r="F63" s="20"/>
      <c r="G63" s="165" t="s">
        <v>286</v>
      </c>
      <c r="H63" s="166"/>
      <c r="I63" s="167"/>
      <c r="J63" s="20"/>
      <c r="K63" s="20"/>
      <c r="L63" s="20"/>
    </row>
    <row r="64" spans="1:12" x14ac:dyDescent="0.2">
      <c r="A64" s="61"/>
      <c r="B64" s="61"/>
      <c r="C64" s="35"/>
      <c r="D64" s="35"/>
      <c r="E64" s="35"/>
      <c r="F64" s="35"/>
      <c r="G64" s="151"/>
      <c r="H64" s="152"/>
      <c r="I64" s="35"/>
      <c r="J64" s="20"/>
      <c r="K64" s="20"/>
      <c r="L64" s="20"/>
    </row>
  </sheetData>
  <protectedRanges>
    <protectedRange sqref="E2 H2" name="Range1"/>
    <protectedRange sqref="C6:D6 C8:D8 C10:D10" name="Range1_1"/>
    <protectedRange sqref="C12:I12 C14:D14 F14:I14 C18:I18 C20:I20 C24:G24 C22:F22 C26 I26 I24" name="Range1_1_1"/>
    <protectedRange sqref="A30:I30 A32:I32 A34:D34" name="Range1_1_3"/>
    <protectedRange sqref="E36:G36" name="Range1_1_3_1"/>
    <protectedRange sqref="C16:I16" name="Range1_1_1_1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3"/>
  <sheetViews>
    <sheetView view="pageBreakPreview" topLeftCell="A81" zoomScale="110" zoomScaleNormal="100" workbookViewId="0">
      <selection activeCell="J70" sqref="J70:K116"/>
    </sheetView>
  </sheetViews>
  <sheetFormatPr defaultRowHeight="12.75" x14ac:dyDescent="0.2"/>
  <cols>
    <col min="10" max="11" width="14" bestFit="1" customWidth="1"/>
    <col min="12" max="12" width="20.5703125" style="145" bestFit="1" customWidth="1"/>
    <col min="13" max="13" width="13.7109375" bestFit="1" customWidth="1"/>
  </cols>
  <sheetData>
    <row r="1" spans="1:13" x14ac:dyDescent="0.2">
      <c r="A1" s="223" t="s">
        <v>159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3" x14ac:dyDescent="0.2">
      <c r="A2" s="227" t="s">
        <v>353</v>
      </c>
      <c r="B2" s="228"/>
      <c r="C2" s="228"/>
      <c r="D2" s="228"/>
      <c r="E2" s="228"/>
      <c r="F2" s="228"/>
      <c r="G2" s="228"/>
      <c r="H2" s="228"/>
      <c r="I2" s="228"/>
      <c r="J2" s="228"/>
      <c r="K2" s="226"/>
    </row>
    <row r="3" spans="1:13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3" x14ac:dyDescent="0.2">
      <c r="A4" s="239" t="s">
        <v>7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ht="34.5" thickBot="1" x14ac:dyDescent="0.25">
      <c r="A5" s="242" t="s">
        <v>61</v>
      </c>
      <c r="B5" s="243"/>
      <c r="C5" s="243"/>
      <c r="D5" s="243"/>
      <c r="E5" s="243"/>
      <c r="F5" s="243"/>
      <c r="G5" s="243"/>
      <c r="H5" s="244"/>
      <c r="I5" s="63" t="s">
        <v>287</v>
      </c>
      <c r="J5" s="64" t="s">
        <v>115</v>
      </c>
      <c r="K5" s="65" t="s">
        <v>116</v>
      </c>
    </row>
    <row r="6" spans="1:13" x14ac:dyDescent="0.2">
      <c r="A6" s="245">
        <v>1</v>
      </c>
      <c r="B6" s="245"/>
      <c r="C6" s="245"/>
      <c r="D6" s="245"/>
      <c r="E6" s="245"/>
      <c r="F6" s="245"/>
      <c r="G6" s="245"/>
      <c r="H6" s="245"/>
      <c r="I6" s="67">
        <v>2</v>
      </c>
      <c r="J6" s="66">
        <v>3</v>
      </c>
      <c r="K6" s="66">
        <v>4</v>
      </c>
    </row>
    <row r="7" spans="1:13" x14ac:dyDescent="0.2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3" x14ac:dyDescent="0.2">
      <c r="A8" s="230" t="s">
        <v>62</v>
      </c>
      <c r="B8" s="231"/>
      <c r="C8" s="231"/>
      <c r="D8" s="231"/>
      <c r="E8" s="231"/>
      <c r="F8" s="231"/>
      <c r="G8" s="231"/>
      <c r="H8" s="232"/>
      <c r="I8" s="6">
        <v>1</v>
      </c>
      <c r="J8" s="132">
        <v>0</v>
      </c>
      <c r="K8" s="132">
        <v>0</v>
      </c>
    </row>
    <row r="9" spans="1:13" x14ac:dyDescent="0.2">
      <c r="A9" s="233" t="s">
        <v>13</v>
      </c>
      <c r="B9" s="234"/>
      <c r="C9" s="234"/>
      <c r="D9" s="234"/>
      <c r="E9" s="234"/>
      <c r="F9" s="234"/>
      <c r="G9" s="234"/>
      <c r="H9" s="235"/>
      <c r="I9" s="4">
        <v>2</v>
      </c>
      <c r="J9" s="133">
        <f>J10+J17+J27+J36+J40</f>
        <v>8889015308</v>
      </c>
      <c r="K9" s="133">
        <f>K10+K17+K27+K36+K40</f>
        <v>10385162656</v>
      </c>
      <c r="M9" s="140"/>
    </row>
    <row r="10" spans="1:13" x14ac:dyDescent="0.2">
      <c r="A10" s="236" t="s">
        <v>213</v>
      </c>
      <c r="B10" s="237"/>
      <c r="C10" s="237"/>
      <c r="D10" s="237"/>
      <c r="E10" s="237"/>
      <c r="F10" s="237"/>
      <c r="G10" s="237"/>
      <c r="H10" s="238"/>
      <c r="I10" s="4">
        <v>3</v>
      </c>
      <c r="J10" s="133">
        <f>SUM(J11:J16)</f>
        <v>1737554000</v>
      </c>
      <c r="K10" s="133">
        <f>SUM(K11:K16)</f>
        <v>2538531457</v>
      </c>
      <c r="M10" s="140"/>
    </row>
    <row r="11" spans="1:13" x14ac:dyDescent="0.2">
      <c r="A11" s="236" t="s">
        <v>117</v>
      </c>
      <c r="B11" s="237"/>
      <c r="C11" s="237"/>
      <c r="D11" s="237"/>
      <c r="E11" s="237"/>
      <c r="F11" s="237"/>
      <c r="G11" s="237"/>
      <c r="H11" s="238"/>
      <c r="I11" s="4">
        <v>4</v>
      </c>
      <c r="J11" s="134">
        <v>0</v>
      </c>
      <c r="K11" s="134">
        <v>0</v>
      </c>
      <c r="M11" s="140"/>
    </row>
    <row r="12" spans="1:13" x14ac:dyDescent="0.2">
      <c r="A12" s="236" t="s">
        <v>14</v>
      </c>
      <c r="B12" s="237"/>
      <c r="C12" s="237"/>
      <c r="D12" s="237"/>
      <c r="E12" s="237"/>
      <c r="F12" s="237"/>
      <c r="G12" s="237"/>
      <c r="H12" s="238"/>
      <c r="I12" s="4">
        <v>5</v>
      </c>
      <c r="J12" s="134">
        <v>1356300334</v>
      </c>
      <c r="K12" s="134">
        <v>1841110866</v>
      </c>
      <c r="M12" s="140"/>
    </row>
    <row r="13" spans="1:13" x14ac:dyDescent="0.2">
      <c r="A13" s="236" t="s">
        <v>118</v>
      </c>
      <c r="B13" s="237"/>
      <c r="C13" s="237"/>
      <c r="D13" s="237"/>
      <c r="E13" s="237"/>
      <c r="F13" s="237"/>
      <c r="G13" s="237"/>
      <c r="H13" s="238"/>
      <c r="I13" s="4">
        <v>6</v>
      </c>
      <c r="J13" s="134">
        <v>252577931</v>
      </c>
      <c r="K13" s="134">
        <v>455905113</v>
      </c>
      <c r="M13" s="140"/>
    </row>
    <row r="14" spans="1:13" x14ac:dyDescent="0.2">
      <c r="A14" s="236" t="s">
        <v>216</v>
      </c>
      <c r="B14" s="237"/>
      <c r="C14" s="237"/>
      <c r="D14" s="237"/>
      <c r="E14" s="237"/>
      <c r="F14" s="237"/>
      <c r="G14" s="237"/>
      <c r="H14" s="238"/>
      <c r="I14" s="4">
        <v>7</v>
      </c>
      <c r="J14" s="134">
        <v>0</v>
      </c>
      <c r="K14" s="134">
        <v>0</v>
      </c>
      <c r="M14" s="140"/>
    </row>
    <row r="15" spans="1:13" x14ac:dyDescent="0.2">
      <c r="A15" s="236" t="s">
        <v>217</v>
      </c>
      <c r="B15" s="237"/>
      <c r="C15" s="237"/>
      <c r="D15" s="237"/>
      <c r="E15" s="237"/>
      <c r="F15" s="237"/>
      <c r="G15" s="237"/>
      <c r="H15" s="238"/>
      <c r="I15" s="4">
        <v>8</v>
      </c>
      <c r="J15" s="134">
        <v>128675735</v>
      </c>
      <c r="K15" s="134">
        <v>241515478</v>
      </c>
      <c r="M15" s="140"/>
    </row>
    <row r="16" spans="1:13" x14ac:dyDescent="0.2">
      <c r="A16" s="236" t="s">
        <v>218</v>
      </c>
      <c r="B16" s="237"/>
      <c r="C16" s="237"/>
      <c r="D16" s="237"/>
      <c r="E16" s="237"/>
      <c r="F16" s="237"/>
      <c r="G16" s="237"/>
      <c r="H16" s="238"/>
      <c r="I16" s="4">
        <v>9</v>
      </c>
      <c r="J16" s="134">
        <v>0</v>
      </c>
      <c r="K16" s="134">
        <v>0</v>
      </c>
      <c r="M16" s="140"/>
    </row>
    <row r="17" spans="1:13" x14ac:dyDescent="0.2">
      <c r="A17" s="236" t="s">
        <v>214</v>
      </c>
      <c r="B17" s="237"/>
      <c r="C17" s="237"/>
      <c r="D17" s="237"/>
      <c r="E17" s="237"/>
      <c r="F17" s="237"/>
      <c r="G17" s="237"/>
      <c r="H17" s="238"/>
      <c r="I17" s="4">
        <v>10</v>
      </c>
      <c r="J17" s="133">
        <f>SUM(J18:J26)</f>
        <v>5619282183</v>
      </c>
      <c r="K17" s="133">
        <f>SUM(K18:K26)</f>
        <v>6174936178</v>
      </c>
      <c r="M17" s="140"/>
    </row>
    <row r="18" spans="1:13" x14ac:dyDescent="0.2">
      <c r="A18" s="236" t="s">
        <v>219</v>
      </c>
      <c r="B18" s="237"/>
      <c r="C18" s="237"/>
      <c r="D18" s="237"/>
      <c r="E18" s="237"/>
      <c r="F18" s="237"/>
      <c r="G18" s="237"/>
      <c r="H18" s="238"/>
      <c r="I18" s="4">
        <v>11</v>
      </c>
      <c r="J18" s="134">
        <v>45874038</v>
      </c>
      <c r="K18" s="134">
        <v>63751515</v>
      </c>
      <c r="M18" s="140"/>
    </row>
    <row r="19" spans="1:13" x14ac:dyDescent="0.2">
      <c r="A19" s="236" t="s">
        <v>255</v>
      </c>
      <c r="B19" s="237"/>
      <c r="C19" s="237"/>
      <c r="D19" s="237"/>
      <c r="E19" s="237"/>
      <c r="F19" s="237"/>
      <c r="G19" s="237"/>
      <c r="H19" s="238"/>
      <c r="I19" s="4">
        <v>12</v>
      </c>
      <c r="J19" s="134">
        <v>3228193711</v>
      </c>
      <c r="K19" s="134">
        <v>3571485894</v>
      </c>
      <c r="M19" s="140"/>
    </row>
    <row r="20" spans="1:13" x14ac:dyDescent="0.2">
      <c r="A20" s="236" t="s">
        <v>220</v>
      </c>
      <c r="B20" s="237"/>
      <c r="C20" s="237"/>
      <c r="D20" s="237"/>
      <c r="E20" s="237"/>
      <c r="F20" s="237"/>
      <c r="G20" s="237"/>
      <c r="H20" s="238"/>
      <c r="I20" s="4">
        <v>13</v>
      </c>
      <c r="J20" s="134">
        <v>1871606567</v>
      </c>
      <c r="K20" s="134">
        <v>1995307269</v>
      </c>
      <c r="M20" s="140"/>
    </row>
    <row r="21" spans="1:13" x14ac:dyDescent="0.2">
      <c r="A21" s="236" t="s">
        <v>27</v>
      </c>
      <c r="B21" s="237"/>
      <c r="C21" s="237"/>
      <c r="D21" s="237"/>
      <c r="E21" s="237"/>
      <c r="F21" s="237"/>
      <c r="G21" s="237"/>
      <c r="H21" s="238"/>
      <c r="I21" s="4">
        <v>14</v>
      </c>
      <c r="J21" s="134">
        <v>56690529</v>
      </c>
      <c r="K21" s="134">
        <v>44668136</v>
      </c>
      <c r="M21" s="140"/>
    </row>
    <row r="22" spans="1:13" x14ac:dyDescent="0.2">
      <c r="A22" s="236" t="s">
        <v>28</v>
      </c>
      <c r="B22" s="237"/>
      <c r="C22" s="237"/>
      <c r="D22" s="237"/>
      <c r="E22" s="237"/>
      <c r="F22" s="237"/>
      <c r="G22" s="237"/>
      <c r="H22" s="238"/>
      <c r="I22" s="4">
        <v>15</v>
      </c>
      <c r="J22" s="134">
        <v>0</v>
      </c>
      <c r="K22" s="134">
        <v>0</v>
      </c>
      <c r="M22" s="140"/>
    </row>
    <row r="23" spans="1:13" x14ac:dyDescent="0.2">
      <c r="A23" s="236" t="s">
        <v>74</v>
      </c>
      <c r="B23" s="237"/>
      <c r="C23" s="237"/>
      <c r="D23" s="237"/>
      <c r="E23" s="237"/>
      <c r="F23" s="237"/>
      <c r="G23" s="237"/>
      <c r="H23" s="238"/>
      <c r="I23" s="4">
        <v>16</v>
      </c>
      <c r="J23" s="134">
        <v>572552</v>
      </c>
      <c r="K23" s="134">
        <v>561731</v>
      </c>
      <c r="M23" s="140"/>
    </row>
    <row r="24" spans="1:13" x14ac:dyDescent="0.2">
      <c r="A24" s="236" t="s">
        <v>75</v>
      </c>
      <c r="B24" s="237"/>
      <c r="C24" s="237"/>
      <c r="D24" s="237"/>
      <c r="E24" s="237"/>
      <c r="F24" s="237"/>
      <c r="G24" s="237"/>
      <c r="H24" s="238"/>
      <c r="I24" s="4">
        <v>17</v>
      </c>
      <c r="J24" s="134">
        <v>368190669</v>
      </c>
      <c r="K24" s="134">
        <v>459466408</v>
      </c>
      <c r="M24" s="140"/>
    </row>
    <row r="25" spans="1:13" x14ac:dyDescent="0.2">
      <c r="A25" s="236" t="s">
        <v>76</v>
      </c>
      <c r="B25" s="237"/>
      <c r="C25" s="237"/>
      <c r="D25" s="237"/>
      <c r="E25" s="237"/>
      <c r="F25" s="237"/>
      <c r="G25" s="237"/>
      <c r="H25" s="238"/>
      <c r="I25" s="4">
        <v>18</v>
      </c>
      <c r="J25" s="134">
        <v>4193541</v>
      </c>
      <c r="K25" s="134">
        <v>3994017</v>
      </c>
      <c r="M25" s="140"/>
    </row>
    <row r="26" spans="1:13" x14ac:dyDescent="0.2">
      <c r="A26" s="236" t="s">
        <v>77</v>
      </c>
      <c r="B26" s="237"/>
      <c r="C26" s="237"/>
      <c r="D26" s="237"/>
      <c r="E26" s="237"/>
      <c r="F26" s="237"/>
      <c r="G26" s="237"/>
      <c r="H26" s="238"/>
      <c r="I26" s="4">
        <v>19</v>
      </c>
      <c r="J26" s="134">
        <v>43960576</v>
      </c>
      <c r="K26" s="134">
        <v>35701208</v>
      </c>
      <c r="M26" s="140"/>
    </row>
    <row r="27" spans="1:13" x14ac:dyDescent="0.2">
      <c r="A27" s="236" t="s">
        <v>198</v>
      </c>
      <c r="B27" s="237"/>
      <c r="C27" s="237"/>
      <c r="D27" s="237"/>
      <c r="E27" s="237"/>
      <c r="F27" s="237"/>
      <c r="G27" s="237"/>
      <c r="H27" s="238"/>
      <c r="I27" s="4">
        <v>20</v>
      </c>
      <c r="J27" s="133">
        <f>SUM(J28:J35)</f>
        <v>1352249650</v>
      </c>
      <c r="K27" s="133">
        <f>SUM(K28:K35)</f>
        <v>1333440319</v>
      </c>
      <c r="M27" s="140"/>
    </row>
    <row r="28" spans="1:13" x14ac:dyDescent="0.2">
      <c r="A28" s="236" t="s">
        <v>78</v>
      </c>
      <c r="B28" s="237"/>
      <c r="C28" s="237"/>
      <c r="D28" s="237"/>
      <c r="E28" s="237"/>
      <c r="F28" s="237"/>
      <c r="G28" s="237"/>
      <c r="H28" s="238"/>
      <c r="I28" s="4">
        <v>21</v>
      </c>
      <c r="J28" s="134">
        <v>0</v>
      </c>
      <c r="K28" s="134">
        <v>0</v>
      </c>
      <c r="M28" s="140"/>
    </row>
    <row r="29" spans="1:13" x14ac:dyDescent="0.2">
      <c r="A29" s="236" t="s">
        <v>79</v>
      </c>
      <c r="B29" s="237"/>
      <c r="C29" s="237"/>
      <c r="D29" s="237"/>
      <c r="E29" s="237"/>
      <c r="F29" s="237"/>
      <c r="G29" s="237"/>
      <c r="H29" s="238"/>
      <c r="I29" s="4">
        <v>22</v>
      </c>
      <c r="J29" s="134">
        <v>0</v>
      </c>
      <c r="K29" s="134">
        <v>0</v>
      </c>
      <c r="M29" s="140"/>
    </row>
    <row r="30" spans="1:13" x14ac:dyDescent="0.2">
      <c r="A30" s="236" t="s">
        <v>80</v>
      </c>
      <c r="B30" s="237"/>
      <c r="C30" s="237"/>
      <c r="D30" s="237"/>
      <c r="E30" s="237"/>
      <c r="F30" s="237"/>
      <c r="G30" s="237"/>
      <c r="H30" s="238"/>
      <c r="I30" s="4">
        <v>23</v>
      </c>
      <c r="J30" s="134">
        <v>0</v>
      </c>
      <c r="K30" s="134">
        <v>0</v>
      </c>
      <c r="M30" s="140"/>
    </row>
    <row r="31" spans="1:13" x14ac:dyDescent="0.2">
      <c r="A31" s="236" t="s">
        <v>85</v>
      </c>
      <c r="B31" s="237"/>
      <c r="C31" s="237"/>
      <c r="D31" s="237"/>
      <c r="E31" s="237"/>
      <c r="F31" s="237"/>
      <c r="G31" s="237"/>
      <c r="H31" s="238"/>
      <c r="I31" s="4">
        <v>24</v>
      </c>
      <c r="J31" s="134">
        <v>0</v>
      </c>
      <c r="K31" s="134">
        <v>0</v>
      </c>
      <c r="M31" s="140"/>
    </row>
    <row r="32" spans="1:13" x14ac:dyDescent="0.2">
      <c r="A32" s="236" t="s">
        <v>86</v>
      </c>
      <c r="B32" s="237"/>
      <c r="C32" s="237"/>
      <c r="D32" s="237"/>
      <c r="E32" s="237"/>
      <c r="F32" s="237"/>
      <c r="G32" s="237"/>
      <c r="H32" s="238"/>
      <c r="I32" s="4">
        <v>25</v>
      </c>
      <c r="J32" s="134">
        <v>949270860</v>
      </c>
      <c r="K32" s="134">
        <v>947738236</v>
      </c>
      <c r="M32" s="140"/>
    </row>
    <row r="33" spans="1:13" x14ac:dyDescent="0.2">
      <c r="A33" s="236" t="s">
        <v>87</v>
      </c>
      <c r="B33" s="237"/>
      <c r="C33" s="237"/>
      <c r="D33" s="237"/>
      <c r="E33" s="237"/>
      <c r="F33" s="237"/>
      <c r="G33" s="237"/>
      <c r="H33" s="238"/>
      <c r="I33" s="4">
        <v>26</v>
      </c>
      <c r="J33" s="134">
        <v>25832668</v>
      </c>
      <c r="K33" s="134">
        <v>6671944</v>
      </c>
      <c r="M33" s="140"/>
    </row>
    <row r="34" spans="1:13" x14ac:dyDescent="0.2">
      <c r="A34" s="236" t="s">
        <v>81</v>
      </c>
      <c r="B34" s="237"/>
      <c r="C34" s="237"/>
      <c r="D34" s="237"/>
      <c r="E34" s="237"/>
      <c r="F34" s="237"/>
      <c r="G34" s="237"/>
      <c r="H34" s="238"/>
      <c r="I34" s="4">
        <v>27</v>
      </c>
      <c r="J34" s="134">
        <v>0</v>
      </c>
      <c r="K34" s="134">
        <v>0</v>
      </c>
      <c r="M34" s="140"/>
    </row>
    <row r="35" spans="1:13" x14ac:dyDescent="0.2">
      <c r="A35" s="236" t="s">
        <v>190</v>
      </c>
      <c r="B35" s="237"/>
      <c r="C35" s="237"/>
      <c r="D35" s="237"/>
      <c r="E35" s="237"/>
      <c r="F35" s="237"/>
      <c r="G35" s="237"/>
      <c r="H35" s="238"/>
      <c r="I35" s="4">
        <v>28</v>
      </c>
      <c r="J35" s="134">
        <v>377146122</v>
      </c>
      <c r="K35" s="134">
        <v>379030139</v>
      </c>
      <c r="M35" s="140"/>
    </row>
    <row r="36" spans="1:13" x14ac:dyDescent="0.2">
      <c r="A36" s="236" t="s">
        <v>191</v>
      </c>
      <c r="B36" s="237"/>
      <c r="C36" s="237"/>
      <c r="D36" s="237"/>
      <c r="E36" s="237"/>
      <c r="F36" s="237"/>
      <c r="G36" s="237"/>
      <c r="H36" s="238"/>
      <c r="I36" s="4">
        <v>29</v>
      </c>
      <c r="J36" s="133">
        <f>SUM(J37:J39)</f>
        <v>120615414</v>
      </c>
      <c r="K36" s="133">
        <f>SUM(K37:K39)</f>
        <v>247675906</v>
      </c>
      <c r="M36" s="140"/>
    </row>
    <row r="37" spans="1:13" x14ac:dyDescent="0.2">
      <c r="A37" s="236" t="s">
        <v>82</v>
      </c>
      <c r="B37" s="237"/>
      <c r="C37" s="237"/>
      <c r="D37" s="237"/>
      <c r="E37" s="237"/>
      <c r="F37" s="237"/>
      <c r="G37" s="237"/>
      <c r="H37" s="238"/>
      <c r="I37" s="4">
        <v>30</v>
      </c>
      <c r="J37" s="134">
        <v>0</v>
      </c>
      <c r="K37" s="134">
        <v>0</v>
      </c>
      <c r="M37" s="140"/>
    </row>
    <row r="38" spans="1:13" x14ac:dyDescent="0.2">
      <c r="A38" s="236" t="s">
        <v>83</v>
      </c>
      <c r="B38" s="237"/>
      <c r="C38" s="237"/>
      <c r="D38" s="237"/>
      <c r="E38" s="237"/>
      <c r="F38" s="237"/>
      <c r="G38" s="237"/>
      <c r="H38" s="238"/>
      <c r="I38" s="4">
        <v>31</v>
      </c>
      <c r="J38" s="134">
        <v>18601095</v>
      </c>
      <c r="K38" s="134">
        <v>76727381</v>
      </c>
      <c r="M38" s="140"/>
    </row>
    <row r="39" spans="1:13" x14ac:dyDescent="0.2">
      <c r="A39" s="236" t="s">
        <v>84</v>
      </c>
      <c r="B39" s="237"/>
      <c r="C39" s="237"/>
      <c r="D39" s="237"/>
      <c r="E39" s="237"/>
      <c r="F39" s="237"/>
      <c r="G39" s="237"/>
      <c r="H39" s="238"/>
      <c r="I39" s="4">
        <v>32</v>
      </c>
      <c r="J39" s="134">
        <v>102014319</v>
      </c>
      <c r="K39" s="134">
        <v>170948525</v>
      </c>
      <c r="M39" s="140"/>
    </row>
    <row r="40" spans="1:13" x14ac:dyDescent="0.2">
      <c r="A40" s="236" t="s">
        <v>192</v>
      </c>
      <c r="B40" s="237"/>
      <c r="C40" s="237"/>
      <c r="D40" s="237"/>
      <c r="E40" s="237"/>
      <c r="F40" s="237"/>
      <c r="G40" s="237"/>
      <c r="H40" s="238"/>
      <c r="I40" s="4">
        <v>33</v>
      </c>
      <c r="J40" s="134">
        <v>59314061</v>
      </c>
      <c r="K40" s="134">
        <v>90578796</v>
      </c>
      <c r="M40" s="140"/>
    </row>
    <row r="41" spans="1:13" x14ac:dyDescent="0.2">
      <c r="A41" s="233" t="s">
        <v>248</v>
      </c>
      <c r="B41" s="234"/>
      <c r="C41" s="234"/>
      <c r="D41" s="234"/>
      <c r="E41" s="234"/>
      <c r="F41" s="234"/>
      <c r="G41" s="234"/>
      <c r="H41" s="235"/>
      <c r="I41" s="4">
        <v>34</v>
      </c>
      <c r="J41" s="133">
        <f>J42+J50+J57+J65</f>
        <v>5303862887</v>
      </c>
      <c r="K41" s="133">
        <f>K42+K50+K57+K65</f>
        <v>5107598382</v>
      </c>
      <c r="M41" s="140"/>
    </row>
    <row r="42" spans="1:13" x14ac:dyDescent="0.2">
      <c r="A42" s="236" t="s">
        <v>103</v>
      </c>
      <c r="B42" s="237"/>
      <c r="C42" s="237"/>
      <c r="D42" s="237"/>
      <c r="E42" s="237"/>
      <c r="F42" s="237"/>
      <c r="G42" s="237"/>
      <c r="H42" s="238"/>
      <c r="I42" s="4">
        <v>35</v>
      </c>
      <c r="J42" s="133">
        <f>SUM(J43:J49)</f>
        <v>111171352</v>
      </c>
      <c r="K42" s="133">
        <f>SUM(K43:K49)</f>
        <v>127772976</v>
      </c>
      <c r="M42" s="140"/>
    </row>
    <row r="43" spans="1:13" x14ac:dyDescent="0.2">
      <c r="A43" s="236" t="s">
        <v>123</v>
      </c>
      <c r="B43" s="237"/>
      <c r="C43" s="237"/>
      <c r="D43" s="237"/>
      <c r="E43" s="237"/>
      <c r="F43" s="237"/>
      <c r="G43" s="237"/>
      <c r="H43" s="238"/>
      <c r="I43" s="4">
        <v>36</v>
      </c>
      <c r="J43" s="134">
        <v>24834539</v>
      </c>
      <c r="K43" s="134">
        <v>22773233</v>
      </c>
      <c r="M43" s="140"/>
    </row>
    <row r="44" spans="1:13" x14ac:dyDescent="0.2">
      <c r="A44" s="236" t="s">
        <v>124</v>
      </c>
      <c r="B44" s="237"/>
      <c r="C44" s="237"/>
      <c r="D44" s="237"/>
      <c r="E44" s="237"/>
      <c r="F44" s="237"/>
      <c r="G44" s="237"/>
      <c r="H44" s="238"/>
      <c r="I44" s="4">
        <v>37</v>
      </c>
      <c r="J44" s="134">
        <v>0</v>
      </c>
      <c r="K44" s="134">
        <v>0</v>
      </c>
      <c r="M44" s="140"/>
    </row>
    <row r="45" spans="1:13" x14ac:dyDescent="0.2">
      <c r="A45" s="236" t="s">
        <v>88</v>
      </c>
      <c r="B45" s="237"/>
      <c r="C45" s="237"/>
      <c r="D45" s="237"/>
      <c r="E45" s="237"/>
      <c r="F45" s="237"/>
      <c r="G45" s="237"/>
      <c r="H45" s="238"/>
      <c r="I45" s="4">
        <v>38</v>
      </c>
      <c r="J45" s="134">
        <v>0</v>
      </c>
      <c r="K45" s="134">
        <v>0</v>
      </c>
      <c r="M45" s="140"/>
    </row>
    <row r="46" spans="1:13" x14ac:dyDescent="0.2">
      <c r="A46" s="236" t="s">
        <v>89</v>
      </c>
      <c r="B46" s="237"/>
      <c r="C46" s="237"/>
      <c r="D46" s="237"/>
      <c r="E46" s="237"/>
      <c r="F46" s="237"/>
      <c r="G46" s="237"/>
      <c r="H46" s="238"/>
      <c r="I46" s="4">
        <v>39</v>
      </c>
      <c r="J46" s="134">
        <v>86271894</v>
      </c>
      <c r="K46" s="134">
        <v>104961984</v>
      </c>
      <c r="M46" s="140"/>
    </row>
    <row r="47" spans="1:13" x14ac:dyDescent="0.2">
      <c r="A47" s="236" t="s">
        <v>90</v>
      </c>
      <c r="B47" s="237"/>
      <c r="C47" s="237"/>
      <c r="D47" s="237"/>
      <c r="E47" s="237"/>
      <c r="F47" s="237"/>
      <c r="G47" s="237"/>
      <c r="H47" s="238"/>
      <c r="I47" s="4">
        <v>40</v>
      </c>
      <c r="J47" s="134">
        <v>64919</v>
      </c>
      <c r="K47" s="134">
        <v>37759</v>
      </c>
      <c r="M47" s="140"/>
    </row>
    <row r="48" spans="1:13" x14ac:dyDescent="0.2">
      <c r="A48" s="236" t="s">
        <v>91</v>
      </c>
      <c r="B48" s="237"/>
      <c r="C48" s="237"/>
      <c r="D48" s="237"/>
      <c r="E48" s="237"/>
      <c r="F48" s="237"/>
      <c r="G48" s="237"/>
      <c r="H48" s="238"/>
      <c r="I48" s="4">
        <v>41</v>
      </c>
      <c r="J48" s="134">
        <v>0</v>
      </c>
      <c r="K48" s="134">
        <v>0</v>
      </c>
      <c r="M48" s="140"/>
    </row>
    <row r="49" spans="1:13" x14ac:dyDescent="0.2">
      <c r="A49" s="236" t="s">
        <v>92</v>
      </c>
      <c r="B49" s="237"/>
      <c r="C49" s="237"/>
      <c r="D49" s="237"/>
      <c r="E49" s="237"/>
      <c r="F49" s="237"/>
      <c r="G49" s="237"/>
      <c r="H49" s="238"/>
      <c r="I49" s="4">
        <v>42</v>
      </c>
      <c r="J49" s="134">
        <v>0</v>
      </c>
      <c r="K49" s="134">
        <v>0</v>
      </c>
      <c r="M49" s="140"/>
    </row>
    <row r="50" spans="1:13" x14ac:dyDescent="0.2">
      <c r="A50" s="236" t="s">
        <v>104</v>
      </c>
      <c r="B50" s="237"/>
      <c r="C50" s="237"/>
      <c r="D50" s="237"/>
      <c r="E50" s="237"/>
      <c r="F50" s="237"/>
      <c r="G50" s="237"/>
      <c r="H50" s="238"/>
      <c r="I50" s="4">
        <v>43</v>
      </c>
      <c r="J50" s="133">
        <f>SUM(J51:J56)</f>
        <v>1327651717</v>
      </c>
      <c r="K50" s="133">
        <f>SUM(K51:K56)</f>
        <v>1630528251</v>
      </c>
      <c r="M50" s="140"/>
    </row>
    <row r="51" spans="1:13" x14ac:dyDescent="0.2">
      <c r="A51" s="236" t="s">
        <v>208</v>
      </c>
      <c r="B51" s="237"/>
      <c r="C51" s="237"/>
      <c r="D51" s="237"/>
      <c r="E51" s="237"/>
      <c r="F51" s="237"/>
      <c r="G51" s="237"/>
      <c r="H51" s="238"/>
      <c r="I51" s="4">
        <v>44</v>
      </c>
      <c r="J51" s="134">
        <v>0</v>
      </c>
      <c r="K51" s="134">
        <v>0</v>
      </c>
      <c r="M51" s="140"/>
    </row>
    <row r="52" spans="1:13" x14ac:dyDescent="0.2">
      <c r="A52" s="236" t="s">
        <v>209</v>
      </c>
      <c r="B52" s="237"/>
      <c r="C52" s="237"/>
      <c r="D52" s="237"/>
      <c r="E52" s="237"/>
      <c r="F52" s="237"/>
      <c r="G52" s="237"/>
      <c r="H52" s="238"/>
      <c r="I52" s="4">
        <v>45</v>
      </c>
      <c r="J52" s="134">
        <v>1289451144</v>
      </c>
      <c r="K52" s="134">
        <v>1574712398</v>
      </c>
      <c r="M52" s="140"/>
    </row>
    <row r="53" spans="1:13" x14ac:dyDescent="0.2">
      <c r="A53" s="236" t="s">
        <v>210</v>
      </c>
      <c r="B53" s="237"/>
      <c r="C53" s="237"/>
      <c r="D53" s="237"/>
      <c r="E53" s="237"/>
      <c r="F53" s="237"/>
      <c r="G53" s="237"/>
      <c r="H53" s="238"/>
      <c r="I53" s="4">
        <v>46</v>
      </c>
      <c r="J53" s="134">
        <v>0</v>
      </c>
      <c r="K53" s="134">
        <v>0</v>
      </c>
      <c r="M53" s="140"/>
    </row>
    <row r="54" spans="1:13" x14ac:dyDescent="0.2">
      <c r="A54" s="236" t="s">
        <v>211</v>
      </c>
      <c r="B54" s="237"/>
      <c r="C54" s="237"/>
      <c r="D54" s="237"/>
      <c r="E54" s="237"/>
      <c r="F54" s="237"/>
      <c r="G54" s="237"/>
      <c r="H54" s="238"/>
      <c r="I54" s="4">
        <v>47</v>
      </c>
      <c r="J54" s="134">
        <v>399688</v>
      </c>
      <c r="K54" s="134">
        <v>21877031</v>
      </c>
      <c r="M54" s="140"/>
    </row>
    <row r="55" spans="1:13" x14ac:dyDescent="0.2">
      <c r="A55" s="236" t="s">
        <v>10</v>
      </c>
      <c r="B55" s="237"/>
      <c r="C55" s="237"/>
      <c r="D55" s="237"/>
      <c r="E55" s="237"/>
      <c r="F55" s="237"/>
      <c r="G55" s="237"/>
      <c r="H55" s="238"/>
      <c r="I55" s="4">
        <v>48</v>
      </c>
      <c r="J55" s="134">
        <v>3345690</v>
      </c>
      <c r="K55" s="134">
        <v>8797419</v>
      </c>
      <c r="M55" s="140"/>
    </row>
    <row r="56" spans="1:13" x14ac:dyDescent="0.2">
      <c r="A56" s="236" t="s">
        <v>11</v>
      </c>
      <c r="B56" s="237"/>
      <c r="C56" s="237"/>
      <c r="D56" s="237"/>
      <c r="E56" s="237"/>
      <c r="F56" s="237"/>
      <c r="G56" s="237"/>
      <c r="H56" s="238"/>
      <c r="I56" s="4">
        <v>49</v>
      </c>
      <c r="J56" s="134">
        <v>34455195</v>
      </c>
      <c r="K56" s="134">
        <v>25141403</v>
      </c>
      <c r="M56" s="140"/>
    </row>
    <row r="57" spans="1:13" x14ac:dyDescent="0.2">
      <c r="A57" s="236" t="s">
        <v>105</v>
      </c>
      <c r="B57" s="237"/>
      <c r="C57" s="237"/>
      <c r="D57" s="237"/>
      <c r="E57" s="237"/>
      <c r="F57" s="237"/>
      <c r="G57" s="237"/>
      <c r="H57" s="238"/>
      <c r="I57" s="4">
        <v>50</v>
      </c>
      <c r="J57" s="133">
        <f>SUM(J58:J64)</f>
        <v>1188688020</v>
      </c>
      <c r="K57" s="133">
        <f>SUM(K58:K64)</f>
        <v>197232420</v>
      </c>
      <c r="M57" s="140"/>
    </row>
    <row r="58" spans="1:13" x14ac:dyDescent="0.2">
      <c r="A58" s="236" t="s">
        <v>78</v>
      </c>
      <c r="B58" s="237"/>
      <c r="C58" s="237"/>
      <c r="D58" s="237"/>
      <c r="E58" s="237"/>
      <c r="F58" s="237"/>
      <c r="G58" s="237"/>
      <c r="H58" s="238"/>
      <c r="I58" s="4">
        <v>51</v>
      </c>
      <c r="J58" s="134">
        <v>0</v>
      </c>
      <c r="K58" s="134">
        <v>0</v>
      </c>
      <c r="M58" s="140"/>
    </row>
    <row r="59" spans="1:13" x14ac:dyDescent="0.2">
      <c r="A59" s="236" t="s">
        <v>79</v>
      </c>
      <c r="B59" s="237"/>
      <c r="C59" s="237"/>
      <c r="D59" s="237"/>
      <c r="E59" s="237"/>
      <c r="F59" s="237"/>
      <c r="G59" s="237"/>
      <c r="H59" s="238"/>
      <c r="I59" s="4">
        <v>52</v>
      </c>
      <c r="J59" s="134">
        <v>0</v>
      </c>
      <c r="K59" s="134">
        <v>0</v>
      </c>
      <c r="M59" s="140"/>
    </row>
    <row r="60" spans="1:13" x14ac:dyDescent="0.2">
      <c r="A60" s="236" t="s">
        <v>250</v>
      </c>
      <c r="B60" s="237"/>
      <c r="C60" s="237"/>
      <c r="D60" s="237"/>
      <c r="E60" s="237"/>
      <c r="F60" s="237"/>
      <c r="G60" s="237"/>
      <c r="H60" s="238"/>
      <c r="I60" s="4">
        <v>53</v>
      </c>
      <c r="J60" s="134">
        <v>0</v>
      </c>
      <c r="K60" s="134">
        <v>0</v>
      </c>
      <c r="M60" s="140"/>
    </row>
    <row r="61" spans="1:13" x14ac:dyDescent="0.2">
      <c r="A61" s="236" t="s">
        <v>85</v>
      </c>
      <c r="B61" s="237"/>
      <c r="C61" s="237"/>
      <c r="D61" s="237"/>
      <c r="E61" s="237"/>
      <c r="F61" s="237"/>
      <c r="G61" s="237"/>
      <c r="H61" s="238"/>
      <c r="I61" s="4">
        <v>54</v>
      </c>
      <c r="J61" s="134">
        <v>0</v>
      </c>
      <c r="K61" s="134">
        <v>0</v>
      </c>
      <c r="M61" s="140"/>
    </row>
    <row r="62" spans="1:13" x14ac:dyDescent="0.2">
      <c r="A62" s="236" t="s">
        <v>86</v>
      </c>
      <c r="B62" s="237"/>
      <c r="C62" s="237"/>
      <c r="D62" s="237"/>
      <c r="E62" s="237"/>
      <c r="F62" s="237"/>
      <c r="G62" s="237"/>
      <c r="H62" s="238"/>
      <c r="I62" s="4">
        <v>55</v>
      </c>
      <c r="J62" s="134">
        <v>45914639</v>
      </c>
      <c r="K62" s="134">
        <v>121386</v>
      </c>
      <c r="M62" s="140"/>
    </row>
    <row r="63" spans="1:13" x14ac:dyDescent="0.2">
      <c r="A63" s="236" t="s">
        <v>87</v>
      </c>
      <c r="B63" s="237"/>
      <c r="C63" s="237"/>
      <c r="D63" s="237"/>
      <c r="E63" s="237"/>
      <c r="F63" s="237"/>
      <c r="G63" s="237"/>
      <c r="H63" s="238"/>
      <c r="I63" s="4">
        <v>56</v>
      </c>
      <c r="J63" s="134">
        <v>1142773381</v>
      </c>
      <c r="K63" s="134">
        <v>197111034</v>
      </c>
      <c r="M63" s="140"/>
    </row>
    <row r="64" spans="1:13" x14ac:dyDescent="0.2">
      <c r="A64" s="236" t="s">
        <v>46</v>
      </c>
      <c r="B64" s="237"/>
      <c r="C64" s="237"/>
      <c r="D64" s="237"/>
      <c r="E64" s="237"/>
      <c r="F64" s="237"/>
      <c r="G64" s="237"/>
      <c r="H64" s="238"/>
      <c r="I64" s="4">
        <v>57</v>
      </c>
      <c r="J64" s="134">
        <v>0</v>
      </c>
      <c r="K64" s="134">
        <v>0</v>
      </c>
      <c r="M64" s="140"/>
    </row>
    <row r="65" spans="1:13" x14ac:dyDescent="0.2">
      <c r="A65" s="236" t="s">
        <v>215</v>
      </c>
      <c r="B65" s="237"/>
      <c r="C65" s="237"/>
      <c r="D65" s="237"/>
      <c r="E65" s="237"/>
      <c r="F65" s="237"/>
      <c r="G65" s="237"/>
      <c r="H65" s="238"/>
      <c r="I65" s="4">
        <v>58</v>
      </c>
      <c r="J65" s="134">
        <v>2676351798</v>
      </c>
      <c r="K65" s="134">
        <v>3152064735</v>
      </c>
      <c r="M65" s="140"/>
    </row>
    <row r="66" spans="1:13" x14ac:dyDescent="0.2">
      <c r="A66" s="233" t="s">
        <v>58</v>
      </c>
      <c r="B66" s="234"/>
      <c r="C66" s="234"/>
      <c r="D66" s="234"/>
      <c r="E66" s="234"/>
      <c r="F66" s="234"/>
      <c r="G66" s="234"/>
      <c r="H66" s="235"/>
      <c r="I66" s="4">
        <v>59</v>
      </c>
      <c r="J66" s="134">
        <v>261684248</v>
      </c>
      <c r="K66" s="134">
        <v>245658727</v>
      </c>
      <c r="M66" s="140"/>
    </row>
    <row r="67" spans="1:13" x14ac:dyDescent="0.2">
      <c r="A67" s="233" t="s">
        <v>249</v>
      </c>
      <c r="B67" s="234"/>
      <c r="C67" s="234"/>
      <c r="D67" s="234"/>
      <c r="E67" s="234"/>
      <c r="F67" s="234"/>
      <c r="G67" s="234"/>
      <c r="H67" s="235"/>
      <c r="I67" s="4">
        <v>60</v>
      </c>
      <c r="J67" s="133">
        <f>J8+J9+J41+J66</f>
        <v>14454562443</v>
      </c>
      <c r="K67" s="133">
        <f>K8+K9+K41+K66</f>
        <v>15738419765</v>
      </c>
      <c r="M67" s="140"/>
    </row>
    <row r="68" spans="1:13" x14ac:dyDescent="0.2">
      <c r="A68" s="249" t="s">
        <v>93</v>
      </c>
      <c r="B68" s="250"/>
      <c r="C68" s="250"/>
      <c r="D68" s="250"/>
      <c r="E68" s="250"/>
      <c r="F68" s="250"/>
      <c r="G68" s="250"/>
      <c r="H68" s="251"/>
      <c r="I68" s="5">
        <v>61</v>
      </c>
      <c r="J68" s="135">
        <v>0</v>
      </c>
      <c r="K68" s="135">
        <v>0</v>
      </c>
      <c r="M68" s="140"/>
    </row>
    <row r="69" spans="1:13" x14ac:dyDescent="0.2">
      <c r="A69" s="252" t="s">
        <v>60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  <c r="M69" s="140"/>
    </row>
    <row r="70" spans="1:13" x14ac:dyDescent="0.2">
      <c r="A70" s="230" t="s">
        <v>199</v>
      </c>
      <c r="B70" s="231"/>
      <c r="C70" s="231"/>
      <c r="D70" s="231"/>
      <c r="E70" s="231"/>
      <c r="F70" s="231"/>
      <c r="G70" s="231"/>
      <c r="H70" s="232"/>
      <c r="I70" s="6">
        <v>62</v>
      </c>
      <c r="J70" s="136">
        <f>J71+J72+J73+J79+J80+J83+J86</f>
        <v>12046280716</v>
      </c>
      <c r="K70" s="136">
        <f>K71+K72+K73+K79+K80+K83+K86</f>
        <v>12572520864</v>
      </c>
      <c r="M70" s="140"/>
    </row>
    <row r="71" spans="1:13" x14ac:dyDescent="0.2">
      <c r="A71" s="236" t="s">
        <v>147</v>
      </c>
      <c r="B71" s="237"/>
      <c r="C71" s="237"/>
      <c r="D71" s="237"/>
      <c r="E71" s="237"/>
      <c r="F71" s="237"/>
      <c r="G71" s="237"/>
      <c r="H71" s="238"/>
      <c r="I71" s="4">
        <v>63</v>
      </c>
      <c r="J71" s="134">
        <v>9822853500</v>
      </c>
      <c r="K71" s="134">
        <v>9822853500</v>
      </c>
      <c r="M71" s="140"/>
    </row>
    <row r="72" spans="1:13" x14ac:dyDescent="0.2">
      <c r="A72" s="236" t="s">
        <v>148</v>
      </c>
      <c r="B72" s="237"/>
      <c r="C72" s="237"/>
      <c r="D72" s="237"/>
      <c r="E72" s="237"/>
      <c r="F72" s="237"/>
      <c r="G72" s="237"/>
      <c r="H72" s="238"/>
      <c r="I72" s="4">
        <v>64</v>
      </c>
      <c r="J72" s="134">
        <v>0</v>
      </c>
      <c r="K72" s="134">
        <v>0</v>
      </c>
      <c r="M72" s="140"/>
    </row>
    <row r="73" spans="1:13" x14ac:dyDescent="0.2">
      <c r="A73" s="236" t="s">
        <v>149</v>
      </c>
      <c r="B73" s="237"/>
      <c r="C73" s="237"/>
      <c r="D73" s="237"/>
      <c r="E73" s="237"/>
      <c r="F73" s="237"/>
      <c r="G73" s="237"/>
      <c r="H73" s="238"/>
      <c r="I73" s="4">
        <v>65</v>
      </c>
      <c r="J73" s="133">
        <f>J74+J75-J76+J77+J78</f>
        <v>491345057</v>
      </c>
      <c r="K73" s="133">
        <f>K74+K75-K76+K77+K78</f>
        <v>491604073</v>
      </c>
      <c r="M73" s="140"/>
    </row>
    <row r="74" spans="1:13" x14ac:dyDescent="0.2">
      <c r="A74" s="236" t="s">
        <v>150</v>
      </c>
      <c r="B74" s="237"/>
      <c r="C74" s="237"/>
      <c r="D74" s="237"/>
      <c r="E74" s="237"/>
      <c r="F74" s="237"/>
      <c r="G74" s="237"/>
      <c r="H74" s="238"/>
      <c r="I74" s="4">
        <v>66</v>
      </c>
      <c r="J74" s="134">
        <v>491142675</v>
      </c>
      <c r="K74" s="134">
        <v>491142675</v>
      </c>
      <c r="M74" s="140"/>
    </row>
    <row r="75" spans="1:13" x14ac:dyDescent="0.2">
      <c r="A75" s="236" t="s">
        <v>151</v>
      </c>
      <c r="B75" s="237"/>
      <c r="C75" s="237"/>
      <c r="D75" s="237"/>
      <c r="E75" s="237"/>
      <c r="F75" s="237"/>
      <c r="G75" s="237"/>
      <c r="H75" s="238"/>
      <c r="I75" s="4">
        <v>67</v>
      </c>
      <c r="J75" s="134">
        <v>0</v>
      </c>
      <c r="K75" s="134">
        <v>37634983</v>
      </c>
      <c r="M75" s="140"/>
    </row>
    <row r="76" spans="1:13" x14ac:dyDescent="0.2">
      <c r="A76" s="236" t="s">
        <v>139</v>
      </c>
      <c r="B76" s="237"/>
      <c r="C76" s="237"/>
      <c r="D76" s="237"/>
      <c r="E76" s="237"/>
      <c r="F76" s="237"/>
      <c r="G76" s="237"/>
      <c r="H76" s="238"/>
      <c r="I76" s="4">
        <v>68</v>
      </c>
      <c r="J76" s="134">
        <v>819304</v>
      </c>
      <c r="K76" s="134">
        <v>38454288</v>
      </c>
      <c r="M76" s="140"/>
    </row>
    <row r="77" spans="1:13" x14ac:dyDescent="0.2">
      <c r="A77" s="236" t="s">
        <v>140</v>
      </c>
      <c r="B77" s="237"/>
      <c r="C77" s="237"/>
      <c r="D77" s="237"/>
      <c r="E77" s="237"/>
      <c r="F77" s="237"/>
      <c r="G77" s="237"/>
      <c r="H77" s="238"/>
      <c r="I77" s="4">
        <v>69</v>
      </c>
      <c r="J77" s="134">
        <v>0</v>
      </c>
      <c r="K77" s="134"/>
      <c r="M77" s="140"/>
    </row>
    <row r="78" spans="1:13" x14ac:dyDescent="0.2">
      <c r="A78" s="236" t="s">
        <v>141</v>
      </c>
      <c r="B78" s="237"/>
      <c r="C78" s="237"/>
      <c r="D78" s="237"/>
      <c r="E78" s="237"/>
      <c r="F78" s="237"/>
      <c r="G78" s="237"/>
      <c r="H78" s="238"/>
      <c r="I78" s="4">
        <v>70</v>
      </c>
      <c r="J78" s="134">
        <v>1021686</v>
      </c>
      <c r="K78" s="134">
        <v>1280703</v>
      </c>
      <c r="M78" s="140"/>
    </row>
    <row r="79" spans="1:13" x14ac:dyDescent="0.2">
      <c r="A79" s="236" t="s">
        <v>142</v>
      </c>
      <c r="B79" s="237"/>
      <c r="C79" s="237"/>
      <c r="D79" s="237"/>
      <c r="E79" s="237"/>
      <c r="F79" s="237"/>
      <c r="G79" s="237"/>
      <c r="H79" s="238"/>
      <c r="I79" s="4">
        <v>71</v>
      </c>
      <c r="J79" s="134">
        <v>2440397</v>
      </c>
      <c r="K79" s="134">
        <v>1661560</v>
      </c>
      <c r="M79" s="140"/>
    </row>
    <row r="80" spans="1:13" x14ac:dyDescent="0.2">
      <c r="A80" s="236" t="s">
        <v>246</v>
      </c>
      <c r="B80" s="237"/>
      <c r="C80" s="237"/>
      <c r="D80" s="237"/>
      <c r="E80" s="237"/>
      <c r="F80" s="237"/>
      <c r="G80" s="237"/>
      <c r="H80" s="238"/>
      <c r="I80" s="4">
        <v>72</v>
      </c>
      <c r="J80" s="133">
        <f>J81-J82</f>
        <v>633035014</v>
      </c>
      <c r="K80" s="133">
        <f>K81-K82</f>
        <v>1024447978</v>
      </c>
      <c r="M80" s="140"/>
    </row>
    <row r="81" spans="1:13" x14ac:dyDescent="0.2">
      <c r="A81" s="255" t="s">
        <v>175</v>
      </c>
      <c r="B81" s="256"/>
      <c r="C81" s="256"/>
      <c r="D81" s="256"/>
      <c r="E81" s="256"/>
      <c r="F81" s="256"/>
      <c r="G81" s="256"/>
      <c r="H81" s="257"/>
      <c r="I81" s="4">
        <v>73</v>
      </c>
      <c r="J81" s="134">
        <v>633035014</v>
      </c>
      <c r="K81" s="134">
        <v>1024447978</v>
      </c>
      <c r="M81" s="140"/>
    </row>
    <row r="82" spans="1:13" x14ac:dyDescent="0.2">
      <c r="A82" s="255" t="s">
        <v>176</v>
      </c>
      <c r="B82" s="256"/>
      <c r="C82" s="256"/>
      <c r="D82" s="256"/>
      <c r="E82" s="256"/>
      <c r="F82" s="256"/>
      <c r="G82" s="256"/>
      <c r="H82" s="257"/>
      <c r="I82" s="4">
        <v>74</v>
      </c>
      <c r="J82" s="134">
        <v>0</v>
      </c>
      <c r="K82" s="134">
        <v>0</v>
      </c>
      <c r="M82" s="140"/>
    </row>
    <row r="83" spans="1:13" x14ac:dyDescent="0.2">
      <c r="A83" s="236" t="s">
        <v>247</v>
      </c>
      <c r="B83" s="237"/>
      <c r="C83" s="237"/>
      <c r="D83" s="237"/>
      <c r="E83" s="237"/>
      <c r="F83" s="237"/>
      <c r="G83" s="237"/>
      <c r="H83" s="238"/>
      <c r="I83" s="4">
        <v>75</v>
      </c>
      <c r="J83" s="133">
        <f>J84-J85</f>
        <v>933574108</v>
      </c>
      <c r="K83" s="133">
        <f>K84-K85</f>
        <v>863436283</v>
      </c>
      <c r="M83" s="140"/>
    </row>
    <row r="84" spans="1:13" x14ac:dyDescent="0.2">
      <c r="A84" s="255" t="s">
        <v>177</v>
      </c>
      <c r="B84" s="256"/>
      <c r="C84" s="256"/>
      <c r="D84" s="256"/>
      <c r="E84" s="256"/>
      <c r="F84" s="256"/>
      <c r="G84" s="256"/>
      <c r="H84" s="257"/>
      <c r="I84" s="4">
        <v>76</v>
      </c>
      <c r="J84" s="134">
        <v>933574108</v>
      </c>
      <c r="K84" s="134">
        <v>863436283</v>
      </c>
      <c r="M84" s="140"/>
    </row>
    <row r="85" spans="1:13" x14ac:dyDescent="0.2">
      <c r="A85" s="255" t="s">
        <v>178</v>
      </c>
      <c r="B85" s="256"/>
      <c r="C85" s="256"/>
      <c r="D85" s="256"/>
      <c r="E85" s="256"/>
      <c r="F85" s="256"/>
      <c r="G85" s="256"/>
      <c r="H85" s="257"/>
      <c r="I85" s="4">
        <v>77</v>
      </c>
      <c r="J85" s="134"/>
      <c r="K85" s="134">
        <v>0</v>
      </c>
      <c r="M85" s="140"/>
    </row>
    <row r="86" spans="1:13" x14ac:dyDescent="0.2">
      <c r="A86" s="236" t="s">
        <v>179</v>
      </c>
      <c r="B86" s="237"/>
      <c r="C86" s="237"/>
      <c r="D86" s="237"/>
      <c r="E86" s="237"/>
      <c r="F86" s="237"/>
      <c r="G86" s="237"/>
      <c r="H86" s="238"/>
      <c r="I86" s="4">
        <v>78</v>
      </c>
      <c r="J86" s="134">
        <v>163032640</v>
      </c>
      <c r="K86" s="134">
        <v>368517470</v>
      </c>
      <c r="M86" s="140"/>
    </row>
    <row r="87" spans="1:13" x14ac:dyDescent="0.2">
      <c r="A87" s="233" t="s">
        <v>19</v>
      </c>
      <c r="B87" s="234"/>
      <c r="C87" s="234"/>
      <c r="D87" s="234"/>
      <c r="E87" s="234"/>
      <c r="F87" s="234"/>
      <c r="G87" s="234"/>
      <c r="H87" s="235"/>
      <c r="I87" s="4">
        <v>79</v>
      </c>
      <c r="J87" s="133">
        <f>SUM(J88:J90)</f>
        <v>70008806</v>
      </c>
      <c r="K87" s="133">
        <f>SUM(K88:K90)</f>
        <v>102760777</v>
      </c>
      <c r="M87" s="140"/>
    </row>
    <row r="88" spans="1:13" x14ac:dyDescent="0.2">
      <c r="A88" s="236" t="s">
        <v>135</v>
      </c>
      <c r="B88" s="237"/>
      <c r="C88" s="237"/>
      <c r="D88" s="237"/>
      <c r="E88" s="237"/>
      <c r="F88" s="237"/>
      <c r="G88" s="237"/>
      <c r="H88" s="238"/>
      <c r="I88" s="4">
        <v>80</v>
      </c>
      <c r="J88" s="134">
        <v>28486447</v>
      </c>
      <c r="K88" s="134">
        <v>42596387</v>
      </c>
      <c r="M88" s="140"/>
    </row>
    <row r="89" spans="1:13" x14ac:dyDescent="0.2">
      <c r="A89" s="236" t="s">
        <v>136</v>
      </c>
      <c r="B89" s="237"/>
      <c r="C89" s="237"/>
      <c r="D89" s="237"/>
      <c r="E89" s="237"/>
      <c r="F89" s="237"/>
      <c r="G89" s="237"/>
      <c r="H89" s="238"/>
      <c r="I89" s="4">
        <v>81</v>
      </c>
      <c r="J89" s="134">
        <v>0</v>
      </c>
      <c r="K89" s="134">
        <v>0</v>
      </c>
      <c r="M89" s="140"/>
    </row>
    <row r="90" spans="1:13" x14ac:dyDescent="0.2">
      <c r="A90" s="236" t="s">
        <v>137</v>
      </c>
      <c r="B90" s="237"/>
      <c r="C90" s="237"/>
      <c r="D90" s="237"/>
      <c r="E90" s="237"/>
      <c r="F90" s="237"/>
      <c r="G90" s="237"/>
      <c r="H90" s="238"/>
      <c r="I90" s="4">
        <v>82</v>
      </c>
      <c r="J90" s="134">
        <v>41522359</v>
      </c>
      <c r="K90" s="134">
        <v>60164390</v>
      </c>
      <c r="M90" s="140"/>
    </row>
    <row r="91" spans="1:13" x14ac:dyDescent="0.2">
      <c r="A91" s="233" t="s">
        <v>20</v>
      </c>
      <c r="B91" s="234"/>
      <c r="C91" s="234"/>
      <c r="D91" s="234"/>
      <c r="E91" s="234"/>
      <c r="F91" s="234"/>
      <c r="G91" s="234"/>
      <c r="H91" s="235"/>
      <c r="I91" s="4">
        <v>83</v>
      </c>
      <c r="J91" s="133">
        <f>SUM(J92:J100)</f>
        <v>507774673</v>
      </c>
      <c r="K91" s="133">
        <f>SUM(K92:K100)</f>
        <v>664432083</v>
      </c>
      <c r="M91" s="140"/>
    </row>
    <row r="92" spans="1:13" x14ac:dyDescent="0.2">
      <c r="A92" s="236" t="s">
        <v>138</v>
      </c>
      <c r="B92" s="237"/>
      <c r="C92" s="237"/>
      <c r="D92" s="237"/>
      <c r="E92" s="237"/>
      <c r="F92" s="237"/>
      <c r="G92" s="237"/>
      <c r="H92" s="238"/>
      <c r="I92" s="4">
        <v>84</v>
      </c>
      <c r="J92" s="134">
        <v>0</v>
      </c>
      <c r="K92" s="134">
        <v>0</v>
      </c>
      <c r="M92" s="140"/>
    </row>
    <row r="93" spans="1:13" x14ac:dyDescent="0.2">
      <c r="A93" s="236" t="s">
        <v>251</v>
      </c>
      <c r="B93" s="237"/>
      <c r="C93" s="237"/>
      <c r="D93" s="237"/>
      <c r="E93" s="237"/>
      <c r="F93" s="237"/>
      <c r="G93" s="237"/>
      <c r="H93" s="238"/>
      <c r="I93" s="4">
        <v>85</v>
      </c>
      <c r="J93" s="134">
        <v>42628949</v>
      </c>
      <c r="K93" s="134">
        <v>3661526</v>
      </c>
      <c r="M93" s="140"/>
    </row>
    <row r="94" spans="1:13" x14ac:dyDescent="0.2">
      <c r="A94" s="236" t="s">
        <v>0</v>
      </c>
      <c r="B94" s="237"/>
      <c r="C94" s="237"/>
      <c r="D94" s="237"/>
      <c r="E94" s="237"/>
      <c r="F94" s="237"/>
      <c r="G94" s="237"/>
      <c r="H94" s="238"/>
      <c r="I94" s="4">
        <v>86</v>
      </c>
      <c r="J94" s="134">
        <v>197996013</v>
      </c>
      <c r="K94" s="134">
        <v>211990479</v>
      </c>
      <c r="M94" s="140"/>
    </row>
    <row r="95" spans="1:13" x14ac:dyDescent="0.2">
      <c r="A95" s="236" t="s">
        <v>252</v>
      </c>
      <c r="B95" s="237"/>
      <c r="C95" s="237"/>
      <c r="D95" s="237"/>
      <c r="E95" s="237"/>
      <c r="F95" s="237"/>
      <c r="G95" s="237"/>
      <c r="H95" s="238"/>
      <c r="I95" s="4">
        <v>87</v>
      </c>
      <c r="J95" s="134">
        <v>0</v>
      </c>
      <c r="K95" s="134">
        <v>0</v>
      </c>
      <c r="M95" s="140"/>
    </row>
    <row r="96" spans="1:13" x14ac:dyDescent="0.2">
      <c r="A96" s="236" t="s">
        <v>253</v>
      </c>
      <c r="B96" s="237"/>
      <c r="C96" s="237"/>
      <c r="D96" s="237"/>
      <c r="E96" s="237"/>
      <c r="F96" s="237"/>
      <c r="G96" s="237"/>
      <c r="H96" s="238"/>
      <c r="I96" s="4">
        <v>88</v>
      </c>
      <c r="J96" s="134">
        <v>0</v>
      </c>
      <c r="K96" s="134">
        <v>0</v>
      </c>
      <c r="M96" s="140"/>
    </row>
    <row r="97" spans="1:13" x14ac:dyDescent="0.2">
      <c r="A97" s="236" t="s">
        <v>254</v>
      </c>
      <c r="B97" s="237"/>
      <c r="C97" s="237"/>
      <c r="D97" s="237"/>
      <c r="E97" s="237"/>
      <c r="F97" s="237"/>
      <c r="G97" s="237"/>
      <c r="H97" s="238"/>
      <c r="I97" s="4">
        <v>89</v>
      </c>
      <c r="J97" s="134">
        <v>64597147</v>
      </c>
      <c r="K97" s="134">
        <v>90221763</v>
      </c>
      <c r="M97" s="140"/>
    </row>
    <row r="98" spans="1:13" x14ac:dyDescent="0.2">
      <c r="A98" s="236" t="s">
        <v>96</v>
      </c>
      <c r="B98" s="237"/>
      <c r="C98" s="237"/>
      <c r="D98" s="237"/>
      <c r="E98" s="237"/>
      <c r="F98" s="237"/>
      <c r="G98" s="237"/>
      <c r="H98" s="238"/>
      <c r="I98" s="4">
        <v>90</v>
      </c>
      <c r="J98" s="134">
        <v>0</v>
      </c>
      <c r="K98" s="134">
        <v>0</v>
      </c>
      <c r="M98" s="140"/>
    </row>
    <row r="99" spans="1:13" x14ac:dyDescent="0.2">
      <c r="A99" s="236" t="s">
        <v>94</v>
      </c>
      <c r="B99" s="237"/>
      <c r="C99" s="237"/>
      <c r="D99" s="237"/>
      <c r="E99" s="237"/>
      <c r="F99" s="237"/>
      <c r="G99" s="237"/>
      <c r="H99" s="238"/>
      <c r="I99" s="4">
        <v>91</v>
      </c>
      <c r="J99" s="134">
        <v>167205141</v>
      </c>
      <c r="K99" s="134">
        <v>311157647</v>
      </c>
      <c r="M99" s="140"/>
    </row>
    <row r="100" spans="1:13" x14ac:dyDescent="0.2">
      <c r="A100" s="236" t="s">
        <v>95</v>
      </c>
      <c r="B100" s="237"/>
      <c r="C100" s="237"/>
      <c r="D100" s="237"/>
      <c r="E100" s="237"/>
      <c r="F100" s="237"/>
      <c r="G100" s="237"/>
      <c r="H100" s="238"/>
      <c r="I100" s="4">
        <v>92</v>
      </c>
      <c r="J100" s="134">
        <v>35347423</v>
      </c>
      <c r="K100" s="134">
        <v>47400668</v>
      </c>
      <c r="M100" s="140"/>
    </row>
    <row r="101" spans="1:13" x14ac:dyDescent="0.2">
      <c r="A101" s="233" t="s">
        <v>21</v>
      </c>
      <c r="B101" s="234"/>
      <c r="C101" s="234"/>
      <c r="D101" s="234"/>
      <c r="E101" s="234"/>
      <c r="F101" s="234"/>
      <c r="G101" s="234"/>
      <c r="H101" s="235"/>
      <c r="I101" s="4">
        <v>93</v>
      </c>
      <c r="J101" s="133">
        <f>SUM(J102:J113)</f>
        <v>1741222810</v>
      </c>
      <c r="K101" s="133">
        <f>SUM(K102:K113)</f>
        <v>2309589778</v>
      </c>
      <c r="M101" s="140"/>
    </row>
    <row r="102" spans="1:13" x14ac:dyDescent="0.2">
      <c r="A102" s="236" t="s">
        <v>138</v>
      </c>
      <c r="B102" s="237"/>
      <c r="C102" s="237"/>
      <c r="D102" s="237"/>
      <c r="E102" s="237"/>
      <c r="F102" s="237"/>
      <c r="G102" s="237"/>
      <c r="H102" s="238"/>
      <c r="I102" s="4">
        <v>94</v>
      </c>
      <c r="J102" s="134">
        <v>0</v>
      </c>
      <c r="K102" s="134">
        <v>0</v>
      </c>
      <c r="M102" s="140"/>
    </row>
    <row r="103" spans="1:13" x14ac:dyDescent="0.2">
      <c r="A103" s="236" t="s">
        <v>251</v>
      </c>
      <c r="B103" s="237"/>
      <c r="C103" s="237"/>
      <c r="D103" s="237"/>
      <c r="E103" s="237"/>
      <c r="F103" s="237"/>
      <c r="G103" s="237"/>
      <c r="H103" s="238"/>
      <c r="I103" s="4">
        <v>95</v>
      </c>
      <c r="J103" s="134">
        <v>350687</v>
      </c>
      <c r="K103" s="134">
        <v>1005080</v>
      </c>
      <c r="M103" s="140"/>
    </row>
    <row r="104" spans="1:13" x14ac:dyDescent="0.2">
      <c r="A104" s="236" t="s">
        <v>0</v>
      </c>
      <c r="B104" s="237"/>
      <c r="C104" s="237"/>
      <c r="D104" s="237"/>
      <c r="E104" s="237"/>
      <c r="F104" s="237"/>
      <c r="G104" s="237"/>
      <c r="H104" s="238"/>
      <c r="I104" s="4">
        <v>96</v>
      </c>
      <c r="J104" s="134">
        <v>9941970</v>
      </c>
      <c r="K104" s="134">
        <v>39154238</v>
      </c>
      <c r="M104" s="140"/>
    </row>
    <row r="105" spans="1:13" x14ac:dyDescent="0.2">
      <c r="A105" s="236" t="s">
        <v>252</v>
      </c>
      <c r="B105" s="237"/>
      <c r="C105" s="237"/>
      <c r="D105" s="237"/>
      <c r="E105" s="237"/>
      <c r="F105" s="237"/>
      <c r="G105" s="237"/>
      <c r="H105" s="238"/>
      <c r="I105" s="4">
        <v>97</v>
      </c>
      <c r="J105" s="134">
        <v>17289166</v>
      </c>
      <c r="K105" s="134">
        <v>36579877</v>
      </c>
      <c r="M105" s="140"/>
    </row>
    <row r="106" spans="1:13" x14ac:dyDescent="0.2">
      <c r="A106" s="236" t="s">
        <v>253</v>
      </c>
      <c r="B106" s="237"/>
      <c r="C106" s="237"/>
      <c r="D106" s="237"/>
      <c r="E106" s="237"/>
      <c r="F106" s="237"/>
      <c r="G106" s="237"/>
      <c r="H106" s="238"/>
      <c r="I106" s="4">
        <v>98</v>
      </c>
      <c r="J106" s="134">
        <v>1308688183</v>
      </c>
      <c r="K106" s="134">
        <v>1692855188</v>
      </c>
      <c r="M106" s="140"/>
    </row>
    <row r="107" spans="1:13" x14ac:dyDescent="0.2">
      <c r="A107" s="236" t="s">
        <v>254</v>
      </c>
      <c r="B107" s="237"/>
      <c r="C107" s="237"/>
      <c r="D107" s="237"/>
      <c r="E107" s="237"/>
      <c r="F107" s="237"/>
      <c r="G107" s="237"/>
      <c r="H107" s="238"/>
      <c r="I107" s="4">
        <v>99</v>
      </c>
      <c r="J107" s="134">
        <v>0</v>
      </c>
      <c r="K107" s="134">
        <v>0</v>
      </c>
      <c r="M107" s="140"/>
    </row>
    <row r="108" spans="1:13" x14ac:dyDescent="0.2">
      <c r="A108" s="236" t="s">
        <v>96</v>
      </c>
      <c r="B108" s="237"/>
      <c r="C108" s="237"/>
      <c r="D108" s="237"/>
      <c r="E108" s="237"/>
      <c r="F108" s="237"/>
      <c r="G108" s="237"/>
      <c r="H108" s="238"/>
      <c r="I108" s="4">
        <v>100</v>
      </c>
      <c r="J108" s="134">
        <v>0</v>
      </c>
      <c r="K108" s="134">
        <v>0</v>
      </c>
      <c r="M108" s="140"/>
    </row>
    <row r="109" spans="1:13" x14ac:dyDescent="0.2">
      <c r="A109" s="236" t="s">
        <v>97</v>
      </c>
      <c r="B109" s="237"/>
      <c r="C109" s="237"/>
      <c r="D109" s="237"/>
      <c r="E109" s="237"/>
      <c r="F109" s="237"/>
      <c r="G109" s="237"/>
      <c r="H109" s="238"/>
      <c r="I109" s="4">
        <v>101</v>
      </c>
      <c r="J109" s="134">
        <v>123545101</v>
      </c>
      <c r="K109" s="134">
        <v>121616264</v>
      </c>
      <c r="M109" s="140"/>
    </row>
    <row r="110" spans="1:13" x14ac:dyDescent="0.2">
      <c r="A110" s="236" t="s">
        <v>98</v>
      </c>
      <c r="B110" s="237"/>
      <c r="C110" s="237"/>
      <c r="D110" s="237"/>
      <c r="E110" s="237"/>
      <c r="F110" s="237"/>
      <c r="G110" s="237"/>
      <c r="H110" s="238"/>
      <c r="I110" s="4">
        <v>102</v>
      </c>
      <c r="J110" s="134">
        <v>54469531</v>
      </c>
      <c r="K110" s="134">
        <v>136936201</v>
      </c>
      <c r="M110" s="140"/>
    </row>
    <row r="111" spans="1:13" x14ac:dyDescent="0.2">
      <c r="A111" s="236" t="s">
        <v>101</v>
      </c>
      <c r="B111" s="237"/>
      <c r="C111" s="237"/>
      <c r="D111" s="237"/>
      <c r="E111" s="237"/>
      <c r="F111" s="237"/>
      <c r="G111" s="237"/>
      <c r="H111" s="238"/>
      <c r="I111" s="4">
        <v>103</v>
      </c>
      <c r="J111" s="134">
        <v>0</v>
      </c>
      <c r="K111" s="134">
        <v>0</v>
      </c>
      <c r="M111" s="140"/>
    </row>
    <row r="112" spans="1:13" x14ac:dyDescent="0.2">
      <c r="A112" s="236" t="s">
        <v>99</v>
      </c>
      <c r="B112" s="237"/>
      <c r="C112" s="237"/>
      <c r="D112" s="237"/>
      <c r="E112" s="237"/>
      <c r="F112" s="237"/>
      <c r="G112" s="237"/>
      <c r="H112" s="238"/>
      <c r="I112" s="4">
        <v>104</v>
      </c>
      <c r="J112" s="134">
        <v>0</v>
      </c>
      <c r="K112" s="134">
        <v>0</v>
      </c>
      <c r="M112" s="140"/>
    </row>
    <row r="113" spans="1:13" x14ac:dyDescent="0.2">
      <c r="A113" s="236" t="s">
        <v>100</v>
      </c>
      <c r="B113" s="237"/>
      <c r="C113" s="237"/>
      <c r="D113" s="237"/>
      <c r="E113" s="237"/>
      <c r="F113" s="237"/>
      <c r="G113" s="237"/>
      <c r="H113" s="238"/>
      <c r="I113" s="4">
        <v>105</v>
      </c>
      <c r="J113" s="134">
        <v>226938172</v>
      </c>
      <c r="K113" s="134">
        <v>281442930</v>
      </c>
      <c r="M113" s="140"/>
    </row>
    <row r="114" spans="1:13" x14ac:dyDescent="0.2">
      <c r="A114" s="233" t="s">
        <v>1</v>
      </c>
      <c r="B114" s="234"/>
      <c r="C114" s="234"/>
      <c r="D114" s="234"/>
      <c r="E114" s="234"/>
      <c r="F114" s="234"/>
      <c r="G114" s="234"/>
      <c r="H114" s="235"/>
      <c r="I114" s="4">
        <v>106</v>
      </c>
      <c r="J114" s="134">
        <v>89275438</v>
      </c>
      <c r="K114" s="134">
        <v>89116263</v>
      </c>
      <c r="M114" s="140"/>
    </row>
    <row r="115" spans="1:13" x14ac:dyDescent="0.2">
      <c r="A115" s="233" t="s">
        <v>25</v>
      </c>
      <c r="B115" s="234"/>
      <c r="C115" s="234"/>
      <c r="D115" s="234"/>
      <c r="E115" s="234"/>
      <c r="F115" s="234"/>
      <c r="G115" s="234"/>
      <c r="H115" s="235"/>
      <c r="I115" s="4">
        <v>107</v>
      </c>
      <c r="J115" s="133">
        <f>J70+J87+J91+J101+J114</f>
        <v>14454562443</v>
      </c>
      <c r="K115" s="133">
        <f>K70+K87+K91+K101+K114</f>
        <v>15738419765</v>
      </c>
      <c r="M115" s="140"/>
    </row>
    <row r="116" spans="1:13" x14ac:dyDescent="0.2">
      <c r="A116" s="263" t="s">
        <v>59</v>
      </c>
      <c r="B116" s="264"/>
      <c r="C116" s="264"/>
      <c r="D116" s="264"/>
      <c r="E116" s="264"/>
      <c r="F116" s="264"/>
      <c r="G116" s="264"/>
      <c r="H116" s="265"/>
      <c r="I116" s="5">
        <v>108</v>
      </c>
      <c r="J116" s="135">
        <f>+J115-J67</f>
        <v>0</v>
      </c>
      <c r="K116" s="135">
        <f>+K115-K67</f>
        <v>0</v>
      </c>
      <c r="M116" s="140"/>
    </row>
    <row r="117" spans="1:13" x14ac:dyDescent="0.2">
      <c r="A117" s="252" t="s">
        <v>288</v>
      </c>
      <c r="B117" s="266"/>
      <c r="C117" s="266"/>
      <c r="D117" s="266"/>
      <c r="E117" s="266"/>
      <c r="F117" s="266"/>
      <c r="G117" s="266"/>
      <c r="H117" s="266"/>
      <c r="I117" s="267"/>
      <c r="J117" s="267"/>
      <c r="K117" s="268"/>
      <c r="M117" s="140"/>
    </row>
    <row r="118" spans="1:13" x14ac:dyDescent="0.2">
      <c r="A118" s="230" t="s">
        <v>193</v>
      </c>
      <c r="B118" s="231"/>
      <c r="C118" s="231"/>
      <c r="D118" s="231"/>
      <c r="E118" s="231"/>
      <c r="F118" s="231"/>
      <c r="G118" s="231"/>
      <c r="H118" s="231"/>
      <c r="I118" s="269"/>
      <c r="J118" s="269"/>
      <c r="K118" s="270"/>
      <c r="M118" s="140"/>
    </row>
    <row r="119" spans="1:13" x14ac:dyDescent="0.2">
      <c r="A119" s="236" t="s">
        <v>8</v>
      </c>
      <c r="B119" s="237"/>
      <c r="C119" s="237"/>
      <c r="D119" s="237"/>
      <c r="E119" s="237"/>
      <c r="F119" s="237"/>
      <c r="G119" s="237"/>
      <c r="H119" s="238"/>
      <c r="I119" s="4">
        <v>109</v>
      </c>
      <c r="J119" s="134">
        <f>+J70-J120</f>
        <v>11883248076</v>
      </c>
      <c r="K119" s="134">
        <f>+K70-K120</f>
        <v>12204003394</v>
      </c>
      <c r="M119" s="140"/>
    </row>
    <row r="120" spans="1:13" x14ac:dyDescent="0.2">
      <c r="A120" s="258" t="s">
        <v>9</v>
      </c>
      <c r="B120" s="259"/>
      <c r="C120" s="259"/>
      <c r="D120" s="259"/>
      <c r="E120" s="259"/>
      <c r="F120" s="259"/>
      <c r="G120" s="259"/>
      <c r="H120" s="260"/>
      <c r="I120" s="7">
        <v>110</v>
      </c>
      <c r="J120" s="135">
        <f>+J86</f>
        <v>163032640</v>
      </c>
      <c r="K120" s="135">
        <f>+K86</f>
        <v>368517470</v>
      </c>
      <c r="M120" s="140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3" x14ac:dyDescent="0.2">
      <c r="A122" s="261" t="s">
        <v>102</v>
      </c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</row>
    <row r="123" spans="1:13" x14ac:dyDescent="0.2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</row>
  </sheetData>
  <mergeCells count="123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73:K78 J8:K68 J80:K85">
      <formula1>0</formula1>
    </dataValidation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1"/>
  <sheetViews>
    <sheetView tabSelected="1" view="pageBreakPreview" topLeftCell="A43" zoomScale="110" zoomScaleNormal="100" workbookViewId="0">
      <selection activeCell="N52" sqref="N52"/>
    </sheetView>
  </sheetViews>
  <sheetFormatPr defaultRowHeight="12.75" x14ac:dyDescent="0.2"/>
  <cols>
    <col min="10" max="10" width="16.42578125" customWidth="1"/>
    <col min="11" max="11" width="16.85546875" style="68" customWidth="1"/>
    <col min="12" max="12" width="10.85546875" bestFit="1" customWidth="1"/>
    <col min="13" max="13" width="12.85546875" bestFit="1" customWidth="1"/>
  </cols>
  <sheetData>
    <row r="1" spans="1:13" x14ac:dyDescent="0.2">
      <c r="A1" s="223" t="s">
        <v>160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3" x14ac:dyDescent="0.2">
      <c r="A2" s="227" t="s">
        <v>354</v>
      </c>
      <c r="B2" s="228"/>
      <c r="C2" s="228"/>
      <c r="D2" s="228"/>
      <c r="E2" s="228"/>
      <c r="F2" s="228"/>
      <c r="G2" s="228"/>
      <c r="H2" s="228"/>
      <c r="I2" s="228"/>
      <c r="J2" s="228"/>
      <c r="K2" s="226"/>
    </row>
    <row r="3" spans="1:13" x14ac:dyDescent="0.2">
      <c r="A3" s="62"/>
      <c r="B3" s="69"/>
      <c r="C3" s="69"/>
      <c r="D3" s="69"/>
      <c r="E3" s="69"/>
      <c r="F3" s="69"/>
      <c r="G3" s="69"/>
      <c r="H3" s="69"/>
      <c r="I3" s="69"/>
      <c r="J3" s="69"/>
      <c r="K3" s="144"/>
    </row>
    <row r="4" spans="1:13" x14ac:dyDescent="0.2">
      <c r="A4" s="271" t="s">
        <v>7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3" ht="24" thickBot="1" x14ac:dyDescent="0.25">
      <c r="A5" s="274" t="s">
        <v>61</v>
      </c>
      <c r="B5" s="274"/>
      <c r="C5" s="274"/>
      <c r="D5" s="274"/>
      <c r="E5" s="274"/>
      <c r="F5" s="274"/>
      <c r="G5" s="274"/>
      <c r="H5" s="274"/>
      <c r="I5" s="63" t="s">
        <v>289</v>
      </c>
      <c r="J5" s="65" t="s">
        <v>156</v>
      </c>
      <c r="K5" s="65" t="s">
        <v>157</v>
      </c>
    </row>
    <row r="6" spans="1:13" x14ac:dyDescent="0.2">
      <c r="A6" s="245">
        <v>1</v>
      </c>
      <c r="B6" s="245"/>
      <c r="C6" s="245"/>
      <c r="D6" s="245"/>
      <c r="E6" s="245"/>
      <c r="F6" s="245"/>
      <c r="G6" s="245"/>
      <c r="H6" s="245"/>
      <c r="I6" s="67">
        <v>2</v>
      </c>
      <c r="J6" s="66">
        <v>3</v>
      </c>
      <c r="K6" s="66">
        <v>4</v>
      </c>
    </row>
    <row r="7" spans="1:13" x14ac:dyDescent="0.2">
      <c r="A7" s="230" t="s">
        <v>26</v>
      </c>
      <c r="B7" s="231"/>
      <c r="C7" s="231"/>
      <c r="D7" s="231"/>
      <c r="E7" s="231"/>
      <c r="F7" s="231"/>
      <c r="G7" s="231"/>
      <c r="H7" s="232"/>
      <c r="I7" s="6">
        <v>111</v>
      </c>
      <c r="J7" s="18">
        <f>SUM(J8:J9)</f>
        <v>7128796703</v>
      </c>
      <c r="K7" s="18">
        <f>SUM(K8:K9)</f>
        <v>7929848050</v>
      </c>
      <c r="L7" s="140"/>
      <c r="M7" s="140"/>
    </row>
    <row r="8" spans="1:13" x14ac:dyDescent="0.2">
      <c r="A8" s="233" t="s">
        <v>158</v>
      </c>
      <c r="B8" s="234"/>
      <c r="C8" s="234"/>
      <c r="D8" s="234"/>
      <c r="E8" s="234"/>
      <c r="F8" s="234"/>
      <c r="G8" s="234"/>
      <c r="H8" s="235"/>
      <c r="I8" s="4">
        <v>112</v>
      </c>
      <c r="J8" s="13">
        <v>6984277899</v>
      </c>
      <c r="K8" s="13">
        <v>7755652381</v>
      </c>
      <c r="L8" s="140"/>
      <c r="M8" s="140"/>
    </row>
    <row r="9" spans="1:13" x14ac:dyDescent="0.2">
      <c r="A9" s="233" t="s">
        <v>106</v>
      </c>
      <c r="B9" s="234"/>
      <c r="C9" s="234"/>
      <c r="D9" s="234"/>
      <c r="E9" s="234"/>
      <c r="F9" s="234"/>
      <c r="G9" s="234"/>
      <c r="H9" s="235"/>
      <c r="I9" s="4">
        <v>113</v>
      </c>
      <c r="J9" s="13">
        <v>144518804</v>
      </c>
      <c r="K9" s="13">
        <v>174195669</v>
      </c>
      <c r="L9" s="140"/>
      <c r="M9" s="140"/>
    </row>
    <row r="10" spans="1:13" x14ac:dyDescent="0.2">
      <c r="A10" s="233" t="s">
        <v>12</v>
      </c>
      <c r="B10" s="234"/>
      <c r="C10" s="234"/>
      <c r="D10" s="234"/>
      <c r="E10" s="234"/>
      <c r="F10" s="234"/>
      <c r="G10" s="234"/>
      <c r="H10" s="235"/>
      <c r="I10" s="4">
        <v>114</v>
      </c>
      <c r="J10" s="12">
        <f>J11+J12+J16+J20+J21+J22+J25+J26</f>
        <v>5889652976</v>
      </c>
      <c r="K10" s="12">
        <f>K11+K12+K16+K20+K21+K22+K25+K26</f>
        <v>6812263996</v>
      </c>
      <c r="L10" s="140"/>
      <c r="M10" s="140"/>
    </row>
    <row r="11" spans="1:13" x14ac:dyDescent="0.2">
      <c r="A11" s="233" t="s">
        <v>107</v>
      </c>
      <c r="B11" s="234"/>
      <c r="C11" s="234"/>
      <c r="D11" s="234"/>
      <c r="E11" s="234"/>
      <c r="F11" s="234"/>
      <c r="G11" s="234"/>
      <c r="H11" s="235"/>
      <c r="I11" s="4">
        <v>115</v>
      </c>
      <c r="J11" s="13"/>
      <c r="K11" s="13"/>
      <c r="L11" s="140"/>
      <c r="M11" s="140"/>
    </row>
    <row r="12" spans="1:13" x14ac:dyDescent="0.2">
      <c r="A12" s="233" t="s">
        <v>22</v>
      </c>
      <c r="B12" s="234"/>
      <c r="C12" s="234"/>
      <c r="D12" s="234"/>
      <c r="E12" s="234"/>
      <c r="F12" s="234"/>
      <c r="G12" s="234"/>
      <c r="H12" s="235"/>
      <c r="I12" s="4">
        <v>116</v>
      </c>
      <c r="J12" s="12">
        <f>SUM(J13:J15)</f>
        <v>2096326880</v>
      </c>
      <c r="K12" s="12">
        <f>SUM(K13:K15)</f>
        <v>2387064959</v>
      </c>
      <c r="L12" s="140"/>
      <c r="M12" s="140"/>
    </row>
    <row r="13" spans="1:13" x14ac:dyDescent="0.2">
      <c r="A13" s="236" t="s">
        <v>152</v>
      </c>
      <c r="B13" s="237"/>
      <c r="C13" s="237"/>
      <c r="D13" s="237"/>
      <c r="E13" s="237"/>
      <c r="F13" s="237"/>
      <c r="G13" s="237"/>
      <c r="H13" s="238"/>
      <c r="I13" s="4">
        <v>117</v>
      </c>
      <c r="J13" s="13">
        <v>130258459</v>
      </c>
      <c r="K13" s="13">
        <v>147833606</v>
      </c>
      <c r="L13" s="140"/>
      <c r="M13" s="140"/>
    </row>
    <row r="14" spans="1:13" x14ac:dyDescent="0.2">
      <c r="A14" s="236" t="s">
        <v>153</v>
      </c>
      <c r="B14" s="237"/>
      <c r="C14" s="237"/>
      <c r="D14" s="237"/>
      <c r="E14" s="237"/>
      <c r="F14" s="237"/>
      <c r="G14" s="237"/>
      <c r="H14" s="238"/>
      <c r="I14" s="4">
        <v>118</v>
      </c>
      <c r="J14" s="13">
        <v>1223632353</v>
      </c>
      <c r="K14" s="13">
        <v>1464600814</v>
      </c>
      <c r="L14" s="140"/>
      <c r="M14" s="140"/>
    </row>
    <row r="15" spans="1:13" x14ac:dyDescent="0.2">
      <c r="A15" s="236" t="s">
        <v>63</v>
      </c>
      <c r="B15" s="237"/>
      <c r="C15" s="237"/>
      <c r="D15" s="237"/>
      <c r="E15" s="237"/>
      <c r="F15" s="237"/>
      <c r="G15" s="237"/>
      <c r="H15" s="238"/>
      <c r="I15" s="4">
        <v>119</v>
      </c>
      <c r="J15" s="13">
        <v>742436068</v>
      </c>
      <c r="K15" s="13">
        <v>774630539</v>
      </c>
      <c r="L15" s="140"/>
      <c r="M15" s="140"/>
    </row>
    <row r="16" spans="1:13" x14ac:dyDescent="0.2">
      <c r="A16" s="233" t="s">
        <v>23</v>
      </c>
      <c r="B16" s="234"/>
      <c r="C16" s="234"/>
      <c r="D16" s="234"/>
      <c r="E16" s="234"/>
      <c r="F16" s="234"/>
      <c r="G16" s="234"/>
      <c r="H16" s="235"/>
      <c r="I16" s="4">
        <v>120</v>
      </c>
      <c r="J16" s="12">
        <f>SUM(J17:J19)</f>
        <v>873946572</v>
      </c>
      <c r="K16" s="12">
        <f>SUM(K17:K19)</f>
        <v>965619552</v>
      </c>
      <c r="L16" s="140"/>
      <c r="M16" s="140"/>
    </row>
    <row r="17" spans="1:13" x14ac:dyDescent="0.2">
      <c r="A17" s="236" t="s">
        <v>64</v>
      </c>
      <c r="B17" s="237"/>
      <c r="C17" s="237"/>
      <c r="D17" s="237"/>
      <c r="E17" s="237"/>
      <c r="F17" s="237"/>
      <c r="G17" s="237"/>
      <c r="H17" s="238"/>
      <c r="I17" s="4">
        <v>121</v>
      </c>
      <c r="J17" s="13">
        <v>502210738</v>
      </c>
      <c r="K17" s="13">
        <v>591812777</v>
      </c>
      <c r="L17" s="140"/>
      <c r="M17" s="140"/>
    </row>
    <row r="18" spans="1:13" x14ac:dyDescent="0.2">
      <c r="A18" s="236" t="s">
        <v>65</v>
      </c>
      <c r="B18" s="237"/>
      <c r="C18" s="237"/>
      <c r="D18" s="237"/>
      <c r="E18" s="237"/>
      <c r="F18" s="237"/>
      <c r="G18" s="237"/>
      <c r="H18" s="238"/>
      <c r="I18" s="4">
        <v>122</v>
      </c>
      <c r="J18" s="13">
        <v>247477311</v>
      </c>
      <c r="K18" s="13">
        <v>243403424</v>
      </c>
      <c r="L18" s="140"/>
      <c r="M18" s="140"/>
    </row>
    <row r="19" spans="1:13" x14ac:dyDescent="0.2">
      <c r="A19" s="236" t="s">
        <v>66</v>
      </c>
      <c r="B19" s="237"/>
      <c r="C19" s="237"/>
      <c r="D19" s="237"/>
      <c r="E19" s="237"/>
      <c r="F19" s="237"/>
      <c r="G19" s="237"/>
      <c r="H19" s="238"/>
      <c r="I19" s="4">
        <v>123</v>
      </c>
      <c r="J19" s="13">
        <v>124258523</v>
      </c>
      <c r="K19" s="13">
        <v>130403351</v>
      </c>
      <c r="L19" s="140"/>
      <c r="M19" s="140"/>
    </row>
    <row r="20" spans="1:13" x14ac:dyDescent="0.2">
      <c r="A20" s="233" t="s">
        <v>108</v>
      </c>
      <c r="B20" s="234"/>
      <c r="C20" s="234"/>
      <c r="D20" s="234"/>
      <c r="E20" s="234"/>
      <c r="F20" s="234"/>
      <c r="G20" s="234"/>
      <c r="H20" s="235"/>
      <c r="I20" s="4">
        <v>124</v>
      </c>
      <c r="J20" s="13">
        <v>1417375053</v>
      </c>
      <c r="K20" s="13">
        <v>1769665776</v>
      </c>
      <c r="L20" s="140"/>
      <c r="M20" s="140"/>
    </row>
    <row r="21" spans="1:13" x14ac:dyDescent="0.2">
      <c r="A21" s="233" t="s">
        <v>109</v>
      </c>
      <c r="B21" s="234"/>
      <c r="C21" s="234"/>
      <c r="D21" s="234"/>
      <c r="E21" s="234"/>
      <c r="F21" s="234"/>
      <c r="G21" s="234"/>
      <c r="H21" s="235"/>
      <c r="I21" s="4">
        <v>125</v>
      </c>
      <c r="J21" s="13">
        <v>1294073407</v>
      </c>
      <c r="K21" s="13">
        <v>1378514349</v>
      </c>
      <c r="L21" s="140"/>
      <c r="M21" s="140"/>
    </row>
    <row r="22" spans="1:13" x14ac:dyDescent="0.2">
      <c r="A22" s="233" t="s">
        <v>24</v>
      </c>
      <c r="B22" s="234"/>
      <c r="C22" s="234"/>
      <c r="D22" s="234"/>
      <c r="E22" s="234"/>
      <c r="F22" s="234"/>
      <c r="G22" s="234"/>
      <c r="H22" s="235"/>
      <c r="I22" s="4">
        <v>126</v>
      </c>
      <c r="J22" s="12">
        <f>SUM(J23:J24)</f>
        <v>117416741</v>
      </c>
      <c r="K22" s="12">
        <f>SUM(K23:K24)</f>
        <v>204891081</v>
      </c>
      <c r="L22" s="140"/>
      <c r="M22" s="140"/>
    </row>
    <row r="23" spans="1:13" x14ac:dyDescent="0.2">
      <c r="A23" s="236" t="s">
        <v>143</v>
      </c>
      <c r="B23" s="237"/>
      <c r="C23" s="237"/>
      <c r="D23" s="237"/>
      <c r="E23" s="237"/>
      <c r="F23" s="237"/>
      <c r="G23" s="237"/>
      <c r="H23" s="238"/>
      <c r="I23" s="4">
        <v>127</v>
      </c>
      <c r="J23" s="13">
        <v>79898703</v>
      </c>
      <c r="K23" s="13">
        <v>99203991</v>
      </c>
      <c r="L23" s="140"/>
      <c r="M23" s="140"/>
    </row>
    <row r="24" spans="1:13" x14ac:dyDescent="0.2">
      <c r="A24" s="236" t="s">
        <v>144</v>
      </c>
      <c r="B24" s="237"/>
      <c r="C24" s="237"/>
      <c r="D24" s="237"/>
      <c r="E24" s="237"/>
      <c r="F24" s="237"/>
      <c r="G24" s="237"/>
      <c r="H24" s="238"/>
      <c r="I24" s="4">
        <v>128</v>
      </c>
      <c r="J24" s="13">
        <v>37518038</v>
      </c>
      <c r="K24" s="13">
        <v>105687090</v>
      </c>
      <c r="L24" s="140"/>
      <c r="M24" s="140"/>
    </row>
    <row r="25" spans="1:13" x14ac:dyDescent="0.2">
      <c r="A25" s="233" t="s">
        <v>110</v>
      </c>
      <c r="B25" s="234"/>
      <c r="C25" s="234"/>
      <c r="D25" s="234"/>
      <c r="E25" s="234"/>
      <c r="F25" s="234"/>
      <c r="G25" s="234"/>
      <c r="H25" s="235"/>
      <c r="I25" s="4">
        <v>129</v>
      </c>
      <c r="J25" s="13">
        <v>90514323</v>
      </c>
      <c r="K25" s="13">
        <v>106508279</v>
      </c>
      <c r="L25" s="140"/>
      <c r="M25" s="140"/>
    </row>
    <row r="26" spans="1:13" x14ac:dyDescent="0.2">
      <c r="A26" s="233" t="s">
        <v>52</v>
      </c>
      <c r="B26" s="234"/>
      <c r="C26" s="234"/>
      <c r="D26" s="234"/>
      <c r="E26" s="234"/>
      <c r="F26" s="234"/>
      <c r="G26" s="234"/>
      <c r="H26" s="235"/>
      <c r="I26" s="4">
        <v>130</v>
      </c>
      <c r="J26" s="13">
        <v>0</v>
      </c>
      <c r="K26" s="13">
        <v>0</v>
      </c>
      <c r="L26" s="140"/>
      <c r="M26" s="140"/>
    </row>
    <row r="27" spans="1:13" x14ac:dyDescent="0.2">
      <c r="A27" s="233" t="s">
        <v>221</v>
      </c>
      <c r="B27" s="234"/>
      <c r="C27" s="234"/>
      <c r="D27" s="234"/>
      <c r="E27" s="234"/>
      <c r="F27" s="234"/>
      <c r="G27" s="234"/>
      <c r="H27" s="235"/>
      <c r="I27" s="4">
        <v>131</v>
      </c>
      <c r="J27" s="12">
        <f>SUM(J28:J32)</f>
        <v>67001307</v>
      </c>
      <c r="K27" s="12">
        <f>SUM(K28:K32)</f>
        <v>40095098</v>
      </c>
      <c r="L27" s="140"/>
      <c r="M27" s="140"/>
    </row>
    <row r="28" spans="1:13" x14ac:dyDescent="0.2">
      <c r="A28" s="233" t="s">
        <v>235</v>
      </c>
      <c r="B28" s="234"/>
      <c r="C28" s="234"/>
      <c r="D28" s="234"/>
      <c r="E28" s="234"/>
      <c r="F28" s="234"/>
      <c r="G28" s="234"/>
      <c r="H28" s="235"/>
      <c r="I28" s="4">
        <v>132</v>
      </c>
      <c r="J28" s="13">
        <v>0</v>
      </c>
      <c r="K28" s="13">
        <v>0</v>
      </c>
      <c r="L28" s="140"/>
      <c r="M28" s="140"/>
    </row>
    <row r="29" spans="1:13" x14ac:dyDescent="0.2">
      <c r="A29" s="233" t="s">
        <v>161</v>
      </c>
      <c r="B29" s="234"/>
      <c r="C29" s="234"/>
      <c r="D29" s="234"/>
      <c r="E29" s="234"/>
      <c r="F29" s="234"/>
      <c r="G29" s="234"/>
      <c r="H29" s="235"/>
      <c r="I29" s="4">
        <v>133</v>
      </c>
      <c r="J29" s="13">
        <v>51668320</v>
      </c>
      <c r="K29" s="13">
        <v>37772881</v>
      </c>
      <c r="L29" s="140"/>
      <c r="M29" s="140"/>
    </row>
    <row r="30" spans="1:13" x14ac:dyDescent="0.2">
      <c r="A30" s="233" t="s">
        <v>145</v>
      </c>
      <c r="B30" s="234"/>
      <c r="C30" s="234"/>
      <c r="D30" s="234"/>
      <c r="E30" s="234"/>
      <c r="F30" s="234"/>
      <c r="G30" s="234"/>
      <c r="H30" s="235"/>
      <c r="I30" s="4">
        <v>134</v>
      </c>
      <c r="J30" s="13">
        <v>3644166</v>
      </c>
      <c r="K30" s="13">
        <v>1884017</v>
      </c>
      <c r="L30" s="140"/>
      <c r="M30" s="140"/>
    </row>
    <row r="31" spans="1:13" x14ac:dyDescent="0.2">
      <c r="A31" s="233" t="s">
        <v>231</v>
      </c>
      <c r="B31" s="234"/>
      <c r="C31" s="234"/>
      <c r="D31" s="234"/>
      <c r="E31" s="234"/>
      <c r="F31" s="234"/>
      <c r="G31" s="234"/>
      <c r="H31" s="235"/>
      <c r="I31" s="4">
        <v>135</v>
      </c>
      <c r="J31" s="13">
        <v>0</v>
      </c>
      <c r="K31" s="13">
        <v>0</v>
      </c>
      <c r="L31" s="140"/>
      <c r="M31" s="140"/>
    </row>
    <row r="32" spans="1:13" x14ac:dyDescent="0.2">
      <c r="A32" s="233" t="s">
        <v>146</v>
      </c>
      <c r="B32" s="234"/>
      <c r="C32" s="234"/>
      <c r="D32" s="234"/>
      <c r="E32" s="234"/>
      <c r="F32" s="234"/>
      <c r="G32" s="234"/>
      <c r="H32" s="235"/>
      <c r="I32" s="4">
        <v>136</v>
      </c>
      <c r="J32" s="13">
        <v>11688821</v>
      </c>
      <c r="K32" s="13">
        <v>438200</v>
      </c>
      <c r="L32" s="140"/>
      <c r="M32" s="140"/>
    </row>
    <row r="33" spans="1:13" x14ac:dyDescent="0.2">
      <c r="A33" s="233" t="s">
        <v>222</v>
      </c>
      <c r="B33" s="234"/>
      <c r="C33" s="234"/>
      <c r="D33" s="234"/>
      <c r="E33" s="234"/>
      <c r="F33" s="234"/>
      <c r="G33" s="234"/>
      <c r="H33" s="235"/>
      <c r="I33" s="4">
        <v>137</v>
      </c>
      <c r="J33" s="12">
        <f>SUM(J34:J37)</f>
        <v>143848092</v>
      </c>
      <c r="K33" s="12">
        <f>SUM(K34:K37)</f>
        <v>173850599</v>
      </c>
      <c r="L33" s="140"/>
      <c r="M33" s="140"/>
    </row>
    <row r="34" spans="1:13" x14ac:dyDescent="0.2">
      <c r="A34" s="233" t="s">
        <v>68</v>
      </c>
      <c r="B34" s="234"/>
      <c r="C34" s="234"/>
      <c r="D34" s="234"/>
      <c r="E34" s="234"/>
      <c r="F34" s="234"/>
      <c r="G34" s="234"/>
      <c r="H34" s="235"/>
      <c r="I34" s="4">
        <v>138</v>
      </c>
      <c r="J34" s="13">
        <v>0</v>
      </c>
      <c r="K34" s="13">
        <v>0</v>
      </c>
      <c r="L34" s="140"/>
      <c r="M34" s="140"/>
    </row>
    <row r="35" spans="1:13" x14ac:dyDescent="0.2">
      <c r="A35" s="233" t="s">
        <v>67</v>
      </c>
      <c r="B35" s="234"/>
      <c r="C35" s="234"/>
      <c r="D35" s="234"/>
      <c r="E35" s="234"/>
      <c r="F35" s="234"/>
      <c r="G35" s="234"/>
      <c r="H35" s="235"/>
      <c r="I35" s="4">
        <v>139</v>
      </c>
      <c r="J35" s="13">
        <v>136240615</v>
      </c>
      <c r="K35" s="13">
        <v>173734149</v>
      </c>
      <c r="L35" s="140"/>
      <c r="M35" s="140"/>
    </row>
    <row r="36" spans="1:13" x14ac:dyDescent="0.2">
      <c r="A36" s="233" t="s">
        <v>232</v>
      </c>
      <c r="B36" s="234"/>
      <c r="C36" s="234"/>
      <c r="D36" s="234"/>
      <c r="E36" s="234"/>
      <c r="F36" s="234"/>
      <c r="G36" s="234"/>
      <c r="H36" s="235"/>
      <c r="I36" s="4">
        <v>140</v>
      </c>
      <c r="J36" s="13">
        <v>0</v>
      </c>
      <c r="K36" s="13">
        <v>0</v>
      </c>
      <c r="L36" s="140"/>
      <c r="M36" s="140"/>
    </row>
    <row r="37" spans="1:13" x14ac:dyDescent="0.2">
      <c r="A37" s="233" t="s">
        <v>69</v>
      </c>
      <c r="B37" s="234"/>
      <c r="C37" s="234"/>
      <c r="D37" s="234"/>
      <c r="E37" s="234"/>
      <c r="F37" s="234"/>
      <c r="G37" s="234"/>
      <c r="H37" s="235"/>
      <c r="I37" s="4">
        <v>141</v>
      </c>
      <c r="J37" s="13">
        <v>7607477</v>
      </c>
      <c r="K37" s="13">
        <v>116450</v>
      </c>
      <c r="L37" s="140"/>
      <c r="M37" s="140"/>
    </row>
    <row r="38" spans="1:13" x14ac:dyDescent="0.2">
      <c r="A38" s="233" t="s">
        <v>203</v>
      </c>
      <c r="B38" s="234"/>
      <c r="C38" s="234"/>
      <c r="D38" s="234"/>
      <c r="E38" s="234"/>
      <c r="F38" s="234"/>
      <c r="G38" s="234"/>
      <c r="H38" s="235"/>
      <c r="I38" s="4">
        <v>142</v>
      </c>
      <c r="J38" s="13">
        <v>0</v>
      </c>
      <c r="K38" s="13">
        <v>0</v>
      </c>
      <c r="L38" s="140"/>
      <c r="M38" s="140"/>
    </row>
    <row r="39" spans="1:13" x14ac:dyDescent="0.2">
      <c r="A39" s="233" t="s">
        <v>204</v>
      </c>
      <c r="B39" s="234"/>
      <c r="C39" s="234"/>
      <c r="D39" s="234"/>
      <c r="E39" s="234"/>
      <c r="F39" s="234"/>
      <c r="G39" s="234"/>
      <c r="H39" s="235"/>
      <c r="I39" s="4">
        <v>143</v>
      </c>
      <c r="J39" s="13">
        <v>0</v>
      </c>
      <c r="K39" s="13">
        <v>0</v>
      </c>
      <c r="L39" s="140"/>
      <c r="M39" s="140"/>
    </row>
    <row r="40" spans="1:13" x14ac:dyDescent="0.2">
      <c r="A40" s="233" t="s">
        <v>233</v>
      </c>
      <c r="B40" s="234"/>
      <c r="C40" s="234"/>
      <c r="D40" s="234"/>
      <c r="E40" s="234"/>
      <c r="F40" s="234"/>
      <c r="G40" s="234"/>
      <c r="H40" s="235"/>
      <c r="I40" s="4">
        <v>144</v>
      </c>
      <c r="J40" s="13">
        <v>0</v>
      </c>
      <c r="K40" s="13">
        <v>0</v>
      </c>
      <c r="L40" s="140"/>
      <c r="M40" s="140"/>
    </row>
    <row r="41" spans="1:13" x14ac:dyDescent="0.2">
      <c r="A41" s="233" t="s">
        <v>234</v>
      </c>
      <c r="B41" s="234"/>
      <c r="C41" s="234"/>
      <c r="D41" s="234"/>
      <c r="E41" s="234"/>
      <c r="F41" s="234"/>
      <c r="G41" s="234"/>
      <c r="H41" s="235"/>
      <c r="I41" s="4">
        <v>145</v>
      </c>
      <c r="J41" s="13">
        <v>0</v>
      </c>
      <c r="K41" s="13">
        <v>0</v>
      </c>
      <c r="L41" s="140"/>
      <c r="M41" s="140"/>
    </row>
    <row r="42" spans="1:13" x14ac:dyDescent="0.2">
      <c r="A42" s="233" t="s">
        <v>223</v>
      </c>
      <c r="B42" s="234"/>
      <c r="C42" s="234"/>
      <c r="D42" s="234"/>
      <c r="E42" s="234"/>
      <c r="F42" s="234"/>
      <c r="G42" s="234"/>
      <c r="H42" s="235"/>
      <c r="I42" s="4">
        <v>146</v>
      </c>
      <c r="J42" s="12">
        <f>J7+J27+J38+J40</f>
        <v>7195798010</v>
      </c>
      <c r="K42" s="12">
        <f>K7+K27+K38+K40</f>
        <v>7969943148</v>
      </c>
      <c r="L42" s="140"/>
      <c r="M42" s="140"/>
    </row>
    <row r="43" spans="1:13" x14ac:dyDescent="0.2">
      <c r="A43" s="233" t="s">
        <v>224</v>
      </c>
      <c r="B43" s="234"/>
      <c r="C43" s="234"/>
      <c r="D43" s="234"/>
      <c r="E43" s="234"/>
      <c r="F43" s="234"/>
      <c r="G43" s="234"/>
      <c r="H43" s="235"/>
      <c r="I43" s="4">
        <v>147</v>
      </c>
      <c r="J43" s="12">
        <f>J10+J33+J39+J41</f>
        <v>6033501068</v>
      </c>
      <c r="K43" s="12">
        <f>K10+K33+K39+K41</f>
        <v>6986114595</v>
      </c>
      <c r="L43" s="140"/>
      <c r="M43" s="140"/>
    </row>
    <row r="44" spans="1:13" x14ac:dyDescent="0.2">
      <c r="A44" s="233" t="s">
        <v>244</v>
      </c>
      <c r="B44" s="234"/>
      <c r="C44" s="234"/>
      <c r="D44" s="234"/>
      <c r="E44" s="234"/>
      <c r="F44" s="234"/>
      <c r="G44" s="234"/>
      <c r="H44" s="235"/>
      <c r="I44" s="4">
        <v>148</v>
      </c>
      <c r="J44" s="12">
        <f>J42-J43</f>
        <v>1162296942</v>
      </c>
      <c r="K44" s="12">
        <f>K42-K43</f>
        <v>983828553</v>
      </c>
      <c r="L44" s="140"/>
      <c r="M44" s="140"/>
    </row>
    <row r="45" spans="1:13" x14ac:dyDescent="0.2">
      <c r="A45" s="255" t="s">
        <v>226</v>
      </c>
      <c r="B45" s="256"/>
      <c r="C45" s="256"/>
      <c r="D45" s="256"/>
      <c r="E45" s="256"/>
      <c r="F45" s="256"/>
      <c r="G45" s="256"/>
      <c r="H45" s="257"/>
      <c r="I45" s="4">
        <v>149</v>
      </c>
      <c r="J45" s="12">
        <f>IF(J42&gt;J43,J42-J43,0)</f>
        <v>1162296942</v>
      </c>
      <c r="K45" s="12">
        <f>IF(K42&gt;K43,K42-K43,0)</f>
        <v>983828553</v>
      </c>
      <c r="L45" s="140"/>
      <c r="M45" s="140"/>
    </row>
    <row r="46" spans="1:13" x14ac:dyDescent="0.2">
      <c r="A46" s="255" t="s">
        <v>227</v>
      </c>
      <c r="B46" s="256"/>
      <c r="C46" s="256"/>
      <c r="D46" s="256"/>
      <c r="E46" s="256"/>
      <c r="F46" s="256"/>
      <c r="G46" s="256"/>
      <c r="H46" s="257"/>
      <c r="I46" s="4">
        <v>150</v>
      </c>
      <c r="J46" s="12">
        <f>IF(J43&gt;J42,J43-J42,0)</f>
        <v>0</v>
      </c>
      <c r="K46" s="12">
        <f>IF(K43&gt;K42,K43-K42,0)</f>
        <v>0</v>
      </c>
      <c r="L46" s="140"/>
      <c r="M46" s="140"/>
    </row>
    <row r="47" spans="1:13" x14ac:dyDescent="0.2">
      <c r="A47" s="233" t="s">
        <v>225</v>
      </c>
      <c r="B47" s="234"/>
      <c r="C47" s="234"/>
      <c r="D47" s="234"/>
      <c r="E47" s="234"/>
      <c r="F47" s="234"/>
      <c r="G47" s="234"/>
      <c r="H47" s="235"/>
      <c r="I47" s="4">
        <v>151</v>
      </c>
      <c r="J47" s="13">
        <v>234322736</v>
      </c>
      <c r="K47" s="13">
        <v>179643993</v>
      </c>
      <c r="L47" s="140"/>
      <c r="M47" s="140"/>
    </row>
    <row r="48" spans="1:13" x14ac:dyDescent="0.2">
      <c r="A48" s="233" t="s">
        <v>245</v>
      </c>
      <c r="B48" s="234"/>
      <c r="C48" s="234"/>
      <c r="D48" s="234"/>
      <c r="E48" s="234"/>
      <c r="F48" s="234"/>
      <c r="G48" s="234"/>
      <c r="H48" s="235"/>
      <c r="I48" s="4">
        <v>152</v>
      </c>
      <c r="J48" s="12">
        <f>J44-J47</f>
        <v>927974206</v>
      </c>
      <c r="K48" s="12">
        <f>K44-K47</f>
        <v>804184560</v>
      </c>
      <c r="L48" s="140"/>
      <c r="M48" s="140"/>
    </row>
    <row r="49" spans="1:13" x14ac:dyDescent="0.2">
      <c r="A49" s="255" t="s">
        <v>200</v>
      </c>
      <c r="B49" s="256"/>
      <c r="C49" s="256"/>
      <c r="D49" s="256"/>
      <c r="E49" s="256"/>
      <c r="F49" s="256"/>
      <c r="G49" s="256"/>
      <c r="H49" s="257"/>
      <c r="I49" s="4">
        <v>153</v>
      </c>
      <c r="J49" s="12">
        <f>IF(J48&gt;0,J48,0)</f>
        <v>927974206</v>
      </c>
      <c r="K49" s="12">
        <f>IF(K48&gt;0,K48,0)</f>
        <v>804184560</v>
      </c>
      <c r="L49" s="140"/>
      <c r="M49" s="140"/>
    </row>
    <row r="50" spans="1:13" x14ac:dyDescent="0.2">
      <c r="A50" s="280" t="s">
        <v>228</v>
      </c>
      <c r="B50" s="281"/>
      <c r="C50" s="281"/>
      <c r="D50" s="281"/>
      <c r="E50" s="281"/>
      <c r="F50" s="281"/>
      <c r="G50" s="281"/>
      <c r="H50" s="282"/>
      <c r="I50" s="5">
        <v>154</v>
      </c>
      <c r="J50" s="16">
        <v>0</v>
      </c>
      <c r="K50" s="16">
        <v>0</v>
      </c>
      <c r="L50" s="140"/>
      <c r="M50" s="140"/>
    </row>
    <row r="51" spans="1:13" x14ac:dyDescent="0.2">
      <c r="A51" s="252" t="s">
        <v>120</v>
      </c>
      <c r="B51" s="266"/>
      <c r="C51" s="266"/>
      <c r="D51" s="266"/>
      <c r="E51" s="266"/>
      <c r="F51" s="266"/>
      <c r="G51" s="266"/>
      <c r="H51" s="266"/>
      <c r="I51" s="278"/>
      <c r="J51" s="278"/>
      <c r="K51" s="279"/>
      <c r="L51" s="140"/>
      <c r="M51" s="140"/>
    </row>
    <row r="52" spans="1:13" x14ac:dyDescent="0.2">
      <c r="A52" s="230" t="s">
        <v>194</v>
      </c>
      <c r="B52" s="231"/>
      <c r="C52" s="231"/>
      <c r="D52" s="231"/>
      <c r="E52" s="231"/>
      <c r="F52" s="231"/>
      <c r="G52" s="231"/>
      <c r="H52" s="231"/>
      <c r="I52" s="269"/>
      <c r="J52" s="269"/>
      <c r="K52" s="270"/>
      <c r="L52" s="140"/>
      <c r="M52" s="140"/>
    </row>
    <row r="53" spans="1:13" x14ac:dyDescent="0.2">
      <c r="A53" s="275" t="s">
        <v>242</v>
      </c>
      <c r="B53" s="276"/>
      <c r="C53" s="276"/>
      <c r="D53" s="276"/>
      <c r="E53" s="276"/>
      <c r="F53" s="276"/>
      <c r="G53" s="276"/>
      <c r="H53" s="277"/>
      <c r="I53" s="4">
        <v>155</v>
      </c>
      <c r="J53" s="13">
        <f>J48-J54</f>
        <v>933574108</v>
      </c>
      <c r="K53" s="13">
        <f>K48-K54</f>
        <v>863436283</v>
      </c>
      <c r="L53" s="140"/>
      <c r="M53" s="140"/>
    </row>
    <row r="54" spans="1:13" x14ac:dyDescent="0.2">
      <c r="A54" s="275" t="s">
        <v>243</v>
      </c>
      <c r="B54" s="276"/>
      <c r="C54" s="276"/>
      <c r="D54" s="276"/>
      <c r="E54" s="276"/>
      <c r="F54" s="276"/>
      <c r="G54" s="276"/>
      <c r="H54" s="277"/>
      <c r="I54" s="4">
        <v>156</v>
      </c>
      <c r="J54" s="13">
        <v>-5599902</v>
      </c>
      <c r="K54" s="13">
        <v>-59251723</v>
      </c>
      <c r="L54" s="140"/>
      <c r="M54" s="140"/>
    </row>
    <row r="55" spans="1:13" x14ac:dyDescent="0.2">
      <c r="A55" s="252" t="s">
        <v>197</v>
      </c>
      <c r="B55" s="266"/>
      <c r="C55" s="266"/>
      <c r="D55" s="266"/>
      <c r="E55" s="266"/>
      <c r="F55" s="266"/>
      <c r="G55" s="266"/>
      <c r="H55" s="266"/>
      <c r="I55" s="278"/>
      <c r="J55" s="278"/>
      <c r="K55" s="279"/>
      <c r="L55" s="140"/>
      <c r="M55" s="140"/>
    </row>
    <row r="56" spans="1:13" x14ac:dyDescent="0.2">
      <c r="A56" s="230" t="s">
        <v>212</v>
      </c>
      <c r="B56" s="231"/>
      <c r="C56" s="231"/>
      <c r="D56" s="231"/>
      <c r="E56" s="231"/>
      <c r="F56" s="231"/>
      <c r="G56" s="231"/>
      <c r="H56" s="232"/>
      <c r="I56" s="19">
        <v>157</v>
      </c>
      <c r="J56" s="11">
        <f>J49</f>
        <v>927974206</v>
      </c>
      <c r="K56" s="11">
        <f>K49</f>
        <v>804184560</v>
      </c>
      <c r="L56" s="140"/>
      <c r="M56" s="140"/>
    </row>
    <row r="57" spans="1:13" x14ac:dyDescent="0.2">
      <c r="A57" s="233" t="s">
        <v>229</v>
      </c>
      <c r="B57" s="234"/>
      <c r="C57" s="234"/>
      <c r="D57" s="234"/>
      <c r="E57" s="234"/>
      <c r="F57" s="234"/>
      <c r="G57" s="234"/>
      <c r="H57" s="235"/>
      <c r="I57" s="4">
        <v>158</v>
      </c>
      <c r="J57" s="12">
        <f>SUM(J58:J64)</f>
        <v>-1579765</v>
      </c>
      <c r="K57" s="12">
        <f>SUM(K58:K64)</f>
        <v>3621136.97</v>
      </c>
      <c r="L57" s="140"/>
      <c r="M57" s="140"/>
    </row>
    <row r="58" spans="1:13" x14ac:dyDescent="0.2">
      <c r="A58" s="233" t="s">
        <v>236</v>
      </c>
      <c r="B58" s="234"/>
      <c r="C58" s="234"/>
      <c r="D58" s="234"/>
      <c r="E58" s="234"/>
      <c r="F58" s="234"/>
      <c r="G58" s="234"/>
      <c r="H58" s="235"/>
      <c r="I58" s="4">
        <v>159</v>
      </c>
      <c r="J58" s="13">
        <v>0</v>
      </c>
      <c r="K58" s="13">
        <v>0</v>
      </c>
      <c r="L58" s="140"/>
      <c r="M58" s="140"/>
    </row>
    <row r="59" spans="1:13" x14ac:dyDescent="0.2">
      <c r="A59" s="233" t="s">
        <v>237</v>
      </c>
      <c r="B59" s="234"/>
      <c r="C59" s="234"/>
      <c r="D59" s="234"/>
      <c r="E59" s="234"/>
      <c r="F59" s="234"/>
      <c r="G59" s="234"/>
      <c r="H59" s="235"/>
      <c r="I59" s="4">
        <v>160</v>
      </c>
      <c r="J59" s="13">
        <v>0</v>
      </c>
      <c r="K59" s="13">
        <v>0</v>
      </c>
      <c r="L59" s="140"/>
      <c r="M59" s="140"/>
    </row>
    <row r="60" spans="1:13" x14ac:dyDescent="0.2">
      <c r="A60" s="233" t="s">
        <v>45</v>
      </c>
      <c r="B60" s="234"/>
      <c r="C60" s="234"/>
      <c r="D60" s="234"/>
      <c r="E60" s="234"/>
      <c r="F60" s="234"/>
      <c r="G60" s="234"/>
      <c r="H60" s="235"/>
      <c r="I60" s="4">
        <v>161</v>
      </c>
      <c r="J60" s="13">
        <v>-1579765</v>
      </c>
      <c r="K60" s="13">
        <v>3405035</v>
      </c>
      <c r="L60" s="140"/>
      <c r="M60" s="140"/>
    </row>
    <row r="61" spans="1:13" x14ac:dyDescent="0.2">
      <c r="A61" s="233" t="s">
        <v>238</v>
      </c>
      <c r="B61" s="234"/>
      <c r="C61" s="234"/>
      <c r="D61" s="234"/>
      <c r="E61" s="234"/>
      <c r="F61" s="234"/>
      <c r="G61" s="234"/>
      <c r="H61" s="235"/>
      <c r="I61" s="4">
        <v>162</v>
      </c>
      <c r="J61" s="13">
        <v>0</v>
      </c>
      <c r="K61" s="13">
        <v>0</v>
      </c>
      <c r="L61" s="140"/>
      <c r="M61" s="140"/>
    </row>
    <row r="62" spans="1:13" x14ac:dyDescent="0.2">
      <c r="A62" s="233" t="s">
        <v>239</v>
      </c>
      <c r="B62" s="234"/>
      <c r="C62" s="234"/>
      <c r="D62" s="234"/>
      <c r="E62" s="234"/>
      <c r="F62" s="234"/>
      <c r="G62" s="234"/>
      <c r="H62" s="235"/>
      <c r="I62" s="4">
        <v>163</v>
      </c>
      <c r="J62" s="13">
        <v>0</v>
      </c>
      <c r="K62" s="13">
        <v>0</v>
      </c>
      <c r="L62" s="140"/>
      <c r="M62" s="140"/>
    </row>
    <row r="63" spans="1:13" x14ac:dyDescent="0.2">
      <c r="A63" s="233" t="s">
        <v>240</v>
      </c>
      <c r="B63" s="234"/>
      <c r="C63" s="234"/>
      <c r="D63" s="234"/>
      <c r="E63" s="234"/>
      <c r="F63" s="234"/>
      <c r="G63" s="234"/>
      <c r="H63" s="235"/>
      <c r="I63" s="4">
        <v>164</v>
      </c>
      <c r="J63" s="13">
        <v>0</v>
      </c>
      <c r="K63" s="13">
        <v>0</v>
      </c>
      <c r="L63" s="140"/>
      <c r="M63" s="140"/>
    </row>
    <row r="64" spans="1:13" x14ac:dyDescent="0.2">
      <c r="A64" s="233" t="s">
        <v>241</v>
      </c>
      <c r="B64" s="234"/>
      <c r="C64" s="234"/>
      <c r="D64" s="234"/>
      <c r="E64" s="234"/>
      <c r="F64" s="234"/>
      <c r="G64" s="234"/>
      <c r="H64" s="235"/>
      <c r="I64" s="4">
        <v>165</v>
      </c>
      <c r="J64" s="13">
        <v>0</v>
      </c>
      <c r="K64" s="13">
        <v>216101.97</v>
      </c>
      <c r="L64" s="140"/>
      <c r="M64" s="140"/>
    </row>
    <row r="65" spans="1:13" x14ac:dyDescent="0.2">
      <c r="A65" s="233" t="s">
        <v>230</v>
      </c>
      <c r="B65" s="234"/>
      <c r="C65" s="234"/>
      <c r="D65" s="234"/>
      <c r="E65" s="234"/>
      <c r="F65" s="234"/>
      <c r="G65" s="234"/>
      <c r="H65" s="235"/>
      <c r="I65" s="4">
        <v>166</v>
      </c>
      <c r="J65" s="13">
        <v>0</v>
      </c>
      <c r="K65" s="13">
        <v>0</v>
      </c>
      <c r="L65" s="140"/>
      <c r="M65" s="140"/>
    </row>
    <row r="66" spans="1:13" x14ac:dyDescent="0.2">
      <c r="A66" s="233" t="s">
        <v>201</v>
      </c>
      <c r="B66" s="234"/>
      <c r="C66" s="234"/>
      <c r="D66" s="234"/>
      <c r="E66" s="234"/>
      <c r="F66" s="234"/>
      <c r="G66" s="234"/>
      <c r="H66" s="235"/>
      <c r="I66" s="4">
        <v>167</v>
      </c>
      <c r="J66" s="12">
        <f>J57-J65</f>
        <v>-1579765</v>
      </c>
      <c r="K66" s="12">
        <f>K57-K65</f>
        <v>3621136.97</v>
      </c>
      <c r="L66" s="140"/>
      <c r="M66" s="140"/>
    </row>
    <row r="67" spans="1:13" x14ac:dyDescent="0.2">
      <c r="A67" s="233" t="s">
        <v>202</v>
      </c>
      <c r="B67" s="234"/>
      <c r="C67" s="234"/>
      <c r="D67" s="234"/>
      <c r="E67" s="234"/>
      <c r="F67" s="234"/>
      <c r="G67" s="234"/>
      <c r="H67" s="235"/>
      <c r="I67" s="4">
        <v>168</v>
      </c>
      <c r="J67" s="16">
        <f>J56+J66</f>
        <v>926394441</v>
      </c>
      <c r="K67" s="16">
        <f>K56+K66</f>
        <v>807805696.97000003</v>
      </c>
      <c r="L67" s="140"/>
      <c r="M67" s="140"/>
    </row>
    <row r="68" spans="1:13" x14ac:dyDescent="0.2">
      <c r="A68" s="252" t="s">
        <v>196</v>
      </c>
      <c r="B68" s="266"/>
      <c r="C68" s="266"/>
      <c r="D68" s="266"/>
      <c r="E68" s="266"/>
      <c r="F68" s="266"/>
      <c r="G68" s="266"/>
      <c r="H68" s="266"/>
      <c r="I68" s="278"/>
      <c r="J68" s="278"/>
      <c r="K68" s="279"/>
      <c r="L68" s="140"/>
      <c r="M68" s="140"/>
    </row>
    <row r="69" spans="1:13" x14ac:dyDescent="0.2">
      <c r="A69" s="230" t="s">
        <v>195</v>
      </c>
      <c r="B69" s="231"/>
      <c r="C69" s="231"/>
      <c r="D69" s="231"/>
      <c r="E69" s="231"/>
      <c r="F69" s="231"/>
      <c r="G69" s="231"/>
      <c r="H69" s="231"/>
      <c r="I69" s="269"/>
      <c r="J69" s="269"/>
      <c r="K69" s="270"/>
      <c r="L69" s="140"/>
      <c r="M69" s="140"/>
    </row>
    <row r="70" spans="1:13" x14ac:dyDescent="0.2">
      <c r="A70" s="275" t="s">
        <v>242</v>
      </c>
      <c r="B70" s="276"/>
      <c r="C70" s="276"/>
      <c r="D70" s="276"/>
      <c r="E70" s="276"/>
      <c r="F70" s="276"/>
      <c r="G70" s="276"/>
      <c r="H70" s="277"/>
      <c r="I70" s="4">
        <v>169</v>
      </c>
      <c r="J70" s="13">
        <f>J67-J71</f>
        <v>931994343</v>
      </c>
      <c r="K70" s="13">
        <f>K67-K71</f>
        <v>867057419.97000003</v>
      </c>
      <c r="L70" s="140"/>
      <c r="M70" s="140"/>
    </row>
    <row r="71" spans="1:13" x14ac:dyDescent="0.2">
      <c r="A71" s="283" t="s">
        <v>243</v>
      </c>
      <c r="B71" s="284"/>
      <c r="C71" s="284"/>
      <c r="D71" s="284"/>
      <c r="E71" s="284"/>
      <c r="F71" s="284"/>
      <c r="G71" s="284"/>
      <c r="H71" s="285"/>
      <c r="I71" s="7">
        <v>170</v>
      </c>
      <c r="J71" s="13">
        <v>-5599902</v>
      </c>
      <c r="K71" s="13">
        <v>-59251723</v>
      </c>
      <c r="L71" s="140"/>
      <c r="M71" s="140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5:H15"/>
    <mergeCell ref="A16:H16"/>
    <mergeCell ref="A9:H9"/>
    <mergeCell ref="A10:H10"/>
    <mergeCell ref="A11:H11"/>
    <mergeCell ref="A12:H12"/>
    <mergeCell ref="K1:K2"/>
    <mergeCell ref="A2:J2"/>
    <mergeCell ref="A4:K4"/>
    <mergeCell ref="A13:H13"/>
    <mergeCell ref="A14:H14"/>
    <mergeCell ref="A5:H5"/>
    <mergeCell ref="A6:H6"/>
    <mergeCell ref="A7:H7"/>
    <mergeCell ref="A8:H8"/>
    <mergeCell ref="A1:J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65:K67 J53:K53 J56:K57 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1:K71 J7:K10 J54:K54 J58:K64 J12:K50">
      <formula1>0</formula1>
    </dataValidation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8"/>
  <sheetViews>
    <sheetView view="pageBreakPreview" zoomScaleNormal="100" zoomScaleSheetLayoutView="100" workbookViewId="0">
      <selection activeCell="K16" sqref="K16"/>
    </sheetView>
  </sheetViews>
  <sheetFormatPr defaultRowHeight="12.75" x14ac:dyDescent="0.2"/>
  <cols>
    <col min="10" max="10" width="15.42578125" bestFit="1" customWidth="1"/>
    <col min="11" max="11" width="13.85546875" bestFit="1" customWidth="1"/>
    <col min="12" max="12" width="12.7109375" style="143" bestFit="1" customWidth="1"/>
    <col min="13" max="13" width="12.7109375" bestFit="1" customWidth="1"/>
  </cols>
  <sheetData>
    <row r="1" spans="1:13" x14ac:dyDescent="0.2">
      <c r="A1" s="286" t="s">
        <v>170</v>
      </c>
      <c r="B1" s="287"/>
      <c r="C1" s="287"/>
      <c r="D1" s="287"/>
      <c r="E1" s="287"/>
      <c r="F1" s="287"/>
      <c r="G1" s="287"/>
      <c r="H1" s="287"/>
      <c r="I1" s="287"/>
      <c r="J1" s="288"/>
      <c r="K1" s="225"/>
    </row>
    <row r="2" spans="1:13" x14ac:dyDescent="0.2">
      <c r="A2" s="290" t="s">
        <v>354</v>
      </c>
      <c r="B2" s="291"/>
      <c r="C2" s="291"/>
      <c r="D2" s="291"/>
      <c r="E2" s="291"/>
      <c r="F2" s="291"/>
      <c r="G2" s="291"/>
      <c r="H2" s="291"/>
      <c r="I2" s="291"/>
      <c r="J2" s="288"/>
      <c r="K2" s="289"/>
    </row>
    <row r="3" spans="1:13" x14ac:dyDescent="0.2">
      <c r="A3" s="70"/>
      <c r="B3" s="71"/>
      <c r="C3" s="71"/>
      <c r="D3" s="71"/>
      <c r="E3" s="71"/>
      <c r="F3" s="71"/>
      <c r="G3" s="71"/>
      <c r="H3" s="71"/>
      <c r="I3" s="71"/>
      <c r="J3" s="72"/>
      <c r="K3" s="3"/>
    </row>
    <row r="4" spans="1:13" x14ac:dyDescent="0.2">
      <c r="A4" s="292" t="s">
        <v>7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3" ht="24" thickBot="1" x14ac:dyDescent="0.25">
      <c r="A5" s="295" t="s">
        <v>61</v>
      </c>
      <c r="B5" s="295"/>
      <c r="C5" s="295"/>
      <c r="D5" s="295"/>
      <c r="E5" s="295"/>
      <c r="F5" s="295"/>
      <c r="G5" s="295"/>
      <c r="H5" s="295"/>
      <c r="I5" s="73" t="s">
        <v>289</v>
      </c>
      <c r="J5" s="74" t="s">
        <v>156</v>
      </c>
      <c r="K5" s="74" t="s">
        <v>157</v>
      </c>
    </row>
    <row r="6" spans="1:13" x14ac:dyDescent="0.2">
      <c r="A6" s="296">
        <v>1</v>
      </c>
      <c r="B6" s="296"/>
      <c r="C6" s="296"/>
      <c r="D6" s="296"/>
      <c r="E6" s="296"/>
      <c r="F6" s="296"/>
      <c r="G6" s="296"/>
      <c r="H6" s="296"/>
      <c r="I6" s="75">
        <v>2</v>
      </c>
      <c r="J6" s="76" t="s">
        <v>293</v>
      </c>
      <c r="K6" s="76" t="s">
        <v>294</v>
      </c>
    </row>
    <row r="7" spans="1:13" x14ac:dyDescent="0.2">
      <c r="A7" s="297" t="s">
        <v>162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3" x14ac:dyDescent="0.2">
      <c r="A8" s="236" t="s">
        <v>40</v>
      </c>
      <c r="B8" s="237"/>
      <c r="C8" s="237"/>
      <c r="D8" s="237"/>
      <c r="E8" s="237"/>
      <c r="F8" s="237"/>
      <c r="G8" s="237"/>
      <c r="H8" s="237"/>
      <c r="I8" s="4">
        <v>1</v>
      </c>
      <c r="J8" s="139">
        <v>1162296942.1199996</v>
      </c>
      <c r="K8" s="139">
        <v>983828553.12119234</v>
      </c>
      <c r="M8" s="143"/>
    </row>
    <row r="9" spans="1:13" x14ac:dyDescent="0.2">
      <c r="A9" s="236" t="s">
        <v>41</v>
      </c>
      <c r="B9" s="237"/>
      <c r="C9" s="237"/>
      <c r="D9" s="237"/>
      <c r="E9" s="237"/>
      <c r="F9" s="237"/>
      <c r="G9" s="237"/>
      <c r="H9" s="237"/>
      <c r="I9" s="4">
        <v>2</v>
      </c>
      <c r="J9" s="139">
        <v>1497273755.95</v>
      </c>
      <c r="K9" s="139">
        <v>1868869766.8132422</v>
      </c>
      <c r="M9" s="143"/>
    </row>
    <row r="10" spans="1:13" x14ac:dyDescent="0.2">
      <c r="A10" s="236" t="s">
        <v>42</v>
      </c>
      <c r="B10" s="237"/>
      <c r="C10" s="237"/>
      <c r="D10" s="237"/>
      <c r="E10" s="237"/>
      <c r="F10" s="237"/>
      <c r="G10" s="237"/>
      <c r="H10" s="237"/>
      <c r="I10" s="4">
        <v>3</v>
      </c>
      <c r="J10" s="139"/>
      <c r="K10" s="139">
        <v>320913122.61398178</v>
      </c>
    </row>
    <row r="11" spans="1:13" x14ac:dyDescent="0.2">
      <c r="A11" s="236" t="s">
        <v>43</v>
      </c>
      <c r="B11" s="237"/>
      <c r="C11" s="237"/>
      <c r="D11" s="237"/>
      <c r="E11" s="237"/>
      <c r="F11" s="237"/>
      <c r="G11" s="237"/>
      <c r="H11" s="237"/>
      <c r="I11" s="4">
        <v>4</v>
      </c>
      <c r="J11" s="139"/>
      <c r="K11" s="139"/>
    </row>
    <row r="12" spans="1:13" x14ac:dyDescent="0.2">
      <c r="A12" s="236" t="s">
        <v>44</v>
      </c>
      <c r="B12" s="237"/>
      <c r="C12" s="237"/>
      <c r="D12" s="237"/>
      <c r="E12" s="237"/>
      <c r="F12" s="237"/>
      <c r="G12" s="237"/>
      <c r="H12" s="237"/>
      <c r="I12" s="4">
        <v>5</v>
      </c>
      <c r="J12" s="139"/>
      <c r="K12" s="139"/>
    </row>
    <row r="13" spans="1:13" x14ac:dyDescent="0.2">
      <c r="A13" s="236" t="s">
        <v>53</v>
      </c>
      <c r="B13" s="237"/>
      <c r="C13" s="237"/>
      <c r="D13" s="237"/>
      <c r="E13" s="237"/>
      <c r="F13" s="237"/>
      <c r="G13" s="237"/>
      <c r="H13" s="237"/>
      <c r="I13" s="4">
        <v>6</v>
      </c>
      <c r="J13" s="139"/>
      <c r="K13" s="139"/>
    </row>
    <row r="14" spans="1:13" x14ac:dyDescent="0.2">
      <c r="A14" s="233" t="s">
        <v>163</v>
      </c>
      <c r="B14" s="234"/>
      <c r="C14" s="234"/>
      <c r="D14" s="234"/>
      <c r="E14" s="234"/>
      <c r="F14" s="234"/>
      <c r="G14" s="234"/>
      <c r="H14" s="234"/>
      <c r="I14" s="4">
        <v>7</v>
      </c>
      <c r="J14" s="9">
        <f>SUM(J8:J13)</f>
        <v>2659570698.0699997</v>
      </c>
      <c r="K14" s="12">
        <f>SUM(K8:K13)</f>
        <v>3173611442.5484161</v>
      </c>
    </row>
    <row r="15" spans="1:13" x14ac:dyDescent="0.2">
      <c r="A15" s="236" t="s">
        <v>54</v>
      </c>
      <c r="B15" s="237"/>
      <c r="C15" s="237"/>
      <c r="D15" s="237"/>
      <c r="E15" s="237"/>
      <c r="F15" s="237"/>
      <c r="G15" s="237"/>
      <c r="H15" s="237"/>
      <c r="I15" s="4">
        <v>8</v>
      </c>
      <c r="J15" s="139">
        <v>151448410.81893101</v>
      </c>
      <c r="K15" s="139"/>
    </row>
    <row r="16" spans="1:13" x14ac:dyDescent="0.2">
      <c r="A16" s="236" t="s">
        <v>55</v>
      </c>
      <c r="B16" s="237"/>
      <c r="C16" s="237"/>
      <c r="D16" s="237"/>
      <c r="E16" s="237"/>
      <c r="F16" s="237"/>
      <c r="G16" s="237"/>
      <c r="H16" s="237"/>
      <c r="I16" s="4">
        <v>9</v>
      </c>
      <c r="J16" s="139">
        <v>111533856.55999997</v>
      </c>
      <c r="K16" s="139">
        <v>104861048.58881937</v>
      </c>
    </row>
    <row r="17" spans="1:11" x14ac:dyDescent="0.2">
      <c r="A17" s="236" t="s">
        <v>56</v>
      </c>
      <c r="B17" s="237"/>
      <c r="C17" s="237"/>
      <c r="D17" s="237"/>
      <c r="E17" s="237"/>
      <c r="F17" s="237"/>
      <c r="G17" s="237"/>
      <c r="H17" s="237"/>
      <c r="I17" s="4">
        <v>10</v>
      </c>
      <c r="J17" s="139">
        <v>1167160.0999999503</v>
      </c>
      <c r="K17" s="139">
        <v>57321161.511241399</v>
      </c>
    </row>
    <row r="18" spans="1:11" x14ac:dyDescent="0.2">
      <c r="A18" s="236" t="s">
        <v>57</v>
      </c>
      <c r="B18" s="237"/>
      <c r="C18" s="237"/>
      <c r="D18" s="237"/>
      <c r="E18" s="237"/>
      <c r="F18" s="237"/>
      <c r="G18" s="237"/>
      <c r="H18" s="237"/>
      <c r="I18" s="4">
        <v>11</v>
      </c>
      <c r="J18" s="139">
        <v>318795239.90106863</v>
      </c>
      <c r="K18" s="139">
        <v>339218431.06893194</v>
      </c>
    </row>
    <row r="19" spans="1:11" x14ac:dyDescent="0.2">
      <c r="A19" s="233" t="s">
        <v>164</v>
      </c>
      <c r="B19" s="234"/>
      <c r="C19" s="234"/>
      <c r="D19" s="234"/>
      <c r="E19" s="234"/>
      <c r="F19" s="234"/>
      <c r="G19" s="234"/>
      <c r="H19" s="234"/>
      <c r="I19" s="4">
        <v>12</v>
      </c>
      <c r="J19" s="9">
        <f>SUM(J15:J18)</f>
        <v>582944667.37999964</v>
      </c>
      <c r="K19" s="12">
        <f>SUM(K15:K18)</f>
        <v>501400641.1689927</v>
      </c>
    </row>
    <row r="20" spans="1:11" x14ac:dyDescent="0.2">
      <c r="A20" s="233" t="s">
        <v>36</v>
      </c>
      <c r="B20" s="234"/>
      <c r="C20" s="234"/>
      <c r="D20" s="234"/>
      <c r="E20" s="234"/>
      <c r="F20" s="234"/>
      <c r="G20" s="234"/>
      <c r="H20" s="234"/>
      <c r="I20" s="4">
        <v>13</v>
      </c>
      <c r="J20" s="146">
        <f>IF(J14&gt;J19,J14-J19,0)</f>
        <v>2076626030.6900001</v>
      </c>
      <c r="K20" s="147">
        <f>IF(K14&gt;K19,K14-K19,0)</f>
        <v>2672210801.3794236</v>
      </c>
    </row>
    <row r="21" spans="1:11" x14ac:dyDescent="0.2">
      <c r="A21" s="233" t="s">
        <v>37</v>
      </c>
      <c r="B21" s="234"/>
      <c r="C21" s="234"/>
      <c r="D21" s="234"/>
      <c r="E21" s="234"/>
      <c r="F21" s="234"/>
      <c r="G21" s="234"/>
      <c r="H21" s="234"/>
      <c r="I21" s="4">
        <v>14</v>
      </c>
      <c r="J21" s="148">
        <v>0</v>
      </c>
      <c r="K21" s="148">
        <v>0</v>
      </c>
    </row>
    <row r="22" spans="1:11" x14ac:dyDescent="0.2">
      <c r="A22" s="297" t="s">
        <v>165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x14ac:dyDescent="0.2">
      <c r="A23" s="236" t="s">
        <v>185</v>
      </c>
      <c r="B23" s="237"/>
      <c r="C23" s="237"/>
      <c r="D23" s="237"/>
      <c r="E23" s="237"/>
      <c r="F23" s="237"/>
      <c r="G23" s="237"/>
      <c r="H23" s="237"/>
      <c r="I23" s="4">
        <v>15</v>
      </c>
      <c r="J23" s="139">
        <v>55554087.389999859</v>
      </c>
      <c r="K23" s="139">
        <v>98904203.309727103</v>
      </c>
    </row>
    <row r="24" spans="1:11" x14ac:dyDescent="0.2">
      <c r="A24" s="236" t="s">
        <v>186</v>
      </c>
      <c r="B24" s="237"/>
      <c r="C24" s="237"/>
      <c r="D24" s="237"/>
      <c r="E24" s="237"/>
      <c r="F24" s="237"/>
      <c r="G24" s="237"/>
      <c r="H24" s="237"/>
      <c r="I24" s="4">
        <v>16</v>
      </c>
      <c r="J24" s="139">
        <v>638863777.06000006</v>
      </c>
      <c r="K24" s="139">
        <v>1511879.99</v>
      </c>
    </row>
    <row r="25" spans="1:11" x14ac:dyDescent="0.2">
      <c r="A25" s="236" t="s">
        <v>187</v>
      </c>
      <c r="B25" s="237"/>
      <c r="C25" s="237"/>
      <c r="D25" s="237"/>
      <c r="E25" s="237"/>
      <c r="F25" s="237"/>
      <c r="G25" s="237"/>
      <c r="H25" s="237"/>
      <c r="I25" s="4">
        <v>17</v>
      </c>
      <c r="J25" s="139">
        <v>18195680.670000002</v>
      </c>
      <c r="K25" s="139">
        <v>10991176.991362831</v>
      </c>
    </row>
    <row r="26" spans="1:11" x14ac:dyDescent="0.2">
      <c r="A26" s="236" t="s">
        <v>188</v>
      </c>
      <c r="B26" s="237"/>
      <c r="C26" s="237"/>
      <c r="D26" s="237"/>
      <c r="E26" s="237"/>
      <c r="F26" s="237"/>
      <c r="G26" s="237"/>
      <c r="H26" s="237"/>
      <c r="I26" s="4">
        <v>18</v>
      </c>
      <c r="J26" s="139">
        <v>2888127.58</v>
      </c>
      <c r="K26" s="139"/>
    </row>
    <row r="27" spans="1:11" x14ac:dyDescent="0.2">
      <c r="A27" s="236" t="s">
        <v>189</v>
      </c>
      <c r="B27" s="237"/>
      <c r="C27" s="237"/>
      <c r="D27" s="237"/>
      <c r="E27" s="237"/>
      <c r="F27" s="237"/>
      <c r="G27" s="237"/>
      <c r="H27" s="237"/>
      <c r="I27" s="4">
        <v>19</v>
      </c>
      <c r="J27" s="139">
        <v>1940696492.6570003</v>
      </c>
      <c r="K27" s="139">
        <v>1301699541.4489996</v>
      </c>
    </row>
    <row r="28" spans="1:11" x14ac:dyDescent="0.2">
      <c r="A28" s="233" t="s">
        <v>174</v>
      </c>
      <c r="B28" s="234"/>
      <c r="C28" s="234"/>
      <c r="D28" s="234"/>
      <c r="E28" s="234"/>
      <c r="F28" s="234"/>
      <c r="G28" s="234"/>
      <c r="H28" s="234"/>
      <c r="I28" s="4">
        <v>20</v>
      </c>
      <c r="J28" s="9">
        <f>SUM(J23:J27)</f>
        <v>2656198165.3570004</v>
      </c>
      <c r="K28" s="12">
        <f>SUM(K23:K27)</f>
        <v>1413106801.7400897</v>
      </c>
    </row>
    <row r="29" spans="1:11" x14ac:dyDescent="0.2">
      <c r="A29" s="236" t="s">
        <v>121</v>
      </c>
      <c r="B29" s="237"/>
      <c r="C29" s="237"/>
      <c r="D29" s="237"/>
      <c r="E29" s="237"/>
      <c r="F29" s="237"/>
      <c r="G29" s="237"/>
      <c r="H29" s="237"/>
      <c r="I29" s="4">
        <v>21</v>
      </c>
      <c r="J29" s="139">
        <v>1173048709.3199999</v>
      </c>
      <c r="K29" s="139">
        <v>1466684779.7502413</v>
      </c>
    </row>
    <row r="30" spans="1:11" x14ac:dyDescent="0.2">
      <c r="A30" s="236" t="s">
        <v>122</v>
      </c>
      <c r="B30" s="237"/>
      <c r="C30" s="237"/>
      <c r="D30" s="237"/>
      <c r="E30" s="237"/>
      <c r="F30" s="237"/>
      <c r="G30" s="237"/>
      <c r="H30" s="237"/>
      <c r="I30" s="4">
        <v>22</v>
      </c>
      <c r="J30" s="139">
        <v>1018609456.7870001</v>
      </c>
      <c r="K30" s="139">
        <v>866513429.87072098</v>
      </c>
    </row>
    <row r="31" spans="1:11" x14ac:dyDescent="0.2">
      <c r="A31" s="236" t="s">
        <v>16</v>
      </c>
      <c r="B31" s="237"/>
      <c r="C31" s="237"/>
      <c r="D31" s="237"/>
      <c r="E31" s="237"/>
      <c r="F31" s="237"/>
      <c r="G31" s="237"/>
      <c r="H31" s="237"/>
      <c r="I31" s="4">
        <v>23</v>
      </c>
      <c r="J31" s="139">
        <v>2206827000</v>
      </c>
      <c r="K31" s="139">
        <v>295396135.12467533</v>
      </c>
    </row>
    <row r="32" spans="1:11" x14ac:dyDescent="0.2">
      <c r="A32" s="233" t="s">
        <v>5</v>
      </c>
      <c r="B32" s="234"/>
      <c r="C32" s="234"/>
      <c r="D32" s="234"/>
      <c r="E32" s="234"/>
      <c r="F32" s="234"/>
      <c r="G32" s="234"/>
      <c r="H32" s="234"/>
      <c r="I32" s="4">
        <v>24</v>
      </c>
      <c r="J32" s="9">
        <f>SUM(J29:J31)</f>
        <v>4398485166.1070004</v>
      </c>
      <c r="K32" s="12">
        <f>SUM(K29:K31)</f>
        <v>2628594344.7456374</v>
      </c>
    </row>
    <row r="33" spans="1:11" x14ac:dyDescent="0.2">
      <c r="A33" s="233" t="s">
        <v>38</v>
      </c>
      <c r="B33" s="234"/>
      <c r="C33" s="234"/>
      <c r="D33" s="234"/>
      <c r="E33" s="234"/>
      <c r="F33" s="234"/>
      <c r="G33" s="234"/>
      <c r="H33" s="234"/>
      <c r="I33" s="4">
        <v>25</v>
      </c>
      <c r="J33" s="146">
        <f>IF(J28&gt;J32,J28-J32,0)</f>
        <v>0</v>
      </c>
      <c r="K33" s="147">
        <f>IF(K28&gt;K32,K28-K32,0)</f>
        <v>0</v>
      </c>
    </row>
    <row r="34" spans="1:11" x14ac:dyDescent="0.2">
      <c r="A34" s="233" t="s">
        <v>39</v>
      </c>
      <c r="B34" s="234"/>
      <c r="C34" s="234"/>
      <c r="D34" s="234"/>
      <c r="E34" s="234"/>
      <c r="F34" s="234"/>
      <c r="G34" s="234"/>
      <c r="H34" s="234"/>
      <c r="I34" s="4">
        <v>26</v>
      </c>
      <c r="J34" s="146">
        <f>IF(J32&gt;J28,J32-J28,0)</f>
        <v>1742287000.75</v>
      </c>
      <c r="K34" s="147">
        <f>IF(K32&gt;K28,K32-K28,0)</f>
        <v>1215487543.0055478</v>
      </c>
    </row>
    <row r="35" spans="1:11" x14ac:dyDescent="0.2">
      <c r="A35" s="297" t="s">
        <v>166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</row>
    <row r="36" spans="1:11" x14ac:dyDescent="0.2">
      <c r="A36" s="236" t="s">
        <v>180</v>
      </c>
      <c r="B36" s="237"/>
      <c r="C36" s="237"/>
      <c r="D36" s="237"/>
      <c r="E36" s="237"/>
      <c r="F36" s="237"/>
      <c r="G36" s="237"/>
      <c r="H36" s="237"/>
      <c r="I36" s="4">
        <v>27</v>
      </c>
      <c r="J36" s="8"/>
      <c r="K36" s="13"/>
    </row>
    <row r="37" spans="1:11" x14ac:dyDescent="0.2">
      <c r="A37" s="236" t="s">
        <v>29</v>
      </c>
      <c r="B37" s="237"/>
      <c r="C37" s="237"/>
      <c r="D37" s="237"/>
      <c r="E37" s="237"/>
      <c r="F37" s="237"/>
      <c r="G37" s="237"/>
      <c r="H37" s="237"/>
      <c r="I37" s="4">
        <v>28</v>
      </c>
      <c r="J37" s="8"/>
      <c r="K37" s="13"/>
    </row>
    <row r="38" spans="1:11" x14ac:dyDescent="0.2">
      <c r="A38" s="236" t="s">
        <v>30</v>
      </c>
      <c r="B38" s="237"/>
      <c r="C38" s="237"/>
      <c r="D38" s="237"/>
      <c r="E38" s="237"/>
      <c r="F38" s="237"/>
      <c r="G38" s="237"/>
      <c r="H38" s="237"/>
      <c r="I38" s="4">
        <v>29</v>
      </c>
      <c r="J38" s="8"/>
      <c r="K38" s="13"/>
    </row>
    <row r="39" spans="1:11" x14ac:dyDescent="0.2">
      <c r="A39" s="233" t="s">
        <v>70</v>
      </c>
      <c r="B39" s="234"/>
      <c r="C39" s="234"/>
      <c r="D39" s="234"/>
      <c r="E39" s="234"/>
      <c r="F39" s="234"/>
      <c r="G39" s="234"/>
      <c r="H39" s="234"/>
      <c r="I39" s="4">
        <v>30</v>
      </c>
      <c r="J39" s="9"/>
      <c r="K39" s="12"/>
    </row>
    <row r="40" spans="1:11" x14ac:dyDescent="0.2">
      <c r="A40" s="236" t="s">
        <v>31</v>
      </c>
      <c r="B40" s="237"/>
      <c r="C40" s="237"/>
      <c r="D40" s="237"/>
      <c r="E40" s="237"/>
      <c r="F40" s="237"/>
      <c r="G40" s="237"/>
      <c r="H40" s="237"/>
      <c r="I40" s="4">
        <v>31</v>
      </c>
      <c r="J40" s="139">
        <v>37629503</v>
      </c>
      <c r="K40" s="139">
        <v>71542136.530000001</v>
      </c>
    </row>
    <row r="41" spans="1:11" x14ac:dyDescent="0.2">
      <c r="A41" s="236" t="s">
        <v>32</v>
      </c>
      <c r="B41" s="237"/>
      <c r="C41" s="237"/>
      <c r="D41" s="237"/>
      <c r="E41" s="237"/>
      <c r="F41" s="237"/>
      <c r="G41" s="237"/>
      <c r="H41" s="237"/>
      <c r="I41" s="4">
        <v>32</v>
      </c>
      <c r="J41" s="139">
        <v>491326555.5</v>
      </c>
      <c r="K41" s="139">
        <v>493440424.71799594</v>
      </c>
    </row>
    <row r="42" spans="1:11" x14ac:dyDescent="0.2">
      <c r="A42" s="236" t="s">
        <v>33</v>
      </c>
      <c r="B42" s="237"/>
      <c r="C42" s="237"/>
      <c r="D42" s="237"/>
      <c r="E42" s="237"/>
      <c r="F42" s="237"/>
      <c r="G42" s="237"/>
      <c r="H42" s="237"/>
      <c r="I42" s="4">
        <v>33</v>
      </c>
      <c r="J42" s="139">
        <v>9691593.0199999996</v>
      </c>
      <c r="K42" s="139">
        <v>52567530.810000002</v>
      </c>
    </row>
    <row r="43" spans="1:11" x14ac:dyDescent="0.2">
      <c r="A43" s="236" t="s">
        <v>34</v>
      </c>
      <c r="B43" s="237"/>
      <c r="C43" s="237"/>
      <c r="D43" s="237"/>
      <c r="E43" s="237"/>
      <c r="F43" s="237"/>
      <c r="G43" s="237"/>
      <c r="H43" s="237"/>
      <c r="I43" s="4">
        <v>34</v>
      </c>
      <c r="J43" s="131"/>
      <c r="K43" s="139">
        <v>37634983.060000002</v>
      </c>
    </row>
    <row r="44" spans="1:11" x14ac:dyDescent="0.2">
      <c r="A44" s="236" t="s">
        <v>35</v>
      </c>
      <c r="B44" s="237"/>
      <c r="C44" s="237"/>
      <c r="D44" s="237"/>
      <c r="E44" s="237"/>
      <c r="F44" s="237"/>
      <c r="G44" s="237"/>
      <c r="H44" s="237"/>
      <c r="I44" s="4">
        <v>35</v>
      </c>
      <c r="J44" s="139">
        <v>294175181.70999998</v>
      </c>
      <c r="K44" s="139">
        <v>325825246.63583523</v>
      </c>
    </row>
    <row r="45" spans="1:11" x14ac:dyDescent="0.2">
      <c r="A45" s="233" t="s">
        <v>71</v>
      </c>
      <c r="B45" s="234"/>
      <c r="C45" s="234"/>
      <c r="D45" s="234"/>
      <c r="E45" s="234"/>
      <c r="F45" s="234"/>
      <c r="G45" s="234"/>
      <c r="H45" s="234"/>
      <c r="I45" s="4">
        <v>36</v>
      </c>
      <c r="J45" s="9">
        <f>SUM(J40:J44)</f>
        <v>832822833.23000002</v>
      </c>
      <c r="K45" s="12">
        <f>SUM(K40:K44)</f>
        <v>981010321.75383115</v>
      </c>
    </row>
    <row r="46" spans="1:11" x14ac:dyDescent="0.2">
      <c r="A46" s="233" t="s">
        <v>17</v>
      </c>
      <c r="B46" s="234"/>
      <c r="C46" s="234"/>
      <c r="D46" s="234"/>
      <c r="E46" s="234"/>
      <c r="F46" s="234"/>
      <c r="G46" s="234"/>
      <c r="H46" s="234"/>
      <c r="I46" s="4">
        <v>37</v>
      </c>
      <c r="J46" s="141"/>
      <c r="K46" s="142"/>
    </row>
    <row r="47" spans="1:11" x14ac:dyDescent="0.2">
      <c r="A47" s="233" t="s">
        <v>18</v>
      </c>
      <c r="B47" s="234"/>
      <c r="C47" s="234"/>
      <c r="D47" s="234"/>
      <c r="E47" s="234"/>
      <c r="F47" s="234"/>
      <c r="G47" s="234"/>
      <c r="H47" s="234"/>
      <c r="I47" s="4">
        <v>38</v>
      </c>
      <c r="J47" s="146">
        <f>IF(J45&gt;J39,J45-J39,0)</f>
        <v>832822833.23000002</v>
      </c>
      <c r="K47" s="147">
        <f>IF(K45&gt;K39,K45-K39,0)</f>
        <v>981010321.75383115</v>
      </c>
    </row>
    <row r="48" spans="1:11" x14ac:dyDescent="0.2">
      <c r="A48" s="236" t="s">
        <v>72</v>
      </c>
      <c r="B48" s="237"/>
      <c r="C48" s="237"/>
      <c r="D48" s="237"/>
      <c r="E48" s="237"/>
      <c r="F48" s="237"/>
      <c r="G48" s="237"/>
      <c r="H48" s="23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475712936.62004471</v>
      </c>
    </row>
    <row r="49" spans="1:11" x14ac:dyDescent="0.2">
      <c r="A49" s="236" t="s">
        <v>73</v>
      </c>
      <c r="B49" s="237"/>
      <c r="C49" s="237"/>
      <c r="D49" s="237"/>
      <c r="E49" s="237"/>
      <c r="F49" s="237"/>
      <c r="G49" s="237"/>
      <c r="H49" s="237"/>
      <c r="I49" s="4">
        <v>40</v>
      </c>
      <c r="J49" s="9">
        <f>IF(J21-J20+J34-J33+J47-J46&gt;0,J21-J20+J34-J33+J47-J46,0)</f>
        <v>498483803.28999996</v>
      </c>
      <c r="K49" s="12">
        <f>IF(K21-K20+K34-K33+K47-K46&gt;0,K21-K20+K34-K33+K47-K46,0)</f>
        <v>0</v>
      </c>
    </row>
    <row r="50" spans="1:11" x14ac:dyDescent="0.2">
      <c r="A50" s="236" t="s">
        <v>167</v>
      </c>
      <c r="B50" s="237"/>
      <c r="C50" s="237"/>
      <c r="D50" s="237"/>
      <c r="E50" s="237"/>
      <c r="F50" s="237"/>
      <c r="G50" s="237"/>
      <c r="H50" s="237"/>
      <c r="I50" s="4">
        <v>41</v>
      </c>
      <c r="J50" s="139">
        <v>3174835599.3099999</v>
      </c>
      <c r="K50" s="139">
        <v>2676351798.4000006</v>
      </c>
    </row>
    <row r="51" spans="1:11" x14ac:dyDescent="0.2">
      <c r="A51" s="236" t="s">
        <v>182</v>
      </c>
      <c r="B51" s="237"/>
      <c r="C51" s="237"/>
      <c r="D51" s="237"/>
      <c r="E51" s="237"/>
      <c r="F51" s="237"/>
      <c r="G51" s="237"/>
      <c r="H51" s="237"/>
      <c r="I51" s="4">
        <v>42</v>
      </c>
      <c r="J51" s="149">
        <f>IF(J20-J21+J33-J34+J46-J47&gt;0,J20-J21+J33-J34+J46-J47,0)</f>
        <v>0</v>
      </c>
      <c r="K51" s="150">
        <f>IF(K20-K21+K33-K34+K46-K47&gt;0,K20-K21+K33-K34+K46-K47,0)</f>
        <v>475712936.62004471</v>
      </c>
    </row>
    <row r="52" spans="1:11" x14ac:dyDescent="0.2">
      <c r="A52" s="236" t="s">
        <v>183</v>
      </c>
      <c r="B52" s="237"/>
      <c r="C52" s="237"/>
      <c r="D52" s="237"/>
      <c r="E52" s="237"/>
      <c r="F52" s="237"/>
      <c r="G52" s="237"/>
      <c r="H52" s="237"/>
      <c r="I52" s="4">
        <v>43</v>
      </c>
      <c r="J52" s="149">
        <f>IF(J21-J20+J34-J33+J47-J46&gt;0,J21-J20+J34-J33+J47-J46,0)</f>
        <v>498483803.28999996</v>
      </c>
      <c r="K52" s="150">
        <f>IF(K21-K20+K34-K33+K47-K46&gt;0,K21-K20+K34-K33+K47-K46,0)</f>
        <v>0</v>
      </c>
    </row>
    <row r="53" spans="1:11" x14ac:dyDescent="0.2">
      <c r="A53" s="258" t="s">
        <v>184</v>
      </c>
      <c r="B53" s="259"/>
      <c r="C53" s="259"/>
      <c r="D53" s="259"/>
      <c r="E53" s="259"/>
      <c r="F53" s="259"/>
      <c r="G53" s="259"/>
      <c r="H53" s="259"/>
      <c r="I53" s="7">
        <v>44</v>
      </c>
      <c r="J53" s="146">
        <f>J50+J51-J52</f>
        <v>2676351796.02</v>
      </c>
      <c r="K53" s="147">
        <f>K50+K51-K52</f>
        <v>3152064735.0200453</v>
      </c>
    </row>
    <row r="54" spans="1:11" x14ac:dyDescent="0.2">
      <c r="J54" s="143"/>
      <c r="K54" s="143"/>
    </row>
    <row r="55" spans="1:11" x14ac:dyDescent="0.2">
      <c r="J55" s="143"/>
    </row>
    <row r="57" spans="1:11" x14ac:dyDescent="0.2">
      <c r="J57" s="143"/>
    </row>
    <row r="58" spans="1:11" x14ac:dyDescent="0.2">
      <c r="J58" s="143"/>
    </row>
  </sheetData>
  <protectedRanges>
    <protectedRange sqref="J12:K12" name="Range1_4_1_1_1_1"/>
    <protectedRange sqref="J8" name="Range1_10_2_1_1_1"/>
    <protectedRange sqref="J9" name="Range1_10_3_1_1_1_2"/>
    <protectedRange sqref="K8" name="Range1_10_2_1_1_1_1"/>
    <protectedRange sqref="K9" name="Range1_10_3_1_1_1_1_1"/>
    <protectedRange sqref="J16:K16" name="Range1_11_1_2_1_2"/>
    <protectedRange sqref="J17:K17 J18" name="Range1_11_2_2_1_3"/>
    <protectedRange sqref="J15" name="Range1_11_1_2"/>
    <protectedRange sqref="K18" name="Range1_11_2_2_1_1_1"/>
    <protectedRange sqref="J23:K25" name="Range1_12_3_1_1"/>
    <protectedRange sqref="J27:K27" name="Range1_12_1_2_1_1"/>
    <protectedRange sqref="J29:K29" name="Range1_13_3_1_1_1"/>
    <protectedRange sqref="J31:K31" name="Range1_13_1_2_1_1_1"/>
    <protectedRange sqref="J50:K50" name="Range1_8_1_1_1_1"/>
  </protectedRanges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3 J13:K13 J36:K38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4:K14 J32:K34 J19:K21 J45:K49 J52:K53">
      <formula1>0</formula1>
    </dataValidation>
    <dataValidation operator="notEqual" allowBlank="1" showInputMessage="1" showErrorMessage="1" errorTitle="Pogrešan unos" error="Mogu se unijeti samo cjelobrojne vrijednosti." sqref="J26:K26 J10:K10 J30:K30 K40:K43 J40:J42 J44:K44"/>
    <dataValidation operator="greaterThan" allowBlank="1" showInputMessage="1" showErrorMessage="1" sqref="J16:K17 J15 J12:K12 J23:K25 J27:K27 J31:K31 J8:K9 J29:K29 J50:K50"/>
  </dataValidations>
  <pageMargins left="0.75" right="0.75" top="1" bottom="1" header="0.5" footer="0.5"/>
  <pageSetup paperSize="9" scale="74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L32" sqref="L32"/>
    </sheetView>
  </sheetViews>
  <sheetFormatPr defaultRowHeight="12.75" x14ac:dyDescent="0.2"/>
  <sheetData>
    <row r="1" spans="1:11" x14ac:dyDescent="0.2">
      <c r="A1" s="286" t="s">
        <v>205</v>
      </c>
      <c r="B1" s="287"/>
      <c r="C1" s="287"/>
      <c r="D1" s="287"/>
      <c r="E1" s="287"/>
      <c r="F1" s="287"/>
      <c r="G1" s="287"/>
      <c r="H1" s="287"/>
      <c r="I1" s="287"/>
      <c r="J1" s="288"/>
      <c r="K1" s="301"/>
    </row>
    <row r="2" spans="1:11" x14ac:dyDescent="0.2">
      <c r="A2" s="290" t="s">
        <v>6</v>
      </c>
      <c r="B2" s="291"/>
      <c r="C2" s="291"/>
      <c r="D2" s="291"/>
      <c r="E2" s="291"/>
      <c r="F2" s="291"/>
      <c r="G2" s="291"/>
      <c r="H2" s="291"/>
      <c r="I2" s="291"/>
      <c r="J2" s="288"/>
      <c r="K2" s="289"/>
    </row>
    <row r="3" spans="1:11" x14ac:dyDescent="0.2">
      <c r="A3" s="14"/>
      <c r="B3" s="15"/>
      <c r="C3" s="15"/>
      <c r="D3" s="15"/>
      <c r="E3" s="15"/>
      <c r="F3" s="15"/>
      <c r="G3" s="15"/>
      <c r="H3" s="15"/>
      <c r="I3" s="15"/>
      <c r="J3" s="17"/>
      <c r="K3" s="3"/>
    </row>
    <row r="4" spans="1:11" x14ac:dyDescent="0.2">
      <c r="A4" s="292" t="s">
        <v>7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24" thickBot="1" x14ac:dyDescent="0.25">
      <c r="A5" s="295" t="s">
        <v>61</v>
      </c>
      <c r="B5" s="295"/>
      <c r="C5" s="295"/>
      <c r="D5" s="295"/>
      <c r="E5" s="295"/>
      <c r="F5" s="295"/>
      <c r="G5" s="295"/>
      <c r="H5" s="295"/>
      <c r="I5" s="73" t="s">
        <v>289</v>
      </c>
      <c r="J5" s="74" t="s">
        <v>156</v>
      </c>
      <c r="K5" s="74" t="s">
        <v>157</v>
      </c>
    </row>
    <row r="6" spans="1:11" x14ac:dyDescent="0.2">
      <c r="A6" s="296">
        <v>1</v>
      </c>
      <c r="B6" s="296"/>
      <c r="C6" s="296"/>
      <c r="D6" s="296"/>
      <c r="E6" s="296"/>
      <c r="F6" s="296"/>
      <c r="G6" s="296"/>
      <c r="H6" s="296"/>
      <c r="I6" s="75">
        <v>2</v>
      </c>
      <c r="J6" s="76" t="s">
        <v>293</v>
      </c>
      <c r="K6" s="76" t="s">
        <v>294</v>
      </c>
    </row>
    <row r="7" spans="1:11" x14ac:dyDescent="0.2">
      <c r="A7" s="297" t="s">
        <v>162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1" x14ac:dyDescent="0.2">
      <c r="A8" s="236" t="s">
        <v>207</v>
      </c>
      <c r="B8" s="237"/>
      <c r="C8" s="237"/>
      <c r="D8" s="237"/>
      <c r="E8" s="237"/>
      <c r="F8" s="237"/>
      <c r="G8" s="237"/>
      <c r="H8" s="237"/>
      <c r="I8" s="4">
        <v>1</v>
      </c>
      <c r="J8" s="8"/>
      <c r="K8" s="13"/>
    </row>
    <row r="9" spans="1:11" x14ac:dyDescent="0.2">
      <c r="A9" s="236" t="s">
        <v>125</v>
      </c>
      <c r="B9" s="237"/>
      <c r="C9" s="237"/>
      <c r="D9" s="237"/>
      <c r="E9" s="237"/>
      <c r="F9" s="237"/>
      <c r="G9" s="237"/>
      <c r="H9" s="237"/>
      <c r="I9" s="4">
        <v>2</v>
      </c>
      <c r="J9" s="8"/>
      <c r="K9" s="13"/>
    </row>
    <row r="10" spans="1:11" x14ac:dyDescent="0.2">
      <c r="A10" s="236" t="s">
        <v>126</v>
      </c>
      <c r="B10" s="237"/>
      <c r="C10" s="237"/>
      <c r="D10" s="237"/>
      <c r="E10" s="237"/>
      <c r="F10" s="237"/>
      <c r="G10" s="237"/>
      <c r="H10" s="237"/>
      <c r="I10" s="4">
        <v>3</v>
      </c>
      <c r="J10" s="8"/>
      <c r="K10" s="13"/>
    </row>
    <row r="11" spans="1:11" x14ac:dyDescent="0.2">
      <c r="A11" s="236" t="s">
        <v>127</v>
      </c>
      <c r="B11" s="237"/>
      <c r="C11" s="237"/>
      <c r="D11" s="237"/>
      <c r="E11" s="237"/>
      <c r="F11" s="237"/>
      <c r="G11" s="237"/>
      <c r="H11" s="237"/>
      <c r="I11" s="4">
        <v>4</v>
      </c>
      <c r="J11" s="8"/>
      <c r="K11" s="13"/>
    </row>
    <row r="12" spans="1:11" x14ac:dyDescent="0.2">
      <c r="A12" s="236" t="s">
        <v>128</v>
      </c>
      <c r="B12" s="237"/>
      <c r="C12" s="237"/>
      <c r="D12" s="237"/>
      <c r="E12" s="237"/>
      <c r="F12" s="237"/>
      <c r="G12" s="237"/>
      <c r="H12" s="237"/>
      <c r="I12" s="4">
        <v>5</v>
      </c>
      <c r="J12" s="8"/>
      <c r="K12" s="13"/>
    </row>
    <row r="13" spans="1:11" x14ac:dyDescent="0.2">
      <c r="A13" s="233" t="s">
        <v>206</v>
      </c>
      <c r="B13" s="234"/>
      <c r="C13" s="234"/>
      <c r="D13" s="234"/>
      <c r="E13" s="234"/>
      <c r="F13" s="234"/>
      <c r="G13" s="234"/>
      <c r="H13" s="234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236" t="s">
        <v>129</v>
      </c>
      <c r="B14" s="237"/>
      <c r="C14" s="237"/>
      <c r="D14" s="237"/>
      <c r="E14" s="237"/>
      <c r="F14" s="237"/>
      <c r="G14" s="237"/>
      <c r="H14" s="237"/>
      <c r="I14" s="4">
        <v>7</v>
      </c>
      <c r="J14" s="8"/>
      <c r="K14" s="13"/>
    </row>
    <row r="15" spans="1:11" x14ac:dyDescent="0.2">
      <c r="A15" s="236" t="s">
        <v>130</v>
      </c>
      <c r="B15" s="237"/>
      <c r="C15" s="237"/>
      <c r="D15" s="237"/>
      <c r="E15" s="237"/>
      <c r="F15" s="237"/>
      <c r="G15" s="237"/>
      <c r="H15" s="237"/>
      <c r="I15" s="4">
        <v>8</v>
      </c>
      <c r="J15" s="8"/>
      <c r="K15" s="13"/>
    </row>
    <row r="16" spans="1:11" x14ac:dyDescent="0.2">
      <c r="A16" s="236" t="s">
        <v>131</v>
      </c>
      <c r="B16" s="237"/>
      <c r="C16" s="237"/>
      <c r="D16" s="237"/>
      <c r="E16" s="237"/>
      <c r="F16" s="237"/>
      <c r="G16" s="237"/>
      <c r="H16" s="237"/>
      <c r="I16" s="4">
        <v>9</v>
      </c>
      <c r="J16" s="8"/>
      <c r="K16" s="13"/>
    </row>
    <row r="17" spans="1:11" x14ac:dyDescent="0.2">
      <c r="A17" s="236" t="s">
        <v>132</v>
      </c>
      <c r="B17" s="237"/>
      <c r="C17" s="237"/>
      <c r="D17" s="237"/>
      <c r="E17" s="237"/>
      <c r="F17" s="237"/>
      <c r="G17" s="237"/>
      <c r="H17" s="237"/>
      <c r="I17" s="4">
        <v>10</v>
      </c>
      <c r="J17" s="8"/>
      <c r="K17" s="13"/>
    </row>
    <row r="18" spans="1:11" x14ac:dyDescent="0.2">
      <c r="A18" s="236" t="s">
        <v>133</v>
      </c>
      <c r="B18" s="237"/>
      <c r="C18" s="237"/>
      <c r="D18" s="237"/>
      <c r="E18" s="237"/>
      <c r="F18" s="237"/>
      <c r="G18" s="237"/>
      <c r="H18" s="237"/>
      <c r="I18" s="4">
        <v>11</v>
      </c>
      <c r="J18" s="8"/>
      <c r="K18" s="13"/>
    </row>
    <row r="19" spans="1:11" x14ac:dyDescent="0.2">
      <c r="A19" s="236" t="s">
        <v>134</v>
      </c>
      <c r="B19" s="237"/>
      <c r="C19" s="237"/>
      <c r="D19" s="237"/>
      <c r="E19" s="237"/>
      <c r="F19" s="237"/>
      <c r="G19" s="237"/>
      <c r="H19" s="237"/>
      <c r="I19" s="4">
        <v>12</v>
      </c>
      <c r="J19" s="8"/>
      <c r="K19" s="13"/>
    </row>
    <row r="20" spans="1:11" x14ac:dyDescent="0.2">
      <c r="A20" s="233" t="s">
        <v>47</v>
      </c>
      <c r="B20" s="234"/>
      <c r="C20" s="234"/>
      <c r="D20" s="234"/>
      <c r="E20" s="234"/>
      <c r="F20" s="234"/>
      <c r="G20" s="234"/>
      <c r="H20" s="234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233" t="s">
        <v>111</v>
      </c>
      <c r="B21" s="302"/>
      <c r="C21" s="302"/>
      <c r="D21" s="302"/>
      <c r="E21" s="302"/>
      <c r="F21" s="302"/>
      <c r="G21" s="302"/>
      <c r="H21" s="30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49" t="s">
        <v>112</v>
      </c>
      <c r="B22" s="304"/>
      <c r="C22" s="304"/>
      <c r="D22" s="304"/>
      <c r="E22" s="304"/>
      <c r="F22" s="304"/>
      <c r="G22" s="304"/>
      <c r="H22" s="30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97" t="s">
        <v>165</v>
      </c>
      <c r="B23" s="298"/>
      <c r="C23" s="298"/>
      <c r="D23" s="298"/>
      <c r="E23" s="298"/>
      <c r="F23" s="298"/>
      <c r="G23" s="298"/>
      <c r="H23" s="298"/>
      <c r="I23" s="299"/>
      <c r="J23" s="299"/>
      <c r="K23" s="300"/>
    </row>
    <row r="24" spans="1:11" x14ac:dyDescent="0.2">
      <c r="A24" s="236" t="s">
        <v>171</v>
      </c>
      <c r="B24" s="237"/>
      <c r="C24" s="237"/>
      <c r="D24" s="237"/>
      <c r="E24" s="237"/>
      <c r="F24" s="237"/>
      <c r="G24" s="237"/>
      <c r="H24" s="237"/>
      <c r="I24" s="4">
        <v>16</v>
      </c>
      <c r="J24" s="8"/>
      <c r="K24" s="13"/>
    </row>
    <row r="25" spans="1:11" x14ac:dyDescent="0.2">
      <c r="A25" s="236" t="s">
        <v>172</v>
      </c>
      <c r="B25" s="237"/>
      <c r="C25" s="237"/>
      <c r="D25" s="237"/>
      <c r="E25" s="237"/>
      <c r="F25" s="237"/>
      <c r="G25" s="237"/>
      <c r="H25" s="237"/>
      <c r="I25" s="4">
        <v>17</v>
      </c>
      <c r="J25" s="8"/>
      <c r="K25" s="13"/>
    </row>
    <row r="26" spans="1:11" x14ac:dyDescent="0.2">
      <c r="A26" s="236" t="s">
        <v>48</v>
      </c>
      <c r="B26" s="237"/>
      <c r="C26" s="237"/>
      <c r="D26" s="237"/>
      <c r="E26" s="237"/>
      <c r="F26" s="237"/>
      <c r="G26" s="237"/>
      <c r="H26" s="237"/>
      <c r="I26" s="4">
        <v>18</v>
      </c>
      <c r="J26" s="8"/>
      <c r="K26" s="13"/>
    </row>
    <row r="27" spans="1:11" x14ac:dyDescent="0.2">
      <c r="A27" s="236" t="s">
        <v>49</v>
      </c>
      <c r="B27" s="237"/>
      <c r="C27" s="237"/>
      <c r="D27" s="237"/>
      <c r="E27" s="237"/>
      <c r="F27" s="237"/>
      <c r="G27" s="237"/>
      <c r="H27" s="237"/>
      <c r="I27" s="4">
        <v>19</v>
      </c>
      <c r="J27" s="8"/>
      <c r="K27" s="13"/>
    </row>
    <row r="28" spans="1:11" x14ac:dyDescent="0.2">
      <c r="A28" s="236" t="s">
        <v>173</v>
      </c>
      <c r="B28" s="237"/>
      <c r="C28" s="237"/>
      <c r="D28" s="237"/>
      <c r="E28" s="237"/>
      <c r="F28" s="237"/>
      <c r="G28" s="237"/>
      <c r="H28" s="237"/>
      <c r="I28" s="4">
        <v>20</v>
      </c>
      <c r="J28" s="8"/>
      <c r="K28" s="13"/>
    </row>
    <row r="29" spans="1:11" x14ac:dyDescent="0.2">
      <c r="A29" s="233" t="s">
        <v>119</v>
      </c>
      <c r="B29" s="234"/>
      <c r="C29" s="234"/>
      <c r="D29" s="234"/>
      <c r="E29" s="234"/>
      <c r="F29" s="234"/>
      <c r="G29" s="234"/>
      <c r="H29" s="234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236" t="s">
        <v>2</v>
      </c>
      <c r="B30" s="237"/>
      <c r="C30" s="237"/>
      <c r="D30" s="237"/>
      <c r="E30" s="237"/>
      <c r="F30" s="237"/>
      <c r="G30" s="237"/>
      <c r="H30" s="237"/>
      <c r="I30" s="4">
        <v>22</v>
      </c>
      <c r="J30" s="8"/>
      <c r="K30" s="13"/>
    </row>
    <row r="31" spans="1:11" x14ac:dyDescent="0.2">
      <c r="A31" s="236" t="s">
        <v>3</v>
      </c>
      <c r="B31" s="237"/>
      <c r="C31" s="237"/>
      <c r="D31" s="237"/>
      <c r="E31" s="237"/>
      <c r="F31" s="237"/>
      <c r="G31" s="237"/>
      <c r="H31" s="237"/>
      <c r="I31" s="4">
        <v>23</v>
      </c>
      <c r="J31" s="8"/>
      <c r="K31" s="13"/>
    </row>
    <row r="32" spans="1:11" x14ac:dyDescent="0.2">
      <c r="A32" s="236" t="s">
        <v>4</v>
      </c>
      <c r="B32" s="237"/>
      <c r="C32" s="237"/>
      <c r="D32" s="237"/>
      <c r="E32" s="237"/>
      <c r="F32" s="237"/>
      <c r="G32" s="237"/>
      <c r="H32" s="237"/>
      <c r="I32" s="4">
        <v>24</v>
      </c>
      <c r="J32" s="8"/>
      <c r="K32" s="13"/>
    </row>
    <row r="33" spans="1:11" x14ac:dyDescent="0.2">
      <c r="A33" s="233" t="s">
        <v>50</v>
      </c>
      <c r="B33" s="234"/>
      <c r="C33" s="234"/>
      <c r="D33" s="234"/>
      <c r="E33" s="234"/>
      <c r="F33" s="234"/>
      <c r="G33" s="234"/>
      <c r="H33" s="234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233" t="s">
        <v>113</v>
      </c>
      <c r="B34" s="234"/>
      <c r="C34" s="234"/>
      <c r="D34" s="234"/>
      <c r="E34" s="234"/>
      <c r="F34" s="234"/>
      <c r="G34" s="234"/>
      <c r="H34" s="23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233" t="s">
        <v>114</v>
      </c>
      <c r="B35" s="234"/>
      <c r="C35" s="234"/>
      <c r="D35" s="234"/>
      <c r="E35" s="234"/>
      <c r="F35" s="234"/>
      <c r="G35" s="234"/>
      <c r="H35" s="23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97" t="s">
        <v>166</v>
      </c>
      <c r="B36" s="298"/>
      <c r="C36" s="298"/>
      <c r="D36" s="298"/>
      <c r="E36" s="298"/>
      <c r="F36" s="298"/>
      <c r="G36" s="298"/>
      <c r="H36" s="298"/>
      <c r="I36" s="299">
        <v>0</v>
      </c>
      <c r="J36" s="299"/>
      <c r="K36" s="300"/>
    </row>
    <row r="37" spans="1:11" x14ac:dyDescent="0.2">
      <c r="A37" s="236" t="s">
        <v>180</v>
      </c>
      <c r="B37" s="237"/>
      <c r="C37" s="237"/>
      <c r="D37" s="237"/>
      <c r="E37" s="237"/>
      <c r="F37" s="237"/>
      <c r="G37" s="237"/>
      <c r="H37" s="237"/>
      <c r="I37" s="4">
        <v>28</v>
      </c>
      <c r="J37" s="8"/>
      <c r="K37" s="13"/>
    </row>
    <row r="38" spans="1:11" x14ac:dyDescent="0.2">
      <c r="A38" s="236" t="s">
        <v>29</v>
      </c>
      <c r="B38" s="237"/>
      <c r="C38" s="237"/>
      <c r="D38" s="237"/>
      <c r="E38" s="237"/>
      <c r="F38" s="237"/>
      <c r="G38" s="237"/>
      <c r="H38" s="237"/>
      <c r="I38" s="4">
        <v>29</v>
      </c>
      <c r="J38" s="8"/>
      <c r="K38" s="13"/>
    </row>
    <row r="39" spans="1:11" x14ac:dyDescent="0.2">
      <c r="A39" s="236" t="s">
        <v>30</v>
      </c>
      <c r="B39" s="237"/>
      <c r="C39" s="237"/>
      <c r="D39" s="237"/>
      <c r="E39" s="237"/>
      <c r="F39" s="237"/>
      <c r="G39" s="237"/>
      <c r="H39" s="237"/>
      <c r="I39" s="4">
        <v>30</v>
      </c>
      <c r="J39" s="8"/>
      <c r="K39" s="13"/>
    </row>
    <row r="40" spans="1:11" x14ac:dyDescent="0.2">
      <c r="A40" s="233" t="s">
        <v>51</v>
      </c>
      <c r="B40" s="234"/>
      <c r="C40" s="234"/>
      <c r="D40" s="234"/>
      <c r="E40" s="234"/>
      <c r="F40" s="234"/>
      <c r="G40" s="234"/>
      <c r="H40" s="234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236" t="s">
        <v>31</v>
      </c>
      <c r="B41" s="237"/>
      <c r="C41" s="237"/>
      <c r="D41" s="237"/>
      <c r="E41" s="237"/>
      <c r="F41" s="237"/>
      <c r="G41" s="237"/>
      <c r="H41" s="237"/>
      <c r="I41" s="4">
        <v>32</v>
      </c>
      <c r="J41" s="8"/>
      <c r="K41" s="13"/>
    </row>
    <row r="42" spans="1:11" x14ac:dyDescent="0.2">
      <c r="A42" s="236" t="s">
        <v>32</v>
      </c>
      <c r="B42" s="237"/>
      <c r="C42" s="237"/>
      <c r="D42" s="237"/>
      <c r="E42" s="237"/>
      <c r="F42" s="237"/>
      <c r="G42" s="237"/>
      <c r="H42" s="237"/>
      <c r="I42" s="4">
        <v>33</v>
      </c>
      <c r="J42" s="8"/>
      <c r="K42" s="13"/>
    </row>
    <row r="43" spans="1:11" x14ac:dyDescent="0.2">
      <c r="A43" s="236" t="s">
        <v>33</v>
      </c>
      <c r="B43" s="237"/>
      <c r="C43" s="237"/>
      <c r="D43" s="237"/>
      <c r="E43" s="237"/>
      <c r="F43" s="237"/>
      <c r="G43" s="237"/>
      <c r="H43" s="237"/>
      <c r="I43" s="4">
        <v>34</v>
      </c>
      <c r="J43" s="8"/>
      <c r="K43" s="13"/>
    </row>
    <row r="44" spans="1:11" x14ac:dyDescent="0.2">
      <c r="A44" s="236" t="s">
        <v>34</v>
      </c>
      <c r="B44" s="237"/>
      <c r="C44" s="237"/>
      <c r="D44" s="237"/>
      <c r="E44" s="237"/>
      <c r="F44" s="237"/>
      <c r="G44" s="237"/>
      <c r="H44" s="237"/>
      <c r="I44" s="4">
        <v>35</v>
      </c>
      <c r="J44" s="8"/>
      <c r="K44" s="13"/>
    </row>
    <row r="45" spans="1:11" x14ac:dyDescent="0.2">
      <c r="A45" s="236" t="s">
        <v>35</v>
      </c>
      <c r="B45" s="237"/>
      <c r="C45" s="237"/>
      <c r="D45" s="237"/>
      <c r="E45" s="237"/>
      <c r="F45" s="237"/>
      <c r="G45" s="237"/>
      <c r="H45" s="237"/>
      <c r="I45" s="4">
        <v>36</v>
      </c>
      <c r="J45" s="8"/>
      <c r="K45" s="13"/>
    </row>
    <row r="46" spans="1:11" x14ac:dyDescent="0.2">
      <c r="A46" s="233" t="s">
        <v>154</v>
      </c>
      <c r="B46" s="234"/>
      <c r="C46" s="234"/>
      <c r="D46" s="234"/>
      <c r="E46" s="234"/>
      <c r="F46" s="234"/>
      <c r="G46" s="234"/>
      <c r="H46" s="234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233" t="s">
        <v>168</v>
      </c>
      <c r="B47" s="234"/>
      <c r="C47" s="234"/>
      <c r="D47" s="234"/>
      <c r="E47" s="234"/>
      <c r="F47" s="234"/>
      <c r="G47" s="234"/>
      <c r="H47" s="23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233" t="s">
        <v>169</v>
      </c>
      <c r="B48" s="234"/>
      <c r="C48" s="234"/>
      <c r="D48" s="234"/>
      <c r="E48" s="234"/>
      <c r="F48" s="234"/>
      <c r="G48" s="234"/>
      <c r="H48" s="23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233" t="s">
        <v>155</v>
      </c>
      <c r="B49" s="234"/>
      <c r="C49" s="234"/>
      <c r="D49" s="234"/>
      <c r="E49" s="234"/>
      <c r="F49" s="234"/>
      <c r="G49" s="234"/>
      <c r="H49" s="23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233" t="s">
        <v>15</v>
      </c>
      <c r="B50" s="234"/>
      <c r="C50" s="234"/>
      <c r="D50" s="234"/>
      <c r="E50" s="234"/>
      <c r="F50" s="234"/>
      <c r="G50" s="234"/>
      <c r="H50" s="23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233" t="s">
        <v>167</v>
      </c>
      <c r="B51" s="234"/>
      <c r="C51" s="234"/>
      <c r="D51" s="234"/>
      <c r="E51" s="234"/>
      <c r="F51" s="234"/>
      <c r="G51" s="234"/>
      <c r="H51" s="234"/>
      <c r="I51" s="4">
        <v>42</v>
      </c>
      <c r="J51" s="8"/>
      <c r="K51" s="13"/>
    </row>
    <row r="52" spans="1:11" x14ac:dyDescent="0.2">
      <c r="A52" s="233" t="s">
        <v>182</v>
      </c>
      <c r="B52" s="234"/>
      <c r="C52" s="234"/>
      <c r="D52" s="234"/>
      <c r="E52" s="234"/>
      <c r="F52" s="234"/>
      <c r="G52" s="234"/>
      <c r="H52" s="234"/>
      <c r="I52" s="4">
        <v>43</v>
      </c>
      <c r="J52" s="8"/>
      <c r="K52" s="13"/>
    </row>
    <row r="53" spans="1:11" x14ac:dyDescent="0.2">
      <c r="A53" s="233" t="s">
        <v>183</v>
      </c>
      <c r="B53" s="234"/>
      <c r="C53" s="234"/>
      <c r="D53" s="234"/>
      <c r="E53" s="234"/>
      <c r="F53" s="234"/>
      <c r="G53" s="234"/>
      <c r="H53" s="234"/>
      <c r="I53" s="4">
        <v>44</v>
      </c>
      <c r="J53" s="8"/>
      <c r="K53" s="13"/>
    </row>
    <row r="54" spans="1:11" x14ac:dyDescent="0.2">
      <c r="A54" s="249" t="s">
        <v>184</v>
      </c>
      <c r="B54" s="250"/>
      <c r="C54" s="250"/>
      <c r="D54" s="250"/>
      <c r="E54" s="250"/>
      <c r="F54" s="250"/>
      <c r="G54" s="250"/>
      <c r="H54" s="250"/>
      <c r="I54" s="7">
        <v>45</v>
      </c>
      <c r="J54" s="10">
        <f>J51+J52-J53</f>
        <v>0</v>
      </c>
      <c r="K54" s="16">
        <f>K51+K52-K53</f>
        <v>0</v>
      </c>
    </row>
    <row r="55" spans="1:11" x14ac:dyDescent="0.2">
      <c r="A55" s="77" t="s">
        <v>181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5"/>
  <sheetViews>
    <sheetView view="pageBreakPreview" zoomScale="110" zoomScaleNormal="100" workbookViewId="0">
      <selection activeCell="K5" sqref="K5:K14"/>
    </sheetView>
  </sheetViews>
  <sheetFormatPr defaultRowHeight="12.75" x14ac:dyDescent="0.2"/>
  <cols>
    <col min="1" max="4" width="9.140625" style="84"/>
    <col min="5" max="5" width="10.140625" style="84" bestFit="1" customWidth="1"/>
    <col min="6" max="9" width="9.140625" style="84"/>
    <col min="10" max="11" width="12.140625" style="84" bestFit="1" customWidth="1"/>
    <col min="12" max="13" width="12" style="84" bestFit="1" customWidth="1"/>
    <col min="14" max="16384" width="9.140625" style="84"/>
  </cols>
  <sheetData>
    <row r="1" spans="1:13" x14ac:dyDescent="0.2">
      <c r="A1" s="312" t="s">
        <v>291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83"/>
    </row>
    <row r="2" spans="1:13" ht="15.75" x14ac:dyDescent="0.2">
      <c r="A2" s="81"/>
      <c r="B2" s="82"/>
      <c r="C2" s="322" t="s">
        <v>292</v>
      </c>
      <c r="D2" s="322"/>
      <c r="E2" s="86">
        <v>42736</v>
      </c>
      <c r="F2" s="85" t="s">
        <v>258</v>
      </c>
      <c r="G2" s="323">
        <v>43100</v>
      </c>
      <c r="H2" s="324"/>
      <c r="I2" s="82"/>
      <c r="J2" s="82"/>
      <c r="K2" s="82"/>
      <c r="L2" s="87"/>
    </row>
    <row r="3" spans="1:13" ht="24" thickBot="1" x14ac:dyDescent="0.25">
      <c r="A3" s="325" t="s">
        <v>61</v>
      </c>
      <c r="B3" s="325"/>
      <c r="C3" s="325"/>
      <c r="D3" s="325"/>
      <c r="E3" s="325"/>
      <c r="F3" s="325"/>
      <c r="G3" s="325"/>
      <c r="H3" s="325"/>
      <c r="I3" s="88" t="s">
        <v>315</v>
      </c>
      <c r="J3" s="89" t="s">
        <v>156</v>
      </c>
      <c r="K3" s="89" t="s">
        <v>157</v>
      </c>
    </row>
    <row r="4" spans="1:13" x14ac:dyDescent="0.2">
      <c r="A4" s="326">
        <v>1</v>
      </c>
      <c r="B4" s="326"/>
      <c r="C4" s="326"/>
      <c r="D4" s="326"/>
      <c r="E4" s="326"/>
      <c r="F4" s="326"/>
      <c r="G4" s="326"/>
      <c r="H4" s="326"/>
      <c r="I4" s="91">
        <v>2</v>
      </c>
      <c r="J4" s="90" t="s">
        <v>293</v>
      </c>
      <c r="K4" s="90" t="s">
        <v>294</v>
      </c>
    </row>
    <row r="5" spans="1:13" x14ac:dyDescent="0.2">
      <c r="A5" s="314" t="s">
        <v>295</v>
      </c>
      <c r="B5" s="315"/>
      <c r="C5" s="315"/>
      <c r="D5" s="315"/>
      <c r="E5" s="315"/>
      <c r="F5" s="315"/>
      <c r="G5" s="315"/>
      <c r="H5" s="315"/>
      <c r="I5" s="92">
        <v>1</v>
      </c>
      <c r="J5" s="11">
        <v>9822853500</v>
      </c>
      <c r="K5" s="11">
        <v>9822853500</v>
      </c>
    </row>
    <row r="6" spans="1:13" x14ac:dyDescent="0.2">
      <c r="A6" s="314" t="s">
        <v>296</v>
      </c>
      <c r="B6" s="315"/>
      <c r="C6" s="315"/>
      <c r="D6" s="315"/>
      <c r="E6" s="315"/>
      <c r="F6" s="315"/>
      <c r="G6" s="315"/>
      <c r="H6" s="315"/>
      <c r="I6" s="92">
        <v>2</v>
      </c>
      <c r="J6" s="13">
        <v>0</v>
      </c>
      <c r="K6" s="13">
        <v>0</v>
      </c>
    </row>
    <row r="7" spans="1:13" x14ac:dyDescent="0.2">
      <c r="A7" s="314" t="s">
        <v>297</v>
      </c>
      <c r="B7" s="315"/>
      <c r="C7" s="315"/>
      <c r="D7" s="315"/>
      <c r="E7" s="315"/>
      <c r="F7" s="315"/>
      <c r="G7" s="315"/>
      <c r="H7" s="315"/>
      <c r="I7" s="92">
        <v>3</v>
      </c>
      <c r="J7" s="13">
        <v>491345057</v>
      </c>
      <c r="K7" s="13">
        <v>491604073</v>
      </c>
    </row>
    <row r="8" spans="1:13" x14ac:dyDescent="0.2">
      <c r="A8" s="314" t="s">
        <v>298</v>
      </c>
      <c r="B8" s="315"/>
      <c r="C8" s="315"/>
      <c r="D8" s="315"/>
      <c r="E8" s="315"/>
      <c r="F8" s="315"/>
      <c r="G8" s="315"/>
      <c r="H8" s="315"/>
      <c r="I8" s="92">
        <v>4</v>
      </c>
      <c r="J8" s="13">
        <v>633035014</v>
      </c>
      <c r="K8" s="13">
        <v>1024447978</v>
      </c>
    </row>
    <row r="9" spans="1:13" x14ac:dyDescent="0.2">
      <c r="A9" s="314" t="s">
        <v>299</v>
      </c>
      <c r="B9" s="315"/>
      <c r="C9" s="315"/>
      <c r="D9" s="315"/>
      <c r="E9" s="315"/>
      <c r="F9" s="315"/>
      <c r="G9" s="315"/>
      <c r="H9" s="315"/>
      <c r="I9" s="92">
        <v>5</v>
      </c>
      <c r="J9" s="13">
        <v>933574108</v>
      </c>
      <c r="K9" s="13">
        <v>863436283</v>
      </c>
    </row>
    <row r="10" spans="1:13" x14ac:dyDescent="0.2">
      <c r="A10" s="314" t="s">
        <v>300</v>
      </c>
      <c r="B10" s="315"/>
      <c r="C10" s="315"/>
      <c r="D10" s="315"/>
      <c r="E10" s="315"/>
      <c r="F10" s="315"/>
      <c r="G10" s="315"/>
      <c r="H10" s="315"/>
      <c r="I10" s="92">
        <v>6</v>
      </c>
      <c r="J10" s="13">
        <v>0</v>
      </c>
      <c r="K10" s="13">
        <v>0</v>
      </c>
    </row>
    <row r="11" spans="1:13" x14ac:dyDescent="0.2">
      <c r="A11" s="314" t="s">
        <v>301</v>
      </c>
      <c r="B11" s="315"/>
      <c r="C11" s="315"/>
      <c r="D11" s="315"/>
      <c r="E11" s="315"/>
      <c r="F11" s="315"/>
      <c r="G11" s="315"/>
      <c r="H11" s="315"/>
      <c r="I11" s="92">
        <v>7</v>
      </c>
      <c r="J11" s="13">
        <v>0</v>
      </c>
      <c r="K11" s="13">
        <v>0</v>
      </c>
    </row>
    <row r="12" spans="1:13" x14ac:dyDescent="0.2">
      <c r="A12" s="314" t="s">
        <v>302</v>
      </c>
      <c r="B12" s="315"/>
      <c r="C12" s="315"/>
      <c r="D12" s="315"/>
      <c r="E12" s="315"/>
      <c r="F12" s="315"/>
      <c r="G12" s="315"/>
      <c r="H12" s="315"/>
      <c r="I12" s="92">
        <v>8</v>
      </c>
      <c r="J12" s="13">
        <v>2440397</v>
      </c>
      <c r="K12" s="13">
        <v>1661560</v>
      </c>
    </row>
    <row r="13" spans="1:13" x14ac:dyDescent="0.2">
      <c r="A13" s="314" t="s">
        <v>303</v>
      </c>
      <c r="B13" s="315"/>
      <c r="C13" s="315"/>
      <c r="D13" s="315"/>
      <c r="E13" s="315"/>
      <c r="F13" s="315"/>
      <c r="G13" s="315"/>
      <c r="H13" s="315"/>
      <c r="I13" s="92">
        <v>9</v>
      </c>
      <c r="J13" s="13">
        <v>0</v>
      </c>
      <c r="K13" s="13">
        <v>0</v>
      </c>
    </row>
    <row r="14" spans="1:13" x14ac:dyDescent="0.2">
      <c r="A14" s="316" t="s">
        <v>304</v>
      </c>
      <c r="B14" s="317"/>
      <c r="C14" s="317"/>
      <c r="D14" s="317"/>
      <c r="E14" s="317"/>
      <c r="F14" s="317"/>
      <c r="G14" s="317"/>
      <c r="H14" s="317"/>
      <c r="I14" s="92">
        <v>10</v>
      </c>
      <c r="J14" s="12">
        <v>11883248076</v>
      </c>
      <c r="K14" s="12">
        <f>SUM(K5:K13)</f>
        <v>12204003394</v>
      </c>
      <c r="L14" s="137"/>
      <c r="M14" s="137"/>
    </row>
    <row r="15" spans="1:13" x14ac:dyDescent="0.2">
      <c r="A15" s="314" t="s">
        <v>305</v>
      </c>
      <c r="B15" s="315"/>
      <c r="C15" s="315"/>
      <c r="D15" s="315"/>
      <c r="E15" s="315"/>
      <c r="F15" s="315"/>
      <c r="G15" s="315"/>
      <c r="H15" s="315"/>
      <c r="I15" s="92">
        <v>11</v>
      </c>
      <c r="J15" s="13">
        <v>0</v>
      </c>
      <c r="K15" s="13">
        <v>0</v>
      </c>
      <c r="M15" s="137"/>
    </row>
    <row r="16" spans="1:13" x14ac:dyDescent="0.2">
      <c r="A16" s="314" t="s">
        <v>306</v>
      </c>
      <c r="B16" s="315"/>
      <c r="C16" s="315"/>
      <c r="D16" s="315"/>
      <c r="E16" s="315"/>
      <c r="F16" s="315"/>
      <c r="G16" s="315"/>
      <c r="H16" s="315"/>
      <c r="I16" s="92">
        <v>12</v>
      </c>
      <c r="J16" s="13">
        <v>0</v>
      </c>
      <c r="K16" s="13">
        <v>0</v>
      </c>
    </row>
    <row r="17" spans="1:11" x14ac:dyDescent="0.2">
      <c r="A17" s="314" t="s">
        <v>307</v>
      </c>
      <c r="B17" s="315"/>
      <c r="C17" s="315"/>
      <c r="D17" s="315"/>
      <c r="E17" s="315"/>
      <c r="F17" s="315"/>
      <c r="G17" s="315"/>
      <c r="H17" s="315"/>
      <c r="I17" s="92">
        <v>13</v>
      </c>
      <c r="J17" s="13">
        <v>0</v>
      </c>
      <c r="K17" s="13">
        <v>0</v>
      </c>
    </row>
    <row r="18" spans="1:11" x14ac:dyDescent="0.2">
      <c r="A18" s="314" t="s">
        <v>308</v>
      </c>
      <c r="B18" s="315"/>
      <c r="C18" s="315"/>
      <c r="D18" s="315"/>
      <c r="E18" s="315"/>
      <c r="F18" s="315"/>
      <c r="G18" s="315"/>
      <c r="H18" s="315"/>
      <c r="I18" s="92">
        <v>14</v>
      </c>
      <c r="J18" s="13">
        <v>0</v>
      </c>
      <c r="K18" s="13">
        <v>0</v>
      </c>
    </row>
    <row r="19" spans="1:11" x14ac:dyDescent="0.2">
      <c r="A19" s="314" t="s">
        <v>309</v>
      </c>
      <c r="B19" s="315"/>
      <c r="C19" s="315"/>
      <c r="D19" s="315"/>
      <c r="E19" s="315"/>
      <c r="F19" s="315"/>
      <c r="G19" s="315"/>
      <c r="H19" s="315"/>
      <c r="I19" s="92">
        <v>15</v>
      </c>
      <c r="J19" s="13">
        <v>0</v>
      </c>
      <c r="K19" s="13">
        <v>0</v>
      </c>
    </row>
    <row r="20" spans="1:11" x14ac:dyDescent="0.2">
      <c r="A20" s="314" t="s">
        <v>310</v>
      </c>
      <c r="B20" s="315"/>
      <c r="C20" s="315"/>
      <c r="D20" s="315"/>
      <c r="E20" s="315"/>
      <c r="F20" s="315"/>
      <c r="G20" s="315"/>
      <c r="H20" s="315"/>
      <c r="I20" s="92">
        <v>16</v>
      </c>
      <c r="J20" s="13">
        <v>0</v>
      </c>
      <c r="K20" s="13">
        <v>0</v>
      </c>
    </row>
    <row r="21" spans="1:11" x14ac:dyDescent="0.2">
      <c r="A21" s="316" t="s">
        <v>311</v>
      </c>
      <c r="B21" s="317"/>
      <c r="C21" s="317"/>
      <c r="D21" s="317"/>
      <c r="E21" s="317"/>
      <c r="F21" s="317"/>
      <c r="G21" s="317"/>
      <c r="H21" s="317"/>
      <c r="I21" s="92">
        <v>17</v>
      </c>
      <c r="J21" s="138">
        <f>SUM(J15:J20)</f>
        <v>0</v>
      </c>
      <c r="K21" s="138">
        <f>SUM(K15:K20)</f>
        <v>0</v>
      </c>
    </row>
    <row r="22" spans="1:11" x14ac:dyDescent="0.2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x14ac:dyDescent="0.2">
      <c r="A23" s="306" t="s">
        <v>312</v>
      </c>
      <c r="B23" s="307"/>
      <c r="C23" s="307"/>
      <c r="D23" s="307"/>
      <c r="E23" s="307"/>
      <c r="F23" s="307"/>
      <c r="G23" s="307"/>
      <c r="H23" s="307"/>
      <c r="I23" s="94">
        <v>18</v>
      </c>
      <c r="J23" s="11">
        <f>+J21</f>
        <v>0</v>
      </c>
      <c r="K23" s="11">
        <f>+K21</f>
        <v>0</v>
      </c>
    </row>
    <row r="24" spans="1:11" ht="23.25" customHeight="1" x14ac:dyDescent="0.2">
      <c r="A24" s="308" t="s">
        <v>313</v>
      </c>
      <c r="B24" s="309"/>
      <c r="C24" s="309"/>
      <c r="D24" s="309"/>
      <c r="E24" s="309"/>
      <c r="F24" s="309"/>
      <c r="G24" s="309"/>
      <c r="H24" s="309"/>
      <c r="I24" s="95">
        <v>19</v>
      </c>
      <c r="J24" s="93">
        <v>0</v>
      </c>
      <c r="K24" s="93">
        <v>0</v>
      </c>
    </row>
    <row r="25" spans="1:11" ht="30" customHeight="1" x14ac:dyDescent="0.2">
      <c r="A25" s="310" t="s">
        <v>314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>
      <selection activeCell="G14" sqref="G14"/>
    </sheetView>
  </sheetViews>
  <sheetFormatPr defaultRowHeight="12.75" x14ac:dyDescent="0.2"/>
  <sheetData>
    <row r="1" spans="1:10" x14ac:dyDescent="0.2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.75" x14ac:dyDescent="0.25">
      <c r="A2" s="327" t="s">
        <v>290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 x14ac:dyDescent="0.2">
      <c r="A4" s="328" t="s">
        <v>321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 customHeight="1" x14ac:dyDescent="0.2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 customHeight="1" x14ac:dyDescent="0.2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2.75" customHeight="1" x14ac:dyDescent="0.2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2.75" customHeight="1" x14ac:dyDescent="0.2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 customHeight="1" x14ac:dyDescent="0.2">
      <c r="A9" s="328"/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12.75" customHeight="1" x14ac:dyDescent="0.2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x14ac:dyDescent="0.2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" x14ac:dyDescent="0.2">
      <c r="A26" s="79"/>
      <c r="B26" s="79"/>
      <c r="C26" s="79"/>
      <c r="D26" s="79"/>
      <c r="E26" s="79"/>
      <c r="F26" s="79"/>
      <c r="G26" s="79"/>
      <c r="H26" s="79"/>
      <c r="I26" s="80"/>
      <c r="J26" s="79"/>
    </row>
    <row r="27" spans="1:1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NT_I!Print_Area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-dmin78</cp:lastModifiedBy>
  <cp:lastPrinted>2011-03-28T11:17:39Z</cp:lastPrinted>
  <dcterms:created xsi:type="dcterms:W3CDTF">2008-10-17T11:51:54Z</dcterms:created>
  <dcterms:modified xsi:type="dcterms:W3CDTF">2018-02-20T11:54:09Z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