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1760" activeTab="2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2" hidden="1">'PL'!$A$1:$F$71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'PL'!$A$1:$F$72</definedName>
  </definedNames>
  <calcPr fullCalcOnLoad="1"/>
</workbook>
</file>

<file path=xl/sharedStrings.xml><?xml version="1.0" encoding="utf-8"?>
<sst xmlns="http://schemas.openxmlformats.org/spreadsheetml/2006/main" count="348" uniqueCount="310">
  <si>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</si>
  <si>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</si>
  <si>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</si>
  <si>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</si>
  <si>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</si>
  <si>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</si>
  <si>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</si>
  <si>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</si>
  <si>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</si>
  <si>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</si>
  <si>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</si>
  <si>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</si>
  <si>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</si>
  <si>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</si>
  <si>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</si>
  <si>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</si>
  <si>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</si>
  <si>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</si>
  <si>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</si>
  <si>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</si>
  <si>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</si>
  <si>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</si>
  <si>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</si>
  <si>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</si>
  <si>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</si>
  <si>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</si>
  <si>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</si>
  <si>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</si>
  <si>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</si>
  <si>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</si>
  <si>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</si>
  <si>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</si>
  <si>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</si>
  <si>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</si>
  <si>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</si>
  <si>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</si>
  <si>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</si>
  <si>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</si>
  <si>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</si>
  <si>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</si>
  <si>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</si>
  <si>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</si>
  <si>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</si>
  <si>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</si>
  <si>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</si>
  <si>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</si>
  <si>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</si>
  <si>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</si>
  <si>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</si>
  <si>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</si>
  <si>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</si>
  <si>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</si>
  <si>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</si>
  <si>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</si>
  <si>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</si>
  <si>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</si>
  <si>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</si>
  <si>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</si>
  <si>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</si>
  <si>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</si>
  <si>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</si>
  <si>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</si>
  <si>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</si>
  <si>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</si>
  <si>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</si>
  <si>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</si>
  <si>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</si>
  <si>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</si>
  <si>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</si>
  <si>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</si>
  <si>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</si>
  <si>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</si>
  <si>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</si>
  <si>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</si>
  <si>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</si>
  <si>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</si>
  <si>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</si>
  <si>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</si>
  <si>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</si>
  <si>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</si>
  <si>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</si>
  <si>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</si>
  <si>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</si>
  <si>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</si>
  <si>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</si>
  <si>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</si>
  <si>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</si>
  <si>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</si>
  <si>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</si>
  <si>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</si>
  <si>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</si>
  <si>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</si>
  <si>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</si>
  <si>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</si>
  <si>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</si>
  <si>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</si>
  <si>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</si>
  <si>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</si>
  <si>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</si>
  <si>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</si>
  <si>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</si>
  <si>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</si>
  <si>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</si>
  <si>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</si>
  <si>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</si>
  <si>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</si>
  <si>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</si>
  <si>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</si>
  <si>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</si>
  <si>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</si>
  <si>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</si>
  <si>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</si>
  <si>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</si>
  <si>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</si>
  <si>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</si>
  <si>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</si>
  <si>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</si>
  <si>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</si>
  <si>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</si>
  <si>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</si>
  <si>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</si>
  <si>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</si>
  <si>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</si>
  <si>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</si>
  <si>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</si>
  <si>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</si>
  <si>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</si>
  <si>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</si>
  <si>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</si>
  <si>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</si>
  <si>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</si>
  <si>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</si>
  <si>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</si>
  <si>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</si>
  <si>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</si>
  <si>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</si>
  <si>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</si>
  <si>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</si>
  <si>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</si>
  <si>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</si>
  <si>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</si>
  <si>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</si>
  <si>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</si>
  <si>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</si>
  <si>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</si>
  <si>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</si>
  <si>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</si>
  <si>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</si>
  <si>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</si>
  <si>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</si>
  <si>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</si>
  <si>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</si>
  <si>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</si>
  <si>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</si>
  <si>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</si>
  <si>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</si>
  <si>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</si>
  <si>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</si>
  <si>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</si>
  <si>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</si>
  <si>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</si>
  <si>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</si>
  <si>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</si>
  <si>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</si>
  <si>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</si>
  <si>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</si>
  <si>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</si>
  <si>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</si>
  <si>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</si>
  <si>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</si>
  <si>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</si>
  <si>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</si>
  <si>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</si>
  <si>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</si>
  <si>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</si>
  <si>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</si>
  <si>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</si>
  <si>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</si>
  <si>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</si>
  <si>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</si>
  <si>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</si>
  <si>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</si>
  <si>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</si>
  <si>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</si>
  <si>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</si>
  <si>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</si>
  <si>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</si>
  <si>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</si>
  <si>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</si>
  <si>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</si>
  <si>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</si>
  <si>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</si>
  <si>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</si>
  <si>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</si>
  <si>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</si>
  <si>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</si>
  <si>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</si>
  <si>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</si>
  <si>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</si>
  <si>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</si>
  <si>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</si>
  <si>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</si>
  <si>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</si>
  <si>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</si>
  <si>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</si>
  <si>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</si>
  <si>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</si>
  <si>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</si>
  <si>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</si>
  <si>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</si>
  <si>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</si>
  <si>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</si>
  <si>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</si>
  <si>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</si>
  <si>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</si>
  <si>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</si>
  <si>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</si>
  <si>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</si>
  <si>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</si>
  <si>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</si>
  <si>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</si>
  <si>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</si>
  <si>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</si>
  <si>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</si>
  <si>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</si>
  <si>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</si>
  <si>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</si>
  <si>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</si>
  <si>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</si>
  <si>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</si>
  <si>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</si>
  <si>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</si>
  <si>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</si>
  <si>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</si>
  <si>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</si>
  <si>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</si>
  <si>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</si>
  <si>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</si>
  <si>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</si>
  <si>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</si>
  <si>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</si>
  <si>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</si>
  <si>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</si>
  <si>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</si>
  <si>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</si>
  <si>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</si>
  <si>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</si>
  <si>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</si>
  <si>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</si>
  <si>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</si>
  <si>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</si>
  <si>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</si>
  <si>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</si>
  <si>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</si>
  <si>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</si>
  <si>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</si>
  <si>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</si>
  <si>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</si>
  <si>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</si>
  <si>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</si>
  <si>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</si>
  <si>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</si>
  <si>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</si>
  <si>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</si>
  <si>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</si>
  <si>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</si>
  <si>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</si>
  <si>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</si>
  <si>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</si>
  <si>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</si>
  <si>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</si>
  <si>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</si>
  <si>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</si>
  <si>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</si>
  <si>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</si>
  <si>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</si>
  <si>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</si>
  <si>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</si>
  <si>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</si>
  <si>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</si>
  <si>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</si>
  <si>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</si>
  <si>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</si>
  <si>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</si>
  <si>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</si>
  <si>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</si>
  <si>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</si>
  <si>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</si>
  <si>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</si>
  <si>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</si>
  <si>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</si>
  <si>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</si>
  <si>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</si>
  <si>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</si>
  <si>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</si>
  <si>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</si>
  <si>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</si>
  <si>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</si>
  <si>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</si>
  <si>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</si>
  <si>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</si>
  <si>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</si>
  <si>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Roberta Frangeša Mihanovića 9</t>
  </si>
  <si>
    <t>OT-OPTIMA TELEKOM d.d.</t>
  </si>
  <si>
    <t>Bani 75a, Zagreb</t>
  </si>
  <si>
    <t>0820431</t>
  </si>
  <si>
    <t>01.01.2016.</t>
  </si>
  <si>
    <t>31.12.2016.</t>
  </si>
  <si>
    <t>as of 31.12.2016.</t>
  </si>
  <si>
    <t>period 01.01.2016. to 31.12.2016.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</si>
</sst>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#,##0.0000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0" fillId="0" borderId="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6" fillId="0" borderId="31" xfId="0" applyNumberFormat="1" applyFont="1" applyFill="1" applyBorder="1" applyAlignment="1" applyProtection="1">
      <alignment vertical="center" wrapText="1"/>
      <protection hidden="1"/>
    </xf>
    <xf numFmtId="3" fontId="6" fillId="0" borderId="2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2" fillId="33" borderId="27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27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2" fillId="0" borderId="30" xfId="0" applyNumberFormat="1" applyFont="1" applyFill="1" applyBorder="1" applyAlignment="1">
      <alignment horizontal="left" vertical="center" wrapText="1"/>
    </xf>
    <xf numFmtId="3" fontId="16" fillId="0" borderId="16" xfId="0" applyNumberFormat="1" applyFont="1" applyFill="1" applyBorder="1" applyAlignment="1">
      <alignment horizontal="left" vertical="center" wrapText="1"/>
    </xf>
    <xf numFmtId="3" fontId="16" fillId="0" borderId="37" xfId="0" applyNumberFormat="1" applyFont="1" applyFill="1" applyBorder="1" applyAlignment="1">
      <alignment horizontal="left" vertical="center" wrapText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>
      <alignment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HT%20Grupa%2031.12.2016.hrv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\16%20Consolidation\04%20Statutory\2016Q4\Vedran\31%2012%202016%20GFI%20POD%20RDG%20Grupa%20workin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FI-POD%20HT%20Grupa%2031.12.2016.hrv%20V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FI-POD%20HT%20Grupa%2031.12.2016.eng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DG GROUP radno 31.12.2016"/>
      <sheetName val="RDG Group final 31.12.2015"/>
      <sheetName val="RDG Group final 30.09.2016"/>
      <sheetName val="HARDCOPY Group"/>
      <sheetName val="RDG HT DD radno 31.12.2016"/>
      <sheetName val="RDG HT DD  final 31.12.2015"/>
      <sheetName val="RDG HT DD final 30.09.2016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Balance sheet"/>
      <sheetName val="PL"/>
      <sheetName val="Cash flow"/>
      <sheetName val="Equity mov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46" customWidth="1"/>
    <col min="2" max="2" width="13.00390625" style="146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93" t="s">
        <v>29</v>
      </c>
      <c r="B1" s="194"/>
      <c r="C1" s="194"/>
      <c r="D1" s="64"/>
      <c r="E1" s="64"/>
      <c r="F1" s="64"/>
      <c r="G1" s="64"/>
      <c r="H1" s="64"/>
      <c r="I1" s="65"/>
      <c r="J1" s="8"/>
      <c r="K1" s="8"/>
      <c r="L1" s="8"/>
    </row>
    <row r="2" spans="1:12" ht="12.75">
      <c r="A2" s="269" t="s">
        <v>30</v>
      </c>
      <c r="B2" s="270"/>
      <c r="C2" s="270"/>
      <c r="D2" s="271"/>
      <c r="E2" s="83" t="s">
        <v>306</v>
      </c>
      <c r="F2" s="10"/>
      <c r="G2" s="11" t="s">
        <v>44</v>
      </c>
      <c r="H2" s="83" t="s">
        <v>307</v>
      </c>
      <c r="I2" s="66"/>
      <c r="J2" s="8"/>
      <c r="K2" s="8"/>
      <c r="L2" s="8"/>
    </row>
    <row r="3" spans="1:12" ht="12.75">
      <c r="A3" s="12"/>
      <c r="B3" s="12"/>
      <c r="C3" s="12"/>
      <c r="D3" s="12"/>
      <c r="E3" s="13"/>
      <c r="F3" s="13"/>
      <c r="G3" s="12"/>
      <c r="H3" s="12"/>
      <c r="I3" s="67"/>
      <c r="J3" s="8"/>
      <c r="K3" s="8"/>
      <c r="L3" s="8"/>
    </row>
    <row r="4" spans="1:12" ht="15">
      <c r="A4" s="272" t="s">
        <v>298</v>
      </c>
      <c r="B4" s="273"/>
      <c r="C4" s="273"/>
      <c r="D4" s="273"/>
      <c r="E4" s="273"/>
      <c r="F4" s="273"/>
      <c r="G4" s="273"/>
      <c r="H4" s="273"/>
      <c r="I4" s="274"/>
      <c r="J4" s="8"/>
      <c r="K4" s="8"/>
      <c r="L4" s="8"/>
    </row>
    <row r="5" spans="1:12" ht="12.75">
      <c r="A5" s="14"/>
      <c r="B5" s="14"/>
      <c r="C5" s="14"/>
      <c r="D5" s="14"/>
      <c r="E5" s="15"/>
      <c r="F5" s="68"/>
      <c r="G5" s="16"/>
      <c r="H5" s="17"/>
      <c r="I5" s="69"/>
      <c r="J5" s="8"/>
      <c r="K5" s="8"/>
      <c r="L5" s="8"/>
    </row>
    <row r="6" spans="1:12" ht="12.75">
      <c r="A6" s="217" t="s">
        <v>14</v>
      </c>
      <c r="B6" s="218"/>
      <c r="C6" s="238" t="s">
        <v>6</v>
      </c>
      <c r="D6" s="239"/>
      <c r="E6" s="23"/>
      <c r="F6" s="23"/>
      <c r="G6" s="23"/>
      <c r="H6" s="23"/>
      <c r="I6" s="70"/>
      <c r="J6" s="8"/>
      <c r="K6" s="8"/>
      <c r="L6" s="8"/>
    </row>
    <row r="7" spans="1:12" ht="12.75">
      <c r="A7" s="139"/>
      <c r="B7" s="139"/>
      <c r="C7" s="86"/>
      <c r="D7" s="86"/>
      <c r="E7" s="23"/>
      <c r="F7" s="23"/>
      <c r="G7" s="23"/>
      <c r="H7" s="23"/>
      <c r="I7" s="70"/>
      <c r="J7" s="8"/>
      <c r="K7" s="8"/>
      <c r="L7" s="8"/>
    </row>
    <row r="8" spans="1:12" ht="12.75" customHeight="1">
      <c r="A8" s="267" t="s">
        <v>15</v>
      </c>
      <c r="B8" s="268"/>
      <c r="C8" s="238" t="s">
        <v>7</v>
      </c>
      <c r="D8" s="249"/>
      <c r="E8" s="23"/>
      <c r="F8" s="23"/>
      <c r="G8" s="23"/>
      <c r="H8" s="23"/>
      <c r="I8" s="71"/>
      <c r="J8" s="8"/>
      <c r="K8" s="8"/>
      <c r="L8" s="8"/>
    </row>
    <row r="9" spans="1:12" ht="12.75">
      <c r="A9" s="140"/>
      <c r="B9" s="140"/>
      <c r="C9" s="87"/>
      <c r="D9" s="86"/>
      <c r="E9" s="14"/>
      <c r="F9" s="14"/>
      <c r="G9" s="14"/>
      <c r="H9" s="14"/>
      <c r="I9" s="71"/>
      <c r="J9" s="8"/>
      <c r="K9" s="8"/>
      <c r="L9" s="8"/>
    </row>
    <row r="10" spans="1:12" ht="12.75" customHeight="1">
      <c r="A10" s="257" t="s">
        <v>16</v>
      </c>
      <c r="B10" s="258"/>
      <c r="C10" s="238" t="s">
        <v>8</v>
      </c>
      <c r="D10" s="239"/>
      <c r="E10" s="14"/>
      <c r="F10" s="14"/>
      <c r="G10" s="14"/>
      <c r="H10" s="14"/>
      <c r="I10" s="71"/>
      <c r="J10" s="8"/>
      <c r="K10" s="8"/>
      <c r="L10" s="8"/>
    </row>
    <row r="11" spans="1:12" ht="12.75">
      <c r="A11" s="259"/>
      <c r="B11" s="259"/>
      <c r="C11" s="14"/>
      <c r="D11" s="14"/>
      <c r="E11" s="14"/>
      <c r="F11" s="14"/>
      <c r="G11" s="14"/>
      <c r="H11" s="14"/>
      <c r="I11" s="71"/>
      <c r="J11" s="8"/>
      <c r="K11" s="8"/>
      <c r="L11" s="8"/>
    </row>
    <row r="12" spans="1:12" ht="12.75">
      <c r="A12" s="217" t="s">
        <v>17</v>
      </c>
      <c r="B12" s="218"/>
      <c r="C12" s="246" t="s">
        <v>9</v>
      </c>
      <c r="D12" s="260"/>
      <c r="E12" s="260"/>
      <c r="F12" s="260"/>
      <c r="G12" s="260"/>
      <c r="H12" s="260"/>
      <c r="I12" s="261"/>
      <c r="J12" s="8"/>
      <c r="K12" s="8"/>
      <c r="L12" s="8"/>
    </row>
    <row r="13" spans="1:12" ht="12.75">
      <c r="A13" s="139"/>
      <c r="B13" s="139"/>
      <c r="C13" s="88"/>
      <c r="D13" s="86"/>
      <c r="E13" s="86"/>
      <c r="F13" s="86"/>
      <c r="G13" s="86"/>
      <c r="H13" s="86"/>
      <c r="I13" s="86"/>
      <c r="J13" s="8"/>
      <c r="K13" s="8"/>
      <c r="L13" s="8"/>
    </row>
    <row r="14" spans="1:12" ht="12.75">
      <c r="A14" s="217" t="s">
        <v>18</v>
      </c>
      <c r="B14" s="262"/>
      <c r="C14" s="263">
        <v>10110</v>
      </c>
      <c r="D14" s="264"/>
      <c r="E14" s="86"/>
      <c r="F14" s="246" t="s">
        <v>10</v>
      </c>
      <c r="G14" s="265"/>
      <c r="H14" s="265"/>
      <c r="I14" s="266"/>
      <c r="J14" s="8"/>
      <c r="K14" s="8"/>
      <c r="L14" s="8"/>
    </row>
    <row r="15" spans="1:12" ht="12.75">
      <c r="A15" s="139"/>
      <c r="B15" s="139"/>
      <c r="C15" s="86"/>
      <c r="D15" s="86"/>
      <c r="E15" s="86"/>
      <c r="F15" s="86"/>
      <c r="G15" s="86"/>
      <c r="H15" s="86"/>
      <c r="I15" s="86"/>
      <c r="J15" s="8"/>
      <c r="K15" s="8"/>
      <c r="L15" s="8"/>
    </row>
    <row r="16" spans="1:12" ht="12.75">
      <c r="A16" s="217" t="s">
        <v>19</v>
      </c>
      <c r="B16" s="218"/>
      <c r="C16" s="246" t="s">
        <v>302</v>
      </c>
      <c r="D16" s="260"/>
      <c r="E16" s="260"/>
      <c r="F16" s="260"/>
      <c r="G16" s="260"/>
      <c r="H16" s="260"/>
      <c r="I16" s="261"/>
      <c r="J16" s="8"/>
      <c r="K16" s="8"/>
      <c r="L16" s="8"/>
    </row>
    <row r="17" spans="1:12" ht="12.75">
      <c r="A17" s="139"/>
      <c r="B17" s="139"/>
      <c r="C17" s="86"/>
      <c r="D17" s="86"/>
      <c r="E17" s="86"/>
      <c r="F17" s="86"/>
      <c r="G17" s="86"/>
      <c r="H17" s="86"/>
      <c r="I17" s="86"/>
      <c r="J17" s="8"/>
      <c r="K17" s="8"/>
      <c r="L17" s="8"/>
    </row>
    <row r="18" spans="1:12" ht="12.75">
      <c r="A18" s="217" t="s">
        <v>20</v>
      </c>
      <c r="B18" s="218"/>
      <c r="C18" s="241" t="s">
        <v>11</v>
      </c>
      <c r="D18" s="242"/>
      <c r="E18" s="242"/>
      <c r="F18" s="242"/>
      <c r="G18" s="242"/>
      <c r="H18" s="242"/>
      <c r="I18" s="243"/>
      <c r="J18" s="8"/>
      <c r="K18" s="8"/>
      <c r="L18" s="8"/>
    </row>
    <row r="19" spans="1:12" ht="12.75">
      <c r="A19" s="139"/>
      <c r="B19" s="139"/>
      <c r="C19" s="88"/>
      <c r="D19" s="86"/>
      <c r="E19" s="86"/>
      <c r="F19" s="86"/>
      <c r="G19" s="86"/>
      <c r="H19" s="86"/>
      <c r="I19" s="86"/>
      <c r="J19" s="8"/>
      <c r="K19" s="8"/>
      <c r="L19" s="8"/>
    </row>
    <row r="20" spans="1:12" ht="12.75">
      <c r="A20" s="217" t="s">
        <v>21</v>
      </c>
      <c r="B20" s="218"/>
      <c r="C20" s="241" t="s">
        <v>11</v>
      </c>
      <c r="D20" s="242"/>
      <c r="E20" s="242"/>
      <c r="F20" s="242"/>
      <c r="G20" s="242"/>
      <c r="H20" s="242"/>
      <c r="I20" s="243"/>
      <c r="J20" s="8"/>
      <c r="K20" s="8"/>
      <c r="L20" s="8"/>
    </row>
    <row r="21" spans="1:12" ht="12.75">
      <c r="A21" s="139"/>
      <c r="B21" s="139"/>
      <c r="C21" s="88"/>
      <c r="D21" s="86"/>
      <c r="E21" s="86"/>
      <c r="F21" s="86"/>
      <c r="G21" s="86"/>
      <c r="H21" s="86"/>
      <c r="I21" s="86"/>
      <c r="J21" s="8"/>
      <c r="K21" s="8"/>
      <c r="L21" s="8"/>
    </row>
    <row r="22" spans="1:12" ht="12.75">
      <c r="A22" s="217" t="s">
        <v>22</v>
      </c>
      <c r="B22" s="218"/>
      <c r="C22" s="89">
        <v>133</v>
      </c>
      <c r="D22" s="246" t="s">
        <v>10</v>
      </c>
      <c r="E22" s="247"/>
      <c r="F22" s="248"/>
      <c r="G22" s="244"/>
      <c r="H22" s="245"/>
      <c r="I22" s="90"/>
      <c r="J22" s="8"/>
      <c r="K22" s="8"/>
      <c r="L22" s="8"/>
    </row>
    <row r="23" spans="1:12" ht="12.75">
      <c r="A23" s="139"/>
      <c r="B23" s="139"/>
      <c r="C23" s="86"/>
      <c r="D23" s="86"/>
      <c r="E23" s="86"/>
      <c r="F23" s="86"/>
      <c r="G23" s="86"/>
      <c r="H23" s="86"/>
      <c r="I23" s="91"/>
      <c r="J23" s="8"/>
      <c r="K23" s="8"/>
      <c r="L23" s="8"/>
    </row>
    <row r="24" spans="1:12" ht="12.75">
      <c r="A24" s="217" t="s">
        <v>23</v>
      </c>
      <c r="B24" s="218"/>
      <c r="C24" s="89">
        <v>21</v>
      </c>
      <c r="D24" s="246" t="s">
        <v>12</v>
      </c>
      <c r="E24" s="247"/>
      <c r="F24" s="247"/>
      <c r="G24" s="248"/>
      <c r="H24" s="138" t="s">
        <v>33</v>
      </c>
      <c r="I24" s="92">
        <v>4656</v>
      </c>
      <c r="J24" s="8"/>
      <c r="K24" s="8"/>
      <c r="L24" s="8"/>
    </row>
    <row r="25" spans="1:12" ht="12.75">
      <c r="A25" s="139"/>
      <c r="B25" s="139"/>
      <c r="C25" s="86"/>
      <c r="D25" s="86"/>
      <c r="E25" s="86"/>
      <c r="F25" s="86"/>
      <c r="G25" s="93"/>
      <c r="H25" s="139" t="s">
        <v>34</v>
      </c>
      <c r="I25" s="88"/>
      <c r="J25" s="8"/>
      <c r="K25" s="8"/>
      <c r="L25" s="8"/>
    </row>
    <row r="26" spans="1:12" ht="12.75">
      <c r="A26" s="217" t="s">
        <v>24</v>
      </c>
      <c r="B26" s="218"/>
      <c r="C26" s="94" t="s">
        <v>287</v>
      </c>
      <c r="D26" s="95"/>
      <c r="E26" s="96"/>
      <c r="F26" s="91"/>
      <c r="G26" s="217" t="s">
        <v>35</v>
      </c>
      <c r="H26" s="218"/>
      <c r="I26" s="97" t="s">
        <v>13</v>
      </c>
      <c r="J26" s="8"/>
      <c r="K26" s="8"/>
      <c r="L26" s="8"/>
    </row>
    <row r="27" spans="1:12" ht="12.75">
      <c r="A27" s="139"/>
      <c r="B27" s="139"/>
      <c r="C27" s="14"/>
      <c r="D27" s="72"/>
      <c r="E27" s="72"/>
      <c r="F27" s="72"/>
      <c r="G27" s="72"/>
      <c r="H27" s="14"/>
      <c r="I27" s="73"/>
      <c r="J27" s="8"/>
      <c r="K27" s="8"/>
      <c r="L27" s="8"/>
    </row>
    <row r="28" spans="1:12" ht="12.75">
      <c r="A28" s="253" t="s">
        <v>31</v>
      </c>
      <c r="B28" s="254"/>
      <c r="C28" s="255"/>
      <c r="D28" s="255"/>
      <c r="E28" s="254" t="s">
        <v>32</v>
      </c>
      <c r="F28" s="256"/>
      <c r="G28" s="256"/>
      <c r="H28" s="240" t="s">
        <v>1</v>
      </c>
      <c r="I28" s="240"/>
      <c r="J28" s="8"/>
      <c r="K28" s="8"/>
      <c r="L28" s="8"/>
    </row>
    <row r="29" spans="1:12" ht="12.75">
      <c r="A29" s="8"/>
      <c r="B29" s="8"/>
      <c r="C29" s="27"/>
      <c r="D29" s="21"/>
      <c r="E29" s="14"/>
      <c r="F29" s="14"/>
      <c r="G29" s="14"/>
      <c r="H29" s="22"/>
      <c r="I29" s="73"/>
      <c r="J29" s="8"/>
      <c r="K29" s="8"/>
      <c r="L29" s="8"/>
    </row>
    <row r="30" spans="1:12" ht="12.75">
      <c r="A30" s="236"/>
      <c r="B30" s="209"/>
      <c r="C30" s="209"/>
      <c r="D30" s="210"/>
      <c r="E30" s="236"/>
      <c r="F30" s="209"/>
      <c r="G30" s="209"/>
      <c r="H30" s="231"/>
      <c r="I30" s="232"/>
      <c r="J30" s="8"/>
      <c r="K30" s="8"/>
      <c r="L30" s="8"/>
    </row>
    <row r="31" spans="1:12" ht="12.75">
      <c r="A31" s="204" t="s">
        <v>288</v>
      </c>
      <c r="B31" s="207"/>
      <c r="C31" s="207"/>
      <c r="D31" s="208"/>
      <c r="E31" s="204" t="s">
        <v>289</v>
      </c>
      <c r="F31" s="207"/>
      <c r="G31" s="208"/>
      <c r="H31" s="238" t="s">
        <v>290</v>
      </c>
      <c r="I31" s="249"/>
      <c r="J31" s="8"/>
      <c r="K31" s="8"/>
      <c r="L31" s="8"/>
    </row>
    <row r="32" spans="1:12" ht="12.75">
      <c r="A32" s="137"/>
      <c r="B32" s="137"/>
      <c r="C32" s="88"/>
      <c r="D32" s="250"/>
      <c r="E32" s="250"/>
      <c r="F32" s="250"/>
      <c r="G32" s="251"/>
      <c r="H32" s="86"/>
      <c r="I32" s="155"/>
      <c r="J32" s="8"/>
      <c r="K32" s="8"/>
      <c r="L32" s="8"/>
    </row>
    <row r="33" spans="1:12" ht="12.75">
      <c r="A33" s="204" t="s">
        <v>291</v>
      </c>
      <c r="B33" s="207"/>
      <c r="C33" s="207"/>
      <c r="D33" s="208"/>
      <c r="E33" s="204" t="s">
        <v>292</v>
      </c>
      <c r="F33" s="252"/>
      <c r="G33" s="252"/>
      <c r="H33" s="238" t="s">
        <v>293</v>
      </c>
      <c r="I33" s="239"/>
      <c r="J33" s="8"/>
      <c r="K33" s="8"/>
      <c r="L33" s="8"/>
    </row>
    <row r="34" spans="1:12" ht="12.75">
      <c r="A34" s="137"/>
      <c r="B34" s="137"/>
      <c r="C34" s="88"/>
      <c r="D34" s="153"/>
      <c r="E34" s="153"/>
      <c r="F34" s="153"/>
      <c r="G34" s="154"/>
      <c r="H34" s="86"/>
      <c r="I34" s="156"/>
      <c r="J34" s="8"/>
      <c r="K34" s="8"/>
      <c r="L34" s="8"/>
    </row>
    <row r="35" spans="1:12" ht="12.75">
      <c r="A35" s="204" t="s">
        <v>294</v>
      </c>
      <c r="B35" s="205"/>
      <c r="C35" s="205"/>
      <c r="D35" s="206"/>
      <c r="E35" s="204" t="s">
        <v>295</v>
      </c>
      <c r="F35" s="237"/>
      <c r="G35" s="237"/>
      <c r="H35" s="238" t="s">
        <v>296</v>
      </c>
      <c r="I35" s="239"/>
      <c r="J35" s="8"/>
      <c r="K35" s="8"/>
      <c r="L35" s="8"/>
    </row>
    <row r="36" spans="1:12" ht="12.75">
      <c r="A36" s="236"/>
      <c r="B36" s="209"/>
      <c r="C36" s="209"/>
      <c r="D36" s="210"/>
      <c r="E36" s="236"/>
      <c r="F36" s="209"/>
      <c r="G36" s="209"/>
      <c r="H36" s="231"/>
      <c r="I36" s="232"/>
      <c r="J36" s="8"/>
      <c r="K36" s="8"/>
      <c r="L36" s="8"/>
    </row>
    <row r="37" spans="1:12" ht="12.75">
      <c r="A37" s="24"/>
      <c r="B37" s="24"/>
      <c r="C37" s="233"/>
      <c r="D37" s="234"/>
      <c r="E37" s="14"/>
      <c r="F37" s="233"/>
      <c r="G37" s="234"/>
      <c r="H37" s="14"/>
      <c r="I37" s="71"/>
      <c r="J37" s="8"/>
      <c r="K37" s="8"/>
      <c r="L37" s="8"/>
    </row>
    <row r="38" spans="1:12" ht="12.75">
      <c r="A38" s="204" t="s">
        <v>300</v>
      </c>
      <c r="B38" s="205"/>
      <c r="C38" s="205"/>
      <c r="D38" s="206"/>
      <c r="E38" s="204" t="s">
        <v>289</v>
      </c>
      <c r="F38" s="207"/>
      <c r="G38" s="208"/>
      <c r="H38" s="229" t="s">
        <v>301</v>
      </c>
      <c r="I38" s="230"/>
      <c r="J38" s="8"/>
      <c r="K38" s="8"/>
      <c r="L38" s="8"/>
    </row>
    <row r="39" spans="1:12" ht="12.75">
      <c r="A39" s="24"/>
      <c r="B39" s="24"/>
      <c r="C39" s="25"/>
      <c r="D39" s="26"/>
      <c r="E39" s="14"/>
      <c r="F39" s="25"/>
      <c r="G39" s="26"/>
      <c r="H39" s="14"/>
      <c r="I39" s="71"/>
      <c r="J39" s="8"/>
      <c r="K39" s="8"/>
      <c r="L39" s="8"/>
    </row>
    <row r="40" spans="1:12" ht="12.75">
      <c r="A40" s="204" t="s">
        <v>303</v>
      </c>
      <c r="B40" s="205"/>
      <c r="C40" s="205"/>
      <c r="D40" s="206"/>
      <c r="E40" s="204" t="s">
        <v>304</v>
      </c>
      <c r="F40" s="207"/>
      <c r="G40" s="208"/>
      <c r="H40" s="229" t="s">
        <v>305</v>
      </c>
      <c r="I40" s="230"/>
      <c r="J40" s="8"/>
      <c r="K40" s="8"/>
      <c r="L40" s="8"/>
    </row>
    <row r="41" spans="1:12" ht="12.75">
      <c r="A41" s="141"/>
      <c r="B41" s="27"/>
      <c r="C41" s="27"/>
      <c r="D41" s="27"/>
      <c r="E41" s="20"/>
      <c r="F41" s="84"/>
      <c r="G41" s="84"/>
      <c r="H41" s="85"/>
      <c r="I41" s="74"/>
      <c r="J41" s="8"/>
      <c r="K41" s="8"/>
      <c r="L41" s="8"/>
    </row>
    <row r="42" spans="1:12" ht="12.75">
      <c r="A42" s="24"/>
      <c r="B42" s="24"/>
      <c r="C42" s="25"/>
      <c r="D42" s="26"/>
      <c r="E42" s="14"/>
      <c r="F42" s="25"/>
      <c r="G42" s="26"/>
      <c r="H42" s="14"/>
      <c r="I42" s="71"/>
      <c r="J42" s="8"/>
      <c r="K42" s="8"/>
      <c r="L42" s="8"/>
    </row>
    <row r="43" spans="1:12" ht="12.75">
      <c r="A43" s="28"/>
      <c r="B43" s="28"/>
      <c r="C43" s="28"/>
      <c r="D43" s="18"/>
      <c r="E43" s="18"/>
      <c r="F43" s="28"/>
      <c r="G43" s="18"/>
      <c r="H43" s="18"/>
      <c r="I43" s="75"/>
      <c r="J43" s="8"/>
      <c r="K43" s="8"/>
      <c r="L43" s="8"/>
    </row>
    <row r="44" spans="1:12" ht="12.75" customHeight="1">
      <c r="A44" s="196" t="s">
        <v>25</v>
      </c>
      <c r="B44" s="197"/>
      <c r="C44" s="231"/>
      <c r="D44" s="232"/>
      <c r="E44" s="21"/>
      <c r="F44" s="198"/>
      <c r="G44" s="209"/>
      <c r="H44" s="209"/>
      <c r="I44" s="210"/>
      <c r="J44" s="8"/>
      <c r="K44" s="8"/>
      <c r="L44" s="8"/>
    </row>
    <row r="45" spans="1:12" ht="12.75">
      <c r="A45" s="24"/>
      <c r="B45" s="24"/>
      <c r="C45" s="233"/>
      <c r="D45" s="234"/>
      <c r="E45" s="14"/>
      <c r="F45" s="233"/>
      <c r="G45" s="235"/>
      <c r="H45" s="29"/>
      <c r="I45" s="76"/>
      <c r="J45" s="8"/>
      <c r="K45" s="8"/>
      <c r="L45" s="8"/>
    </row>
    <row r="46" spans="1:12" ht="12.75" customHeight="1">
      <c r="A46" s="196" t="s">
        <v>26</v>
      </c>
      <c r="B46" s="197"/>
      <c r="C46" s="198"/>
      <c r="D46" s="199"/>
      <c r="E46" s="199"/>
      <c r="F46" s="199"/>
      <c r="G46" s="199"/>
      <c r="H46" s="199"/>
      <c r="I46" s="200"/>
      <c r="J46" s="8"/>
      <c r="K46" s="8"/>
      <c r="L46" s="8"/>
    </row>
    <row r="47" spans="1:12" ht="12.75">
      <c r="A47" s="139"/>
      <c r="B47" s="139"/>
      <c r="C47" s="147" t="s">
        <v>36</v>
      </c>
      <c r="D47" s="14"/>
      <c r="E47" s="14"/>
      <c r="F47" s="14"/>
      <c r="G47" s="14"/>
      <c r="H47" s="14"/>
      <c r="I47" s="71"/>
      <c r="J47" s="8"/>
      <c r="K47" s="8"/>
      <c r="L47" s="8"/>
    </row>
    <row r="48" spans="1:12" ht="12.75">
      <c r="A48" s="196" t="s">
        <v>27</v>
      </c>
      <c r="B48" s="197"/>
      <c r="C48" s="201"/>
      <c r="D48" s="202"/>
      <c r="E48" s="203"/>
      <c r="F48" s="14"/>
      <c r="G48" s="39" t="s">
        <v>2</v>
      </c>
      <c r="H48" s="201"/>
      <c r="I48" s="203"/>
      <c r="J48" s="8"/>
      <c r="K48" s="8"/>
      <c r="L48" s="8"/>
    </row>
    <row r="49" spans="1:12" ht="12.75">
      <c r="A49" s="139"/>
      <c r="B49" s="139"/>
      <c r="C49" s="19"/>
      <c r="D49" s="14"/>
      <c r="E49" s="14"/>
      <c r="F49" s="14"/>
      <c r="G49" s="14"/>
      <c r="H49" s="14"/>
      <c r="I49" s="71"/>
      <c r="J49" s="8"/>
      <c r="K49" s="8"/>
      <c r="L49" s="8"/>
    </row>
    <row r="50" spans="1:12" ht="12.75" customHeight="1">
      <c r="A50" s="196" t="s">
        <v>20</v>
      </c>
      <c r="B50" s="197"/>
      <c r="C50" s="216"/>
      <c r="D50" s="202"/>
      <c r="E50" s="202"/>
      <c r="F50" s="202"/>
      <c r="G50" s="202"/>
      <c r="H50" s="202"/>
      <c r="I50" s="203"/>
      <c r="J50" s="8"/>
      <c r="K50" s="8"/>
      <c r="L50" s="8"/>
    </row>
    <row r="51" spans="1:12" ht="12.75">
      <c r="A51" s="139"/>
      <c r="B51" s="139"/>
      <c r="C51" s="14"/>
      <c r="D51" s="14"/>
      <c r="E51" s="14"/>
      <c r="F51" s="14"/>
      <c r="G51" s="14"/>
      <c r="H51" s="14"/>
      <c r="I51" s="71"/>
      <c r="J51" s="8"/>
      <c r="K51" s="8"/>
      <c r="L51" s="8"/>
    </row>
    <row r="52" spans="1:12" ht="12.75">
      <c r="A52" s="217" t="s">
        <v>28</v>
      </c>
      <c r="B52" s="218"/>
      <c r="C52" s="201"/>
      <c r="D52" s="202"/>
      <c r="E52" s="202"/>
      <c r="F52" s="202"/>
      <c r="G52" s="202"/>
      <c r="H52" s="202"/>
      <c r="I52" s="219"/>
      <c r="J52" s="8"/>
      <c r="K52" s="8"/>
      <c r="L52" s="8"/>
    </row>
    <row r="53" spans="1:12" ht="12.75">
      <c r="A53" s="142"/>
      <c r="B53" s="142"/>
      <c r="C53" s="195" t="s">
        <v>37</v>
      </c>
      <c r="D53" s="195"/>
      <c r="E53" s="195"/>
      <c r="F53" s="195"/>
      <c r="G53" s="195"/>
      <c r="H53" s="195"/>
      <c r="I53" s="77"/>
      <c r="J53" s="8"/>
      <c r="K53" s="8"/>
      <c r="L53" s="8"/>
    </row>
    <row r="54" spans="1:12" ht="12.75">
      <c r="A54" s="142"/>
      <c r="B54" s="142"/>
      <c r="C54" s="30"/>
      <c r="D54" s="30"/>
      <c r="E54" s="30"/>
      <c r="F54" s="30"/>
      <c r="G54" s="30"/>
      <c r="H54" s="30"/>
      <c r="I54" s="77"/>
      <c r="J54" s="8"/>
      <c r="K54" s="8"/>
      <c r="L54" s="8"/>
    </row>
    <row r="55" spans="1:12" ht="12.75">
      <c r="A55" s="142"/>
      <c r="B55" s="220" t="s">
        <v>38</v>
      </c>
      <c r="C55" s="221"/>
      <c r="D55" s="221"/>
      <c r="E55" s="221"/>
      <c r="F55" s="148"/>
      <c r="G55" s="148"/>
      <c r="H55" s="148"/>
      <c r="I55" s="149"/>
      <c r="J55" s="8"/>
      <c r="K55" s="8"/>
      <c r="L55" s="8"/>
    </row>
    <row r="56" spans="1:12" ht="12.75">
      <c r="A56" s="142"/>
      <c r="B56" s="222" t="s">
        <v>39</v>
      </c>
      <c r="C56" s="223"/>
      <c r="D56" s="223"/>
      <c r="E56" s="223"/>
      <c r="F56" s="223"/>
      <c r="G56" s="223"/>
      <c r="H56" s="223"/>
      <c r="I56" s="223"/>
      <c r="J56" s="8"/>
      <c r="K56" s="8"/>
      <c r="L56" s="8"/>
    </row>
    <row r="57" spans="1:12" ht="12.75">
      <c r="A57" s="142"/>
      <c r="B57" s="224" t="s">
        <v>40</v>
      </c>
      <c r="C57" s="225"/>
      <c r="D57" s="225"/>
      <c r="E57" s="225"/>
      <c r="F57" s="225"/>
      <c r="G57" s="225"/>
      <c r="H57" s="225"/>
      <c r="I57" s="225"/>
      <c r="J57" s="8"/>
      <c r="K57" s="8"/>
      <c r="L57" s="8"/>
    </row>
    <row r="58" spans="1:12" ht="12.75">
      <c r="A58" s="142"/>
      <c r="B58" s="224" t="s">
        <v>41</v>
      </c>
      <c r="C58" s="225"/>
      <c r="D58" s="225"/>
      <c r="E58" s="225"/>
      <c r="F58" s="225"/>
      <c r="G58" s="225"/>
      <c r="H58" s="225"/>
      <c r="I58" s="225"/>
      <c r="J58" s="8"/>
      <c r="K58" s="8"/>
      <c r="L58" s="8"/>
    </row>
    <row r="59" spans="1:12" ht="12.75">
      <c r="A59" s="142"/>
      <c r="B59" s="226"/>
      <c r="C59" s="227"/>
      <c r="D59" s="227"/>
      <c r="E59" s="227"/>
      <c r="F59" s="227"/>
      <c r="G59" s="227"/>
      <c r="H59" s="227"/>
      <c r="I59" s="228"/>
      <c r="J59" s="8"/>
      <c r="K59" s="8"/>
      <c r="L59" s="8"/>
    </row>
    <row r="60" spans="1:12" ht="12.75">
      <c r="A60" s="143" t="s">
        <v>3</v>
      </c>
      <c r="B60" s="144"/>
      <c r="C60" s="78"/>
      <c r="D60" s="78"/>
      <c r="E60" s="78"/>
      <c r="F60" s="78"/>
      <c r="G60" s="78"/>
      <c r="H60" s="78"/>
      <c r="I60" s="79"/>
      <c r="J60" s="8"/>
      <c r="K60" s="8"/>
      <c r="L60" s="8"/>
    </row>
    <row r="61" spans="1:12" ht="13.5" thickBot="1">
      <c r="A61" s="144"/>
      <c r="B61" s="144"/>
      <c r="C61" s="14"/>
      <c r="D61" s="14"/>
      <c r="E61" s="14"/>
      <c r="F61" s="14"/>
      <c r="G61" s="31"/>
      <c r="H61" s="32"/>
      <c r="I61" s="80"/>
      <c r="J61" s="8"/>
      <c r="K61" s="8"/>
      <c r="L61" s="8"/>
    </row>
    <row r="62" spans="1:12" ht="12.75">
      <c r="A62" s="145"/>
      <c r="B62" s="145"/>
      <c r="C62" s="14"/>
      <c r="D62" s="14"/>
      <c r="E62" s="150" t="s">
        <v>42</v>
      </c>
      <c r="F62" s="8"/>
      <c r="G62" s="211" t="s">
        <v>43</v>
      </c>
      <c r="H62" s="212"/>
      <c r="I62" s="213"/>
      <c r="J62" s="8"/>
      <c r="K62" s="8"/>
      <c r="L62" s="8"/>
    </row>
    <row r="63" spans="3:12" ht="12.75">
      <c r="C63" s="81"/>
      <c r="D63" s="81"/>
      <c r="E63" s="81"/>
      <c r="F63" s="81"/>
      <c r="G63" s="214"/>
      <c r="H63" s="215"/>
      <c r="I63" s="82"/>
      <c r="J63" s="8"/>
      <c r="K63" s="8"/>
      <c r="L63" s="8"/>
    </row>
  </sheetData>
  <sheetProtection/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8:G38" name="Range1_1_3"/>
    <protectedRange sqref="I24" name="Range1_1_1_1"/>
    <protectedRange sqref="C16:I16" name="Range1_1_1_2"/>
  </protectedRanges>
  <mergeCells count="76">
    <mergeCell ref="A8:B8"/>
    <mergeCell ref="C8:D8"/>
    <mergeCell ref="A2:D2"/>
    <mergeCell ref="A4:I4"/>
    <mergeCell ref="A6:B6"/>
    <mergeCell ref="C6:D6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C37:D37"/>
    <mergeCell ref="F37:G37"/>
    <mergeCell ref="A31:D31"/>
    <mergeCell ref="E31:G31"/>
    <mergeCell ref="C45:D45"/>
    <mergeCell ref="F45:G45"/>
    <mergeCell ref="H38:I38"/>
    <mergeCell ref="A40:D40"/>
    <mergeCell ref="A44:B44"/>
    <mergeCell ref="H40:I40"/>
    <mergeCell ref="C44:D4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zoomScalePageLayoutView="0" workbookViewId="0" topLeftCell="A36">
      <selection activeCell="D37" sqref="D37:D38"/>
    </sheetView>
  </sheetViews>
  <sheetFormatPr defaultColWidth="9.140625" defaultRowHeight="12.75"/>
  <cols>
    <col min="1" max="1" width="96.421875" style="151" bestFit="1" customWidth="1"/>
    <col min="2" max="2" width="9.140625" style="40" customWidth="1"/>
    <col min="3" max="4" width="14.00390625" style="40" bestFit="1" customWidth="1"/>
    <col min="5" max="5" width="11.28125" style="40" bestFit="1" customWidth="1"/>
    <col min="6" max="16384" width="9.140625" style="40" customWidth="1"/>
  </cols>
  <sheetData>
    <row r="1" spans="1:4" ht="12.75" customHeight="1">
      <c r="A1" s="117" t="s">
        <v>285</v>
      </c>
      <c r="B1" s="117"/>
      <c r="C1" s="117"/>
      <c r="D1" s="117"/>
    </row>
    <row r="2" spans="1:4" ht="12.75" customHeight="1">
      <c r="A2" s="118" t="s">
        <v>308</v>
      </c>
      <c r="B2" s="118"/>
      <c r="C2" s="118"/>
      <c r="D2" s="118"/>
    </row>
    <row r="3" spans="1:4" ht="12.75" customHeight="1">
      <c r="A3" s="119" t="s">
        <v>45</v>
      </c>
      <c r="B3" s="120"/>
      <c r="C3" s="120"/>
      <c r="D3" s="121"/>
    </row>
    <row r="4" spans="1:4" ht="22.5" customHeight="1">
      <c r="A4" s="122" t="s">
        <v>46</v>
      </c>
      <c r="B4" s="45" t="s">
        <v>47</v>
      </c>
      <c r="C4" s="46" t="s">
        <v>48</v>
      </c>
      <c r="D4" s="47" t="s">
        <v>49</v>
      </c>
    </row>
    <row r="5" spans="1:4" ht="12.75" customHeight="1">
      <c r="A5" s="43">
        <v>1</v>
      </c>
      <c r="B5" s="44">
        <v>2</v>
      </c>
      <c r="C5" s="43">
        <v>3</v>
      </c>
      <c r="D5" s="43">
        <v>4</v>
      </c>
    </row>
    <row r="6" spans="1:4" ht="12.75" customHeight="1">
      <c r="A6" s="123" t="s">
        <v>50</v>
      </c>
      <c r="B6" s="124"/>
      <c r="C6" s="124"/>
      <c r="D6" s="125"/>
    </row>
    <row r="7" spans="1:8" ht="12.75" customHeight="1">
      <c r="A7" s="111" t="s">
        <v>51</v>
      </c>
      <c r="B7" s="3">
        <v>1</v>
      </c>
      <c r="C7" s="167">
        <v>0</v>
      </c>
      <c r="D7" s="167">
        <v>0</v>
      </c>
      <c r="G7" s="99"/>
      <c r="H7" s="99"/>
    </row>
    <row r="8" spans="1:8" ht="12.75" customHeight="1">
      <c r="A8" s="100" t="s">
        <v>52</v>
      </c>
      <c r="B8" s="1">
        <v>2</v>
      </c>
      <c r="C8" s="165">
        <f>C9+C16+C26+C35+C39</f>
        <v>8443768176</v>
      </c>
      <c r="D8" s="165">
        <f>D9+D16+D26+D35+D39</f>
        <v>8889015308</v>
      </c>
      <c r="G8" s="99"/>
      <c r="H8" s="99"/>
    </row>
    <row r="9" spans="1:8" ht="12.75" customHeight="1">
      <c r="A9" s="113" t="s">
        <v>53</v>
      </c>
      <c r="B9" s="1">
        <v>3</v>
      </c>
      <c r="C9" s="165">
        <f>SUM(C10:C15)</f>
        <v>1651006157</v>
      </c>
      <c r="D9" s="165">
        <f>SUM(D10:D15)</f>
        <v>1737554000</v>
      </c>
      <c r="G9" s="99"/>
      <c r="H9" s="99"/>
    </row>
    <row r="10" spans="1:8" ht="12.75">
      <c r="A10" s="113" t="s">
        <v>54</v>
      </c>
      <c r="B10" s="1">
        <v>4</v>
      </c>
      <c r="C10" s="157">
        <v>0</v>
      </c>
      <c r="D10" s="157">
        <v>0</v>
      </c>
      <c r="G10" s="99"/>
      <c r="H10" s="99"/>
    </row>
    <row r="11" spans="1:8" ht="12.75">
      <c r="A11" s="113" t="s">
        <v>55</v>
      </c>
      <c r="B11" s="1">
        <v>5</v>
      </c>
      <c r="C11" s="157">
        <v>1314321434</v>
      </c>
      <c r="D11" s="157">
        <v>1356300334</v>
      </c>
      <c r="G11" s="99"/>
      <c r="H11" s="99"/>
    </row>
    <row r="12" spans="1:8" ht="12.75">
      <c r="A12" s="113" t="s">
        <v>0</v>
      </c>
      <c r="B12" s="1">
        <v>6</v>
      </c>
      <c r="C12" s="157">
        <v>252577931</v>
      </c>
      <c r="D12" s="157">
        <v>252577931</v>
      </c>
      <c r="G12" s="99"/>
      <c r="H12" s="99"/>
    </row>
    <row r="13" spans="1:8" ht="12.75">
      <c r="A13" s="113" t="s">
        <v>56</v>
      </c>
      <c r="B13" s="1">
        <v>7</v>
      </c>
      <c r="C13" s="157">
        <v>0</v>
      </c>
      <c r="D13" s="157">
        <v>0</v>
      </c>
      <c r="G13" s="99"/>
      <c r="H13" s="99"/>
    </row>
    <row r="14" spans="1:8" ht="12.75">
      <c r="A14" s="113" t="s">
        <v>57</v>
      </c>
      <c r="B14" s="1">
        <v>8</v>
      </c>
      <c r="C14" s="157">
        <v>84106792</v>
      </c>
      <c r="D14" s="157">
        <v>128675735</v>
      </c>
      <c r="G14" s="99"/>
      <c r="H14" s="99"/>
    </row>
    <row r="15" spans="1:8" ht="12.75">
      <c r="A15" s="113" t="s">
        <v>58</v>
      </c>
      <c r="B15" s="1">
        <v>9</v>
      </c>
      <c r="C15" s="157">
        <v>0</v>
      </c>
      <c r="D15" s="157">
        <v>0</v>
      </c>
      <c r="G15" s="99"/>
      <c r="H15" s="99"/>
    </row>
    <row r="16" spans="1:8" ht="12.75">
      <c r="A16" s="113" t="s">
        <v>59</v>
      </c>
      <c r="B16" s="1">
        <v>10</v>
      </c>
      <c r="C16" s="165">
        <f>SUM(C17:C25)</f>
        <v>5615589140</v>
      </c>
      <c r="D16" s="165">
        <f>SUM(D17:D25)</f>
        <v>5619282183</v>
      </c>
      <c r="G16" s="99"/>
      <c r="H16" s="99"/>
    </row>
    <row r="17" spans="1:8" ht="12.75">
      <c r="A17" s="113" t="s">
        <v>60</v>
      </c>
      <c r="B17" s="1">
        <v>11</v>
      </c>
      <c r="C17" s="157">
        <v>48212898</v>
      </c>
      <c r="D17" s="157">
        <v>45874038</v>
      </c>
      <c r="G17" s="99"/>
      <c r="H17" s="99"/>
    </row>
    <row r="18" spans="1:8" ht="12.75">
      <c r="A18" s="113" t="s">
        <v>61</v>
      </c>
      <c r="B18" s="1">
        <v>12</v>
      </c>
      <c r="C18" s="157">
        <v>3072256840</v>
      </c>
      <c r="D18" s="157">
        <v>3228193711</v>
      </c>
      <c r="G18" s="99"/>
      <c r="H18" s="99"/>
    </row>
    <row r="19" spans="1:8" ht="12.75">
      <c r="A19" s="113" t="s">
        <v>62</v>
      </c>
      <c r="B19" s="1">
        <v>13</v>
      </c>
      <c r="C19" s="157">
        <v>1898838445</v>
      </c>
      <c r="D19" s="157">
        <v>1871606567</v>
      </c>
      <c r="G19" s="99"/>
      <c r="H19" s="99"/>
    </row>
    <row r="20" spans="1:8" ht="12.75">
      <c r="A20" s="113" t="s">
        <v>63</v>
      </c>
      <c r="B20" s="1">
        <v>14</v>
      </c>
      <c r="C20" s="157">
        <v>67267436</v>
      </c>
      <c r="D20" s="157">
        <v>56690529</v>
      </c>
      <c r="G20" s="99"/>
      <c r="H20" s="99"/>
    </row>
    <row r="21" spans="1:8" ht="12.75">
      <c r="A21" s="113" t="s">
        <v>64</v>
      </c>
      <c r="B21" s="1">
        <v>15</v>
      </c>
      <c r="C21" s="157">
        <v>0</v>
      </c>
      <c r="D21" s="157">
        <v>0</v>
      </c>
      <c r="G21" s="99"/>
      <c r="H21" s="99"/>
    </row>
    <row r="22" spans="1:8" ht="12.75">
      <c r="A22" s="113" t="s">
        <v>65</v>
      </c>
      <c r="B22" s="1">
        <v>16</v>
      </c>
      <c r="C22" s="157">
        <v>595759</v>
      </c>
      <c r="D22" s="157">
        <v>572552</v>
      </c>
      <c r="G22" s="99"/>
      <c r="H22" s="99"/>
    </row>
    <row r="23" spans="1:8" ht="12.75">
      <c r="A23" s="113" t="s">
        <v>66</v>
      </c>
      <c r="B23" s="1">
        <v>17</v>
      </c>
      <c r="C23" s="157">
        <v>467049233</v>
      </c>
      <c r="D23" s="157">
        <v>368190669</v>
      </c>
      <c r="G23" s="99"/>
      <c r="H23" s="99"/>
    </row>
    <row r="24" spans="1:8" ht="12.75">
      <c r="A24" s="113" t="s">
        <v>67</v>
      </c>
      <c r="B24" s="1">
        <v>18</v>
      </c>
      <c r="C24" s="157">
        <v>4205667</v>
      </c>
      <c r="D24" s="157">
        <v>4193541</v>
      </c>
      <c r="G24" s="99"/>
      <c r="H24" s="99"/>
    </row>
    <row r="25" spans="1:8" ht="12.75">
      <c r="A25" s="113" t="s">
        <v>68</v>
      </c>
      <c r="B25" s="1">
        <v>19</v>
      </c>
      <c r="C25" s="157">
        <v>57162862</v>
      </c>
      <c r="D25" s="157">
        <v>43960576</v>
      </c>
      <c r="G25" s="99"/>
      <c r="H25" s="99"/>
    </row>
    <row r="26" spans="1:8" ht="12.75">
      <c r="A26" s="113" t="s">
        <v>69</v>
      </c>
      <c r="B26" s="1">
        <v>20</v>
      </c>
      <c r="C26" s="165">
        <f>SUM(C27:C34)</f>
        <v>1033233166</v>
      </c>
      <c r="D26" s="165">
        <f>SUM(D27:D34)</f>
        <v>1352249650</v>
      </c>
      <c r="G26" s="99"/>
      <c r="H26" s="99"/>
    </row>
    <row r="27" spans="1:8" ht="12.75">
      <c r="A27" s="113" t="s">
        <v>70</v>
      </c>
      <c r="B27" s="1">
        <v>21</v>
      </c>
      <c r="C27" s="157">
        <v>0</v>
      </c>
      <c r="D27" s="157">
        <v>0</v>
      </c>
      <c r="G27" s="99"/>
      <c r="H27" s="99"/>
    </row>
    <row r="28" spans="1:8" ht="12.75">
      <c r="A28" s="113" t="s">
        <v>71</v>
      </c>
      <c r="B28" s="1">
        <v>22</v>
      </c>
      <c r="C28" s="157">
        <v>0</v>
      </c>
      <c r="D28" s="157">
        <v>0</v>
      </c>
      <c r="G28" s="99"/>
      <c r="H28" s="99"/>
    </row>
    <row r="29" spans="1:8" ht="12.75">
      <c r="A29" s="113" t="s">
        <v>72</v>
      </c>
      <c r="B29" s="1">
        <v>23</v>
      </c>
      <c r="C29" s="157">
        <v>0</v>
      </c>
      <c r="D29" s="157">
        <v>0</v>
      </c>
      <c r="G29" s="99"/>
      <c r="H29" s="99"/>
    </row>
    <row r="30" spans="1:8" ht="12.75">
      <c r="A30" s="113" t="s">
        <v>73</v>
      </c>
      <c r="B30" s="1">
        <v>24</v>
      </c>
      <c r="C30" s="157">
        <v>0</v>
      </c>
      <c r="D30" s="157">
        <v>0</v>
      </c>
      <c r="G30" s="99"/>
      <c r="H30" s="99"/>
    </row>
    <row r="31" spans="1:8" ht="12.75">
      <c r="A31" s="113" t="s">
        <v>74</v>
      </c>
      <c r="B31" s="1">
        <v>25</v>
      </c>
      <c r="C31" s="157">
        <v>590318187</v>
      </c>
      <c r="D31" s="157">
        <v>949270860</v>
      </c>
      <c r="G31" s="99"/>
      <c r="H31" s="99"/>
    </row>
    <row r="32" spans="1:8" ht="12.75">
      <c r="A32" s="113" t="s">
        <v>75</v>
      </c>
      <c r="B32" s="1">
        <v>26</v>
      </c>
      <c r="C32" s="157">
        <v>44106837</v>
      </c>
      <c r="D32" s="157">
        <v>25832668</v>
      </c>
      <c r="G32" s="99"/>
      <c r="H32" s="99"/>
    </row>
    <row r="33" spans="1:8" ht="12.75">
      <c r="A33" s="113" t="s">
        <v>76</v>
      </c>
      <c r="B33" s="1">
        <v>27</v>
      </c>
      <c r="C33" s="157">
        <v>0</v>
      </c>
      <c r="D33" s="157">
        <v>0</v>
      </c>
      <c r="G33" s="99"/>
      <c r="H33" s="99"/>
    </row>
    <row r="34" spans="1:8" ht="12.75">
      <c r="A34" s="113" t="s">
        <v>77</v>
      </c>
      <c r="B34" s="1">
        <v>28</v>
      </c>
      <c r="C34" s="157">
        <v>398808142</v>
      </c>
      <c r="D34" s="157">
        <v>377146122</v>
      </c>
      <c r="G34" s="99"/>
      <c r="H34" s="99"/>
    </row>
    <row r="35" spans="1:8" ht="12.75">
      <c r="A35" s="113" t="s">
        <v>78</v>
      </c>
      <c r="B35" s="1">
        <v>29</v>
      </c>
      <c r="C35" s="165">
        <f>SUM(C36:C38)</f>
        <v>97861131</v>
      </c>
      <c r="D35" s="165">
        <f>SUM(D36:D38)</f>
        <v>120615414</v>
      </c>
      <c r="G35" s="99"/>
      <c r="H35" s="99"/>
    </row>
    <row r="36" spans="1:8" ht="12.75">
      <c r="A36" s="113" t="s">
        <v>79</v>
      </c>
      <c r="B36" s="1">
        <v>30</v>
      </c>
      <c r="C36" s="157">
        <v>0</v>
      </c>
      <c r="D36" s="157">
        <v>0</v>
      </c>
      <c r="G36" s="99"/>
      <c r="H36" s="99"/>
    </row>
    <row r="37" spans="1:8" ht="12.75">
      <c r="A37" s="113" t="s">
        <v>80</v>
      </c>
      <c r="B37" s="1">
        <v>31</v>
      </c>
      <c r="C37" s="157">
        <v>21264967</v>
      </c>
      <c r="D37" s="157">
        <v>18601095</v>
      </c>
      <c r="G37" s="99"/>
      <c r="H37" s="99"/>
    </row>
    <row r="38" spans="1:8" ht="12.75">
      <c r="A38" s="113" t="s">
        <v>81</v>
      </c>
      <c r="B38" s="1">
        <v>32</v>
      </c>
      <c r="C38" s="157">
        <v>76596164</v>
      </c>
      <c r="D38" s="157">
        <v>102014319</v>
      </c>
      <c r="G38" s="99"/>
      <c r="H38" s="99"/>
    </row>
    <row r="39" spans="1:8" ht="12.75">
      <c r="A39" s="113" t="s">
        <v>82</v>
      </c>
      <c r="B39" s="1">
        <v>33</v>
      </c>
      <c r="C39" s="157">
        <v>46078582</v>
      </c>
      <c r="D39" s="157">
        <v>59314061</v>
      </c>
      <c r="G39" s="99"/>
      <c r="H39" s="99"/>
    </row>
    <row r="40" spans="1:8" ht="12.75">
      <c r="A40" s="100" t="s">
        <v>83</v>
      </c>
      <c r="B40" s="1">
        <v>34</v>
      </c>
      <c r="C40" s="165">
        <f>C41+C49+C56+C64</f>
        <v>5363675780</v>
      </c>
      <c r="D40" s="165">
        <f>D41+D49+D56+D64</f>
        <v>5303862887</v>
      </c>
      <c r="G40" s="99"/>
      <c r="H40" s="99"/>
    </row>
    <row r="41" spans="1:8" ht="12.75">
      <c r="A41" s="113" t="s">
        <v>84</v>
      </c>
      <c r="B41" s="1">
        <v>35</v>
      </c>
      <c r="C41" s="165">
        <f>SUM(C42:C48)</f>
        <v>110004191.99</v>
      </c>
      <c r="D41" s="165">
        <f>SUM(D42:D48)</f>
        <v>111171352</v>
      </c>
      <c r="G41" s="99"/>
      <c r="H41" s="99"/>
    </row>
    <row r="42" spans="1:8" ht="12.75">
      <c r="A42" s="113" t="s">
        <v>85</v>
      </c>
      <c r="B42" s="1">
        <v>36</v>
      </c>
      <c r="C42" s="157">
        <v>27832404</v>
      </c>
      <c r="D42" s="157">
        <v>24834539</v>
      </c>
      <c r="G42" s="99"/>
      <c r="H42" s="99"/>
    </row>
    <row r="43" spans="1:8" ht="12.75">
      <c r="A43" s="113" t="s">
        <v>86</v>
      </c>
      <c r="B43" s="1">
        <v>37</v>
      </c>
      <c r="C43" s="157">
        <v>0</v>
      </c>
      <c r="D43" s="157">
        <v>0</v>
      </c>
      <c r="G43" s="99"/>
      <c r="H43" s="99"/>
    </row>
    <row r="44" spans="1:8" ht="12.75">
      <c r="A44" s="113" t="s">
        <v>87</v>
      </c>
      <c r="B44" s="1">
        <v>38</v>
      </c>
      <c r="C44" s="157">
        <v>0</v>
      </c>
      <c r="D44" s="157">
        <v>0</v>
      </c>
      <c r="G44" s="99"/>
      <c r="H44" s="99"/>
    </row>
    <row r="45" spans="1:8" ht="12.75">
      <c r="A45" s="113" t="s">
        <v>88</v>
      </c>
      <c r="B45" s="1">
        <v>39</v>
      </c>
      <c r="C45" s="157">
        <v>81891569.99</v>
      </c>
      <c r="D45" s="157">
        <v>86271894</v>
      </c>
      <c r="G45" s="99"/>
      <c r="H45" s="99"/>
    </row>
    <row r="46" spans="1:8" ht="12.75">
      <c r="A46" s="113" t="s">
        <v>89</v>
      </c>
      <c r="B46" s="1">
        <v>40</v>
      </c>
      <c r="C46" s="157">
        <v>280218</v>
      </c>
      <c r="D46" s="157">
        <v>64919</v>
      </c>
      <c r="G46" s="99"/>
      <c r="H46" s="99"/>
    </row>
    <row r="47" spans="1:8" ht="12.75">
      <c r="A47" s="113" t="s">
        <v>90</v>
      </c>
      <c r="B47" s="1">
        <v>41</v>
      </c>
      <c r="C47" s="157">
        <v>0</v>
      </c>
      <c r="D47" s="157">
        <v>0</v>
      </c>
      <c r="G47" s="99"/>
      <c r="H47" s="99"/>
    </row>
    <row r="48" spans="1:8" ht="12.75">
      <c r="A48" s="113" t="s">
        <v>91</v>
      </c>
      <c r="B48" s="1">
        <v>42</v>
      </c>
      <c r="C48" s="157">
        <v>0</v>
      </c>
      <c r="D48" s="157">
        <v>0</v>
      </c>
      <c r="G48" s="99"/>
      <c r="H48" s="99"/>
    </row>
    <row r="49" spans="1:8" ht="12.75">
      <c r="A49" s="113" t="s">
        <v>92</v>
      </c>
      <c r="B49" s="1">
        <v>43</v>
      </c>
      <c r="C49" s="165">
        <f>SUM(C50:C55)</f>
        <v>1220156441.01</v>
      </c>
      <c r="D49" s="165">
        <f>SUM(D50:D55)</f>
        <v>1327651717</v>
      </c>
      <c r="G49" s="99"/>
      <c r="H49" s="99"/>
    </row>
    <row r="50" spans="1:8" ht="12.75">
      <c r="A50" s="113" t="s">
        <v>93</v>
      </c>
      <c r="B50" s="1">
        <v>44</v>
      </c>
      <c r="C50" s="157">
        <v>0</v>
      </c>
      <c r="D50" s="157">
        <v>0</v>
      </c>
      <c r="G50" s="99"/>
      <c r="H50" s="99"/>
    </row>
    <row r="51" spans="1:8" ht="12.75">
      <c r="A51" s="113" t="s">
        <v>94</v>
      </c>
      <c r="B51" s="1">
        <v>45</v>
      </c>
      <c r="C51" s="157">
        <v>1177530696</v>
      </c>
      <c r="D51" s="157">
        <v>1289451144</v>
      </c>
      <c r="G51" s="99"/>
      <c r="H51" s="99"/>
    </row>
    <row r="52" spans="1:8" ht="12.75">
      <c r="A52" s="113" t="s">
        <v>95</v>
      </c>
      <c r="B52" s="1">
        <v>46</v>
      </c>
      <c r="C52" s="157">
        <v>0</v>
      </c>
      <c r="D52" s="157">
        <v>0</v>
      </c>
      <c r="G52" s="99"/>
      <c r="H52" s="99"/>
    </row>
    <row r="53" spans="1:8" ht="12.75">
      <c r="A53" s="113" t="s">
        <v>96</v>
      </c>
      <c r="B53" s="1">
        <v>47</v>
      </c>
      <c r="C53" s="157">
        <v>317705</v>
      </c>
      <c r="D53" s="157">
        <v>399688</v>
      </c>
      <c r="G53" s="99"/>
      <c r="H53" s="99"/>
    </row>
    <row r="54" spans="1:8" ht="12.75">
      <c r="A54" s="113" t="s">
        <v>97</v>
      </c>
      <c r="B54" s="1">
        <v>48</v>
      </c>
      <c r="C54" s="157">
        <v>14041238</v>
      </c>
      <c r="D54" s="157">
        <v>3345690</v>
      </c>
      <c r="G54" s="99"/>
      <c r="H54" s="99"/>
    </row>
    <row r="55" spans="1:8" ht="12.75">
      <c r="A55" s="113" t="s">
        <v>98</v>
      </c>
      <c r="B55" s="1">
        <v>49</v>
      </c>
      <c r="C55" s="157">
        <v>28266802.009999998</v>
      </c>
      <c r="D55" s="157">
        <v>34455195</v>
      </c>
      <c r="G55" s="99"/>
      <c r="H55" s="99"/>
    </row>
    <row r="56" spans="1:8" ht="12.75">
      <c r="A56" s="113" t="s">
        <v>99</v>
      </c>
      <c r="B56" s="1">
        <v>50</v>
      </c>
      <c r="C56" s="165">
        <f>SUM(C57:C63)</f>
        <v>858679546</v>
      </c>
      <c r="D56" s="165">
        <f>SUM(D57:D63)</f>
        <v>1188688020</v>
      </c>
      <c r="G56" s="99"/>
      <c r="H56" s="99"/>
    </row>
    <row r="57" spans="1:8" ht="12.75">
      <c r="A57" s="113" t="s">
        <v>70</v>
      </c>
      <c r="B57" s="1">
        <v>51</v>
      </c>
      <c r="C57" s="157">
        <v>0</v>
      </c>
      <c r="D57" s="157">
        <v>0</v>
      </c>
      <c r="G57" s="99"/>
      <c r="H57" s="99"/>
    </row>
    <row r="58" spans="1:8" ht="12.75">
      <c r="A58" s="113" t="s">
        <v>71</v>
      </c>
      <c r="B58" s="1">
        <v>52</v>
      </c>
      <c r="C58" s="157">
        <v>0</v>
      </c>
      <c r="D58" s="157">
        <v>0</v>
      </c>
      <c r="G58" s="99"/>
      <c r="H58" s="99"/>
    </row>
    <row r="59" spans="1:8" ht="12.75">
      <c r="A59" s="113" t="s">
        <v>72</v>
      </c>
      <c r="B59" s="1">
        <v>53</v>
      </c>
      <c r="C59" s="157">
        <v>0</v>
      </c>
      <c r="D59" s="157">
        <v>0</v>
      </c>
      <c r="G59" s="99"/>
      <c r="H59" s="99"/>
    </row>
    <row r="60" spans="1:8" ht="12.75">
      <c r="A60" s="113" t="s">
        <v>73</v>
      </c>
      <c r="B60" s="1">
        <v>54</v>
      </c>
      <c r="C60" s="157">
        <v>0</v>
      </c>
      <c r="D60" s="157">
        <v>0</v>
      </c>
      <c r="G60" s="99"/>
      <c r="H60" s="99"/>
    </row>
    <row r="61" spans="1:8" ht="12.75">
      <c r="A61" s="113" t="s">
        <v>74</v>
      </c>
      <c r="B61" s="1">
        <v>55</v>
      </c>
      <c r="C61" s="157">
        <v>78192675</v>
      </c>
      <c r="D61" s="157">
        <v>45914639</v>
      </c>
      <c r="G61" s="99"/>
      <c r="H61" s="99"/>
    </row>
    <row r="62" spans="1:8" ht="12.75">
      <c r="A62" s="113" t="s">
        <v>75</v>
      </c>
      <c r="B62" s="1">
        <v>56</v>
      </c>
      <c r="C62" s="157">
        <v>780486871</v>
      </c>
      <c r="D62" s="157">
        <v>1142773381</v>
      </c>
      <c r="G62" s="99"/>
      <c r="H62" s="99"/>
    </row>
    <row r="63" spans="1:8" ht="12.75">
      <c r="A63" s="113" t="s">
        <v>100</v>
      </c>
      <c r="B63" s="1">
        <v>57</v>
      </c>
      <c r="C63" s="157">
        <v>0</v>
      </c>
      <c r="D63" s="157">
        <v>0</v>
      </c>
      <c r="G63" s="99"/>
      <c r="H63" s="99"/>
    </row>
    <row r="64" spans="1:8" ht="12.75">
      <c r="A64" s="113" t="s">
        <v>101</v>
      </c>
      <c r="B64" s="1">
        <v>58</v>
      </c>
      <c r="C64" s="157">
        <v>3174835601</v>
      </c>
      <c r="D64" s="157">
        <v>2676351798</v>
      </c>
      <c r="G64" s="99"/>
      <c r="H64" s="99"/>
    </row>
    <row r="65" spans="1:8" ht="12.75">
      <c r="A65" s="100" t="s">
        <v>102</v>
      </c>
      <c r="B65" s="1">
        <v>59</v>
      </c>
      <c r="C65" s="157">
        <v>271993494</v>
      </c>
      <c r="D65" s="157">
        <v>261684248</v>
      </c>
      <c r="G65" s="99"/>
      <c r="H65" s="99"/>
    </row>
    <row r="66" spans="1:8" ht="12.75">
      <c r="A66" s="100" t="s">
        <v>103</v>
      </c>
      <c r="B66" s="1">
        <v>60</v>
      </c>
      <c r="C66" s="165">
        <f>C7+C8+C40+C65</f>
        <v>14079437450</v>
      </c>
      <c r="D66" s="165">
        <f>D7+D8+D40+D65</f>
        <v>14454562443</v>
      </c>
      <c r="G66" s="99"/>
      <c r="H66" s="99"/>
    </row>
    <row r="67" spans="1:8" ht="12.75">
      <c r="A67" s="114" t="s">
        <v>104</v>
      </c>
      <c r="B67" s="4">
        <v>61</v>
      </c>
      <c r="C67" s="158">
        <v>0</v>
      </c>
      <c r="D67" s="158">
        <v>0</v>
      </c>
      <c r="G67" s="99"/>
      <c r="H67" s="99"/>
    </row>
    <row r="68" spans="1:8" ht="12.75">
      <c r="A68" s="107" t="s">
        <v>145</v>
      </c>
      <c r="B68" s="115"/>
      <c r="C68" s="115"/>
      <c r="D68" s="116"/>
      <c r="G68" s="99"/>
      <c r="H68" s="99"/>
    </row>
    <row r="69" spans="1:8" ht="12.75">
      <c r="A69" s="111" t="s">
        <v>105</v>
      </c>
      <c r="B69" s="3">
        <v>62</v>
      </c>
      <c r="C69" s="166">
        <f>C70+C71+C72+C78+C79+C82+C85</f>
        <v>11641345738</v>
      </c>
      <c r="D69" s="166">
        <f>D70+D71+D72+D78+D79+D82+D85</f>
        <v>12046280716</v>
      </c>
      <c r="G69" s="99"/>
      <c r="H69" s="99"/>
    </row>
    <row r="70" spans="1:8" ht="12.75">
      <c r="A70" s="113" t="s">
        <v>106</v>
      </c>
      <c r="B70" s="1">
        <v>63</v>
      </c>
      <c r="C70" s="157">
        <v>9822853500</v>
      </c>
      <c r="D70" s="157">
        <v>9822853500</v>
      </c>
      <c r="G70" s="99"/>
      <c r="H70" s="99"/>
    </row>
    <row r="71" spans="1:8" ht="12.75">
      <c r="A71" s="113" t="s">
        <v>107</v>
      </c>
      <c r="B71" s="1">
        <v>64</v>
      </c>
      <c r="C71" s="157">
        <v>0</v>
      </c>
      <c r="D71" s="157">
        <v>0</v>
      </c>
      <c r="G71" s="99"/>
      <c r="H71" s="99"/>
    </row>
    <row r="72" spans="1:8" ht="12.75">
      <c r="A72" s="113" t="s">
        <v>108</v>
      </c>
      <c r="B72" s="1">
        <v>65</v>
      </c>
      <c r="C72" s="165">
        <f>C73+C74-C75+C76+C77</f>
        <v>444127003</v>
      </c>
      <c r="D72" s="165">
        <f>D73+D74-D75+D76+D77</f>
        <v>491345057</v>
      </c>
      <c r="G72" s="99"/>
      <c r="H72" s="99"/>
    </row>
    <row r="73" spans="1:8" ht="12.75">
      <c r="A73" s="113" t="s">
        <v>109</v>
      </c>
      <c r="B73" s="1">
        <v>66</v>
      </c>
      <c r="C73" s="157">
        <v>444142675</v>
      </c>
      <c r="D73" s="157">
        <v>491142675</v>
      </c>
      <c r="G73" s="99"/>
      <c r="H73" s="99"/>
    </row>
    <row r="74" spans="1:8" ht="12.75">
      <c r="A74" s="113" t="s">
        <v>110</v>
      </c>
      <c r="B74" s="1">
        <v>67</v>
      </c>
      <c r="C74" s="157">
        <v>0</v>
      </c>
      <c r="D74" s="157">
        <v>0</v>
      </c>
      <c r="G74" s="99"/>
      <c r="H74" s="99"/>
    </row>
    <row r="75" spans="1:8" ht="12.75">
      <c r="A75" s="113" t="s">
        <v>111</v>
      </c>
      <c r="B75" s="1">
        <v>68</v>
      </c>
      <c r="C75" s="157">
        <v>819304</v>
      </c>
      <c r="D75" s="157">
        <v>819304</v>
      </c>
      <c r="G75" s="99"/>
      <c r="H75" s="99"/>
    </row>
    <row r="76" spans="1:8" ht="12.75">
      <c r="A76" s="113" t="s">
        <v>112</v>
      </c>
      <c r="B76" s="1">
        <v>69</v>
      </c>
      <c r="C76" s="157">
        <v>0</v>
      </c>
      <c r="D76" s="157">
        <v>0</v>
      </c>
      <c r="G76" s="99"/>
      <c r="H76" s="99"/>
    </row>
    <row r="77" spans="1:8" ht="12.75">
      <c r="A77" s="113" t="s">
        <v>113</v>
      </c>
      <c r="B77" s="1">
        <v>70</v>
      </c>
      <c r="C77" s="157">
        <v>803632</v>
      </c>
      <c r="D77" s="157">
        <v>1021686</v>
      </c>
      <c r="G77" s="99"/>
      <c r="H77" s="99"/>
    </row>
    <row r="78" spans="1:8" ht="12.75">
      <c r="A78" s="113" t="s">
        <v>114</v>
      </c>
      <c r="B78" s="1">
        <v>71</v>
      </c>
      <c r="C78" s="157">
        <v>4020162</v>
      </c>
      <c r="D78" s="157">
        <v>2440397</v>
      </c>
      <c r="F78" s="99"/>
      <c r="G78" s="99"/>
      <c r="H78" s="99"/>
    </row>
    <row r="79" spans="1:8" ht="12.75">
      <c r="A79" s="113" t="s">
        <v>115</v>
      </c>
      <c r="B79" s="1">
        <v>72</v>
      </c>
      <c r="C79" s="165">
        <f>C80-C81</f>
        <v>268870493</v>
      </c>
      <c r="D79" s="165">
        <f>D80-D81</f>
        <v>633035014</v>
      </c>
      <c r="G79" s="99"/>
      <c r="H79" s="99"/>
    </row>
    <row r="80" spans="1:8" ht="12.75">
      <c r="A80" s="113" t="s">
        <v>116</v>
      </c>
      <c r="B80" s="1">
        <v>73</v>
      </c>
      <c r="C80" s="157">
        <v>268870493</v>
      </c>
      <c r="D80" s="157">
        <v>633035014</v>
      </c>
      <c r="G80" s="99"/>
      <c r="H80" s="99"/>
    </row>
    <row r="81" spans="1:8" ht="12.75">
      <c r="A81" s="113" t="s">
        <v>117</v>
      </c>
      <c r="B81" s="1">
        <v>74</v>
      </c>
      <c r="C81" s="157">
        <v>0</v>
      </c>
      <c r="D81" s="157">
        <v>0</v>
      </c>
      <c r="G81" s="99"/>
      <c r="H81" s="99"/>
    </row>
    <row r="82" spans="1:8" ht="12.75">
      <c r="A82" s="113" t="s">
        <v>118</v>
      </c>
      <c r="B82" s="1">
        <v>75</v>
      </c>
      <c r="C82" s="165">
        <f>C83-C84</f>
        <v>924616222</v>
      </c>
      <c r="D82" s="165">
        <f>D83-D84</f>
        <v>933574108</v>
      </c>
      <c r="G82" s="99"/>
      <c r="H82" s="99"/>
    </row>
    <row r="83" spans="1:8" ht="12.75">
      <c r="A83" s="113" t="s">
        <v>119</v>
      </c>
      <c r="B83" s="1">
        <v>76</v>
      </c>
      <c r="C83" s="157">
        <v>924616222</v>
      </c>
      <c r="D83" s="157">
        <v>933574108</v>
      </c>
      <c r="G83" s="99"/>
      <c r="H83" s="99"/>
    </row>
    <row r="84" spans="1:8" ht="12.75">
      <c r="A84" s="113" t="s">
        <v>120</v>
      </c>
      <c r="B84" s="1">
        <v>77</v>
      </c>
      <c r="C84" s="157">
        <v>0</v>
      </c>
      <c r="D84" s="157"/>
      <c r="G84" s="99"/>
      <c r="H84" s="99"/>
    </row>
    <row r="85" spans="1:8" ht="12.75">
      <c r="A85" s="113" t="s">
        <v>121</v>
      </c>
      <c r="B85" s="1">
        <v>78</v>
      </c>
      <c r="C85" s="157">
        <v>176858358</v>
      </c>
      <c r="D85" s="157">
        <v>163032640</v>
      </c>
      <c r="G85" s="99"/>
      <c r="H85" s="99"/>
    </row>
    <row r="86" spans="1:8" ht="12.75">
      <c r="A86" s="100" t="s">
        <v>122</v>
      </c>
      <c r="B86" s="1">
        <v>79</v>
      </c>
      <c r="C86" s="165">
        <f>SUM(C87:C89)</f>
        <v>71916112</v>
      </c>
      <c r="D86" s="165">
        <f>SUM(D87:D89)</f>
        <v>70008806</v>
      </c>
      <c r="G86" s="99"/>
      <c r="H86" s="99"/>
    </row>
    <row r="87" spans="1:8" ht="12.75">
      <c r="A87" s="113" t="s">
        <v>123</v>
      </c>
      <c r="B87" s="1">
        <v>80</v>
      </c>
      <c r="C87" s="157">
        <v>15932453</v>
      </c>
      <c r="D87" s="157">
        <v>28486447</v>
      </c>
      <c r="G87" s="99"/>
      <c r="H87" s="99"/>
    </row>
    <row r="88" spans="1:8" ht="12.75">
      <c r="A88" s="113" t="s">
        <v>124</v>
      </c>
      <c r="B88" s="1">
        <v>81</v>
      </c>
      <c r="C88" s="157">
        <v>0</v>
      </c>
      <c r="D88" s="157">
        <v>0</v>
      </c>
      <c r="G88" s="99"/>
      <c r="H88" s="99"/>
    </row>
    <row r="89" spans="1:8" ht="12.75">
      <c r="A89" s="113" t="s">
        <v>125</v>
      </c>
      <c r="B89" s="1">
        <v>82</v>
      </c>
      <c r="C89" s="157">
        <v>55983659</v>
      </c>
      <c r="D89" s="157">
        <v>41522359</v>
      </c>
      <c r="G89" s="99"/>
      <c r="H89" s="99"/>
    </row>
    <row r="90" spans="1:8" ht="12.75">
      <c r="A90" s="100" t="s">
        <v>126</v>
      </c>
      <c r="B90" s="1">
        <v>83</v>
      </c>
      <c r="C90" s="165">
        <f>SUM(C91:C99)</f>
        <v>477218766</v>
      </c>
      <c r="D90" s="165">
        <f>SUM(D91:D99)</f>
        <v>507774673</v>
      </c>
      <c r="G90" s="99"/>
      <c r="H90" s="99"/>
    </row>
    <row r="91" spans="1:8" ht="12.75">
      <c r="A91" s="113" t="s">
        <v>127</v>
      </c>
      <c r="B91" s="1">
        <v>84</v>
      </c>
      <c r="C91" s="157">
        <v>0</v>
      </c>
      <c r="D91" s="157">
        <v>0</v>
      </c>
      <c r="G91" s="99"/>
      <c r="H91" s="99"/>
    </row>
    <row r="92" spans="1:8" ht="12.75">
      <c r="A92" s="113" t="s">
        <v>128</v>
      </c>
      <c r="B92" s="1">
        <v>85</v>
      </c>
      <c r="C92" s="157">
        <v>10734502</v>
      </c>
      <c r="D92" s="157">
        <v>42628949</v>
      </c>
      <c r="G92" s="99"/>
      <c r="H92" s="99"/>
    </row>
    <row r="93" spans="1:8" ht="12.75">
      <c r="A93" s="113" t="s">
        <v>129</v>
      </c>
      <c r="B93" s="1">
        <v>86</v>
      </c>
      <c r="C93" s="157">
        <v>208319631</v>
      </c>
      <c r="D93" s="157">
        <v>197996013</v>
      </c>
      <c r="G93" s="99"/>
      <c r="H93" s="99"/>
    </row>
    <row r="94" spans="1:8" ht="12.75">
      <c r="A94" s="113" t="s">
        <v>130</v>
      </c>
      <c r="B94" s="1">
        <v>87</v>
      </c>
      <c r="C94" s="157">
        <v>0</v>
      </c>
      <c r="D94" s="157">
        <v>0</v>
      </c>
      <c r="G94" s="99"/>
      <c r="H94" s="99"/>
    </row>
    <row r="95" spans="1:8" ht="12.75">
      <c r="A95" s="113" t="s">
        <v>131</v>
      </c>
      <c r="B95" s="1">
        <v>88</v>
      </c>
      <c r="C95" s="157">
        <v>0</v>
      </c>
      <c r="D95" s="157">
        <v>0</v>
      </c>
      <c r="G95" s="99"/>
      <c r="H95" s="99"/>
    </row>
    <row r="96" spans="1:8" ht="12.75">
      <c r="A96" s="113" t="s">
        <v>132</v>
      </c>
      <c r="B96" s="1">
        <v>89</v>
      </c>
      <c r="C96" s="157">
        <v>71323705</v>
      </c>
      <c r="D96" s="157">
        <v>64597147</v>
      </c>
      <c r="G96" s="99"/>
      <c r="H96" s="99"/>
    </row>
    <row r="97" spans="1:8" ht="12.75">
      <c r="A97" s="113" t="s">
        <v>133</v>
      </c>
      <c r="B97" s="1">
        <v>90</v>
      </c>
      <c r="C97" s="157">
        <v>0</v>
      </c>
      <c r="D97" s="157">
        <v>0</v>
      </c>
      <c r="G97" s="99"/>
      <c r="H97" s="99"/>
    </row>
    <row r="98" spans="1:8" ht="12.75">
      <c r="A98" s="113" t="s">
        <v>134</v>
      </c>
      <c r="B98" s="1">
        <v>91</v>
      </c>
      <c r="C98" s="157">
        <v>142161099</v>
      </c>
      <c r="D98" s="157">
        <v>167205141</v>
      </c>
      <c r="G98" s="99"/>
      <c r="H98" s="99"/>
    </row>
    <row r="99" spans="1:8" ht="12.75">
      <c r="A99" s="113" t="s">
        <v>135</v>
      </c>
      <c r="B99" s="1">
        <v>92</v>
      </c>
      <c r="C99" s="157">
        <v>44679829</v>
      </c>
      <c r="D99" s="157">
        <v>35347423</v>
      </c>
      <c r="G99" s="99"/>
      <c r="H99" s="99"/>
    </row>
    <row r="100" spans="1:8" ht="12.75">
      <c r="A100" s="100" t="s">
        <v>136</v>
      </c>
      <c r="B100" s="1">
        <v>93</v>
      </c>
      <c r="C100" s="165">
        <f>SUM(C101:C112)</f>
        <v>1786025728.16</v>
      </c>
      <c r="D100" s="165">
        <f>SUM(D101:D112)</f>
        <v>1741222810</v>
      </c>
      <c r="G100" s="99"/>
      <c r="H100" s="99"/>
    </row>
    <row r="101" spans="1:8" ht="12.75">
      <c r="A101" s="113" t="s">
        <v>127</v>
      </c>
      <c r="B101" s="1">
        <v>94</v>
      </c>
      <c r="C101" s="157">
        <v>0</v>
      </c>
      <c r="D101" s="157">
        <v>0</v>
      </c>
      <c r="G101" s="99"/>
      <c r="H101" s="99"/>
    </row>
    <row r="102" spans="1:8" ht="12.75">
      <c r="A102" s="113" t="s">
        <v>128</v>
      </c>
      <c r="B102" s="1">
        <v>95</v>
      </c>
      <c r="C102" s="157">
        <v>253154</v>
      </c>
      <c r="D102" s="157">
        <v>350687</v>
      </c>
      <c r="G102" s="99"/>
      <c r="H102" s="99"/>
    </row>
    <row r="103" spans="1:8" ht="12.75">
      <c r="A103" s="113" t="s">
        <v>129</v>
      </c>
      <c r="B103" s="1">
        <v>96</v>
      </c>
      <c r="C103" s="157">
        <v>4018487</v>
      </c>
      <c r="D103" s="157">
        <v>9941970</v>
      </c>
      <c r="G103" s="99"/>
      <c r="H103" s="99"/>
    </row>
    <row r="104" spans="1:8" ht="12.75">
      <c r="A104" s="113" t="s">
        <v>130</v>
      </c>
      <c r="B104" s="1">
        <v>97</v>
      </c>
      <c r="C104" s="157">
        <v>28343872</v>
      </c>
      <c r="D104" s="157">
        <v>17289166</v>
      </c>
      <c r="G104" s="99"/>
      <c r="H104" s="99"/>
    </row>
    <row r="105" spans="1:8" ht="12.75">
      <c r="A105" s="113" t="s">
        <v>131</v>
      </c>
      <c r="B105" s="1">
        <v>98</v>
      </c>
      <c r="C105" s="157">
        <v>1326134569.16</v>
      </c>
      <c r="D105" s="157">
        <v>1308688183</v>
      </c>
      <c r="G105" s="99"/>
      <c r="H105" s="99"/>
    </row>
    <row r="106" spans="1:8" ht="12.75">
      <c r="A106" s="113" t="s">
        <v>132</v>
      </c>
      <c r="B106" s="1">
        <v>99</v>
      </c>
      <c r="C106" s="157">
        <v>0</v>
      </c>
      <c r="D106" s="157">
        <v>0</v>
      </c>
      <c r="G106" s="99"/>
      <c r="H106" s="99"/>
    </row>
    <row r="107" spans="1:8" ht="12.75">
      <c r="A107" s="113" t="s">
        <v>133</v>
      </c>
      <c r="B107" s="1">
        <v>100</v>
      </c>
      <c r="C107" s="157">
        <v>0</v>
      </c>
      <c r="D107" s="157">
        <v>0</v>
      </c>
      <c r="G107" s="99"/>
      <c r="H107" s="99"/>
    </row>
    <row r="108" spans="1:8" ht="12.75">
      <c r="A108" s="113" t="s">
        <v>137</v>
      </c>
      <c r="B108" s="1">
        <v>101</v>
      </c>
      <c r="C108" s="157">
        <v>129031164</v>
      </c>
      <c r="D108" s="157">
        <v>123545101</v>
      </c>
      <c r="G108" s="99"/>
      <c r="H108" s="99"/>
    </row>
    <row r="109" spans="1:8" ht="12.75">
      <c r="A109" s="113" t="s">
        <v>138</v>
      </c>
      <c r="B109" s="1">
        <v>102</v>
      </c>
      <c r="C109" s="157">
        <v>71727994</v>
      </c>
      <c r="D109" s="157">
        <v>54469531</v>
      </c>
      <c r="G109" s="99"/>
      <c r="H109" s="99"/>
    </row>
    <row r="110" spans="1:8" ht="12.75">
      <c r="A110" s="113" t="s">
        <v>139</v>
      </c>
      <c r="B110" s="1">
        <v>103</v>
      </c>
      <c r="C110" s="157">
        <v>0</v>
      </c>
      <c r="D110" s="157">
        <v>0</v>
      </c>
      <c r="G110" s="99"/>
      <c r="H110" s="99"/>
    </row>
    <row r="111" spans="1:8" ht="12.75">
      <c r="A111" s="113" t="s">
        <v>140</v>
      </c>
      <c r="B111" s="1">
        <v>104</v>
      </c>
      <c r="C111" s="157">
        <v>0</v>
      </c>
      <c r="D111" s="157">
        <v>0</v>
      </c>
      <c r="G111" s="99"/>
      <c r="H111" s="99"/>
    </row>
    <row r="112" spans="1:8" ht="12.75">
      <c r="A112" s="113" t="s">
        <v>141</v>
      </c>
      <c r="B112" s="1">
        <v>105</v>
      </c>
      <c r="C112" s="157">
        <v>226516488</v>
      </c>
      <c r="D112" s="157">
        <v>226938172</v>
      </c>
      <c r="G112" s="99"/>
      <c r="H112" s="99"/>
    </row>
    <row r="113" spans="1:8" ht="12.75">
      <c r="A113" s="100" t="s">
        <v>142</v>
      </c>
      <c r="B113" s="1">
        <v>106</v>
      </c>
      <c r="C113" s="157">
        <v>102931105.84</v>
      </c>
      <c r="D113" s="157">
        <v>89275438</v>
      </c>
      <c r="G113" s="99"/>
      <c r="H113" s="99"/>
    </row>
    <row r="114" spans="1:8" ht="12.75">
      <c r="A114" s="100" t="s">
        <v>143</v>
      </c>
      <c r="B114" s="1">
        <v>107</v>
      </c>
      <c r="C114" s="165">
        <f>C69+C86+C90+C100+C113</f>
        <v>14079437450</v>
      </c>
      <c r="D114" s="165">
        <f>D69+D86+D90+D100+D113</f>
        <v>14454562443</v>
      </c>
      <c r="G114" s="99"/>
      <c r="H114" s="99"/>
    </row>
    <row r="115" spans="1:8" ht="12.75">
      <c r="A115" s="106" t="s">
        <v>144</v>
      </c>
      <c r="B115" s="2">
        <v>108</v>
      </c>
      <c r="C115" s="158">
        <f>+C114-C66</f>
        <v>0</v>
      </c>
      <c r="D115" s="158">
        <f>+D114-D66</f>
        <v>0</v>
      </c>
      <c r="G115" s="99"/>
      <c r="H115" s="99"/>
    </row>
    <row r="116" spans="1:8" ht="12.75">
      <c r="A116" s="107" t="s">
        <v>146</v>
      </c>
      <c r="B116" s="109"/>
      <c r="C116" s="109"/>
      <c r="D116" s="110"/>
      <c r="G116" s="99"/>
      <c r="H116" s="99"/>
    </row>
    <row r="117" spans="1:8" ht="12.75">
      <c r="A117" s="111" t="s">
        <v>147</v>
      </c>
      <c r="B117" s="42"/>
      <c r="C117" s="42"/>
      <c r="D117" s="112"/>
      <c r="G117" s="99"/>
      <c r="H117" s="99"/>
    </row>
    <row r="118" spans="1:8" ht="12.75">
      <c r="A118" s="113" t="s">
        <v>148</v>
      </c>
      <c r="B118" s="1">
        <v>109</v>
      </c>
      <c r="C118" s="157">
        <f>+C69-C119</f>
        <v>11464487380</v>
      </c>
      <c r="D118" s="157">
        <f>+D69-D119</f>
        <v>11883248076</v>
      </c>
      <c r="G118" s="99"/>
      <c r="H118" s="99"/>
    </row>
    <row r="119" spans="1:8" ht="12.75">
      <c r="A119" s="101" t="s">
        <v>149</v>
      </c>
      <c r="B119" s="4">
        <v>110</v>
      </c>
      <c r="C119" s="158">
        <f>+C85</f>
        <v>176858358</v>
      </c>
      <c r="D119" s="158">
        <f>+D85</f>
        <v>163032640</v>
      </c>
      <c r="G119" s="99"/>
      <c r="H119" s="99"/>
    </row>
    <row r="120" spans="1:4" ht="12.75">
      <c r="A120" s="102"/>
      <c r="B120" s="103"/>
      <c r="C120" s="103"/>
      <c r="D120" s="103"/>
    </row>
    <row r="121" spans="1:4" ht="12.75">
      <c r="A121" s="104"/>
      <c r="B121" s="105"/>
      <c r="C121" s="105"/>
      <c r="D121" s="105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9:D84 C70:D70 C86:D115 C72:D77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96.8515625" style="151" bestFit="1" customWidth="1"/>
    <col min="2" max="2" width="9.140625" style="40" customWidth="1"/>
    <col min="3" max="4" width="15.421875" style="40" bestFit="1" customWidth="1"/>
    <col min="5" max="6" width="15.421875" style="186" bestFit="1" customWidth="1"/>
    <col min="7" max="16384" width="9.140625" style="40" customWidth="1"/>
  </cols>
  <sheetData>
    <row r="1" spans="1:6" ht="15.75">
      <c r="A1" s="117" t="s">
        <v>216</v>
      </c>
      <c r="B1" s="117"/>
      <c r="C1" s="117"/>
      <c r="D1" s="117"/>
      <c r="E1" s="117"/>
      <c r="F1" s="117"/>
    </row>
    <row r="2" spans="1:6" ht="12.75">
      <c r="A2" s="126" t="s">
        <v>309</v>
      </c>
      <c r="B2" s="126"/>
      <c r="C2" s="126"/>
      <c r="D2" s="126"/>
      <c r="E2" s="126"/>
      <c r="F2" s="126"/>
    </row>
    <row r="3" spans="1:6" ht="12.75">
      <c r="A3" s="131" t="s">
        <v>150</v>
      </c>
      <c r="B3" s="131"/>
      <c r="C3" s="131"/>
      <c r="D3" s="131"/>
      <c r="E3" s="131"/>
      <c r="F3" s="131"/>
    </row>
    <row r="4" spans="1:6" ht="12.75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6" ht="12.75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6" ht="12.75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11" ht="12.75">
      <c r="A7" s="111" t="s">
        <v>151</v>
      </c>
      <c r="B7" s="3">
        <v>111</v>
      </c>
      <c r="C7" s="160">
        <f>SUM(C8:C9)</f>
        <v>7016756266</v>
      </c>
      <c r="D7" s="160">
        <f>SUM(D8:D9)</f>
        <v>1764320658</v>
      </c>
      <c r="E7" s="160">
        <f>SUM(E8:E9)</f>
        <v>7128796703</v>
      </c>
      <c r="F7" s="160">
        <f>SUM(F8:F9)</f>
        <v>1851903072</v>
      </c>
      <c r="G7" s="99"/>
      <c r="H7" s="187"/>
      <c r="I7" s="187"/>
      <c r="J7" s="187"/>
      <c r="K7" s="187"/>
    </row>
    <row r="8" spans="1:11" ht="12.75">
      <c r="A8" s="100" t="s">
        <v>152</v>
      </c>
      <c r="B8" s="1">
        <v>112</v>
      </c>
      <c r="C8" s="159">
        <v>6918992004</v>
      </c>
      <c r="D8" s="159">
        <v>1729085922</v>
      </c>
      <c r="E8" s="159">
        <v>6969629549</v>
      </c>
      <c r="F8" s="159">
        <v>1785258158</v>
      </c>
      <c r="G8" s="99"/>
      <c r="H8" s="187"/>
      <c r="I8" s="187"/>
      <c r="J8" s="187"/>
      <c r="K8" s="187"/>
    </row>
    <row r="9" spans="1:11" ht="12.75">
      <c r="A9" s="100" t="s">
        <v>153</v>
      </c>
      <c r="B9" s="1">
        <v>113</v>
      </c>
      <c r="C9" s="159">
        <v>97764262</v>
      </c>
      <c r="D9" s="159">
        <v>35234736</v>
      </c>
      <c r="E9" s="159">
        <v>159167154</v>
      </c>
      <c r="F9" s="159">
        <v>66644914</v>
      </c>
      <c r="G9" s="99"/>
      <c r="H9" s="187"/>
      <c r="I9" s="187"/>
      <c r="J9" s="187"/>
      <c r="K9" s="187"/>
    </row>
    <row r="10" spans="1:11" ht="12.75">
      <c r="A10" s="100" t="s">
        <v>154</v>
      </c>
      <c r="B10" s="1">
        <v>114</v>
      </c>
      <c r="C10" s="161">
        <f>C11+C12+C16+C20+C21+C22+C25+C26</f>
        <v>5818014492</v>
      </c>
      <c r="D10" s="161">
        <f>D11+D12+D16+D20+D21+D22+D25+D26</f>
        <v>1488781729</v>
      </c>
      <c r="E10" s="161">
        <f>E11+E12+E16+E20+E21+E22+E25+E26</f>
        <v>5889652976</v>
      </c>
      <c r="F10" s="161">
        <f>F11+F12+F16+F20+F21+F22+F25+F26</f>
        <v>1624758761</v>
      </c>
      <c r="G10" s="99"/>
      <c r="H10" s="187"/>
      <c r="I10" s="187"/>
      <c r="J10" s="187"/>
      <c r="K10" s="187"/>
    </row>
    <row r="11" spans="1:11" ht="12.75">
      <c r="A11" s="100" t="s">
        <v>155</v>
      </c>
      <c r="B11" s="1">
        <v>115</v>
      </c>
      <c r="C11" s="159"/>
      <c r="D11" s="159"/>
      <c r="E11" s="159"/>
      <c r="F11" s="159"/>
      <c r="G11" s="99"/>
      <c r="H11" s="187"/>
      <c r="I11" s="187"/>
      <c r="J11" s="187"/>
      <c r="K11" s="187"/>
    </row>
    <row r="12" spans="1:11" ht="12.75">
      <c r="A12" s="100" t="s">
        <v>156</v>
      </c>
      <c r="B12" s="1">
        <v>116</v>
      </c>
      <c r="C12" s="161">
        <f>SUM(C13:C15)</f>
        <v>1982098489</v>
      </c>
      <c r="D12" s="161">
        <f>SUM(D13:D15)</f>
        <v>519629815</v>
      </c>
      <c r="E12" s="161">
        <f>SUM(E13:E15)</f>
        <v>2096326880</v>
      </c>
      <c r="F12" s="161">
        <f>SUM(F13:F15)</f>
        <v>587875346</v>
      </c>
      <c r="G12" s="99"/>
      <c r="H12" s="187"/>
      <c r="I12" s="187"/>
      <c r="J12" s="187"/>
      <c r="K12" s="187"/>
    </row>
    <row r="13" spans="1:11" ht="12.75">
      <c r="A13" s="113" t="s">
        <v>157</v>
      </c>
      <c r="B13" s="1">
        <v>117</v>
      </c>
      <c r="C13" s="159">
        <v>134763542</v>
      </c>
      <c r="D13" s="159">
        <v>34608393</v>
      </c>
      <c r="E13" s="159">
        <v>130258459</v>
      </c>
      <c r="F13" s="159">
        <v>29525175</v>
      </c>
      <c r="G13" s="99"/>
      <c r="H13" s="187"/>
      <c r="I13" s="187"/>
      <c r="J13" s="187"/>
      <c r="K13" s="187"/>
    </row>
    <row r="14" spans="1:11" ht="12.75">
      <c r="A14" s="113" t="s">
        <v>158</v>
      </c>
      <c r="B14" s="1">
        <v>118</v>
      </c>
      <c r="C14" s="159">
        <v>1136920283</v>
      </c>
      <c r="D14" s="159">
        <v>320587677</v>
      </c>
      <c r="E14" s="159">
        <v>1223632353</v>
      </c>
      <c r="F14" s="159">
        <v>377458225</v>
      </c>
      <c r="G14" s="99"/>
      <c r="H14" s="187"/>
      <c r="I14" s="187"/>
      <c r="J14" s="187"/>
      <c r="K14" s="187"/>
    </row>
    <row r="15" spans="1:11" ht="12.75">
      <c r="A15" s="113" t="s">
        <v>159</v>
      </c>
      <c r="B15" s="1">
        <v>119</v>
      </c>
      <c r="C15" s="159">
        <v>710414664</v>
      </c>
      <c r="D15" s="159">
        <v>164433745</v>
      </c>
      <c r="E15" s="159">
        <v>742436068</v>
      </c>
      <c r="F15" s="159">
        <v>180891946</v>
      </c>
      <c r="G15" s="99"/>
      <c r="H15" s="187"/>
      <c r="I15" s="187"/>
      <c r="J15" s="187"/>
      <c r="K15" s="187"/>
    </row>
    <row r="16" spans="1:11" ht="12.75">
      <c r="A16" s="100" t="s">
        <v>160</v>
      </c>
      <c r="B16" s="1">
        <v>120</v>
      </c>
      <c r="C16" s="161">
        <f>SUM(C17:C19)</f>
        <v>902402334</v>
      </c>
      <c r="D16" s="161">
        <f>SUM(D17:D19)</f>
        <v>237259251</v>
      </c>
      <c r="E16" s="161">
        <f>SUM(E17:E19)</f>
        <v>873946572</v>
      </c>
      <c r="F16" s="161">
        <f>SUM(F17:F19)</f>
        <v>230268224</v>
      </c>
      <c r="G16" s="99"/>
      <c r="H16" s="187"/>
      <c r="I16" s="187"/>
      <c r="J16" s="187"/>
      <c r="K16" s="187"/>
    </row>
    <row r="17" spans="1:11" ht="12.75">
      <c r="A17" s="113" t="s">
        <v>161</v>
      </c>
      <c r="B17" s="1">
        <v>121</v>
      </c>
      <c r="C17" s="159">
        <v>518291066</v>
      </c>
      <c r="D17" s="159">
        <v>124637234</v>
      </c>
      <c r="E17" s="159">
        <v>502210738</v>
      </c>
      <c r="F17" s="159">
        <v>135800169</v>
      </c>
      <c r="G17" s="99"/>
      <c r="H17" s="187"/>
      <c r="I17" s="187"/>
      <c r="J17" s="187"/>
      <c r="K17" s="187"/>
    </row>
    <row r="18" spans="1:11" ht="12.75">
      <c r="A18" s="113" t="s">
        <v>162</v>
      </c>
      <c r="B18" s="1">
        <v>122</v>
      </c>
      <c r="C18" s="159">
        <v>254961222</v>
      </c>
      <c r="D18" s="159">
        <v>78784905</v>
      </c>
      <c r="E18" s="159">
        <v>247477311</v>
      </c>
      <c r="F18" s="159">
        <v>61790556</v>
      </c>
      <c r="G18" s="99"/>
      <c r="H18" s="187"/>
      <c r="I18" s="187"/>
      <c r="J18" s="187"/>
      <c r="K18" s="187"/>
    </row>
    <row r="19" spans="1:11" ht="12.75">
      <c r="A19" s="113" t="s">
        <v>163</v>
      </c>
      <c r="B19" s="1">
        <v>123</v>
      </c>
      <c r="C19" s="159">
        <v>129150046</v>
      </c>
      <c r="D19" s="159">
        <v>33837112</v>
      </c>
      <c r="E19" s="159">
        <v>124258523</v>
      </c>
      <c r="F19" s="159">
        <v>32677499</v>
      </c>
      <c r="G19" s="99"/>
      <c r="H19" s="187"/>
      <c r="I19" s="187"/>
      <c r="J19" s="187"/>
      <c r="K19" s="187"/>
    </row>
    <row r="20" spans="1:11" ht="12.75">
      <c r="A20" s="100" t="s">
        <v>164</v>
      </c>
      <c r="B20" s="1">
        <v>124</v>
      </c>
      <c r="C20" s="162">
        <v>1469720502</v>
      </c>
      <c r="D20" s="162">
        <v>380631798</v>
      </c>
      <c r="E20" s="162">
        <v>1417375053</v>
      </c>
      <c r="F20" s="162">
        <v>379217801</v>
      </c>
      <c r="G20" s="99"/>
      <c r="H20" s="187"/>
      <c r="I20" s="187"/>
      <c r="J20" s="187"/>
      <c r="K20" s="187"/>
    </row>
    <row r="21" spans="1:11" ht="12.75">
      <c r="A21" s="100" t="s">
        <v>165</v>
      </c>
      <c r="B21" s="1">
        <v>125</v>
      </c>
      <c r="C21" s="162">
        <v>1284563860</v>
      </c>
      <c r="D21" s="162">
        <v>316935976</v>
      </c>
      <c r="E21" s="162">
        <v>1294073407</v>
      </c>
      <c r="F21" s="162">
        <v>319826473</v>
      </c>
      <c r="G21" s="99"/>
      <c r="H21" s="187"/>
      <c r="I21" s="187"/>
      <c r="J21" s="187"/>
      <c r="K21" s="187"/>
    </row>
    <row r="22" spans="1:11" ht="12.75">
      <c r="A22" s="100" t="s">
        <v>166</v>
      </c>
      <c r="B22" s="1">
        <v>126</v>
      </c>
      <c r="C22" s="161">
        <f>SUM(C23:C24)</f>
        <v>89433231</v>
      </c>
      <c r="D22" s="161">
        <f>SUM(D23:D24)</f>
        <v>32202855</v>
      </c>
      <c r="E22" s="161">
        <f>SUM(E23:E24)</f>
        <v>117416741</v>
      </c>
      <c r="F22" s="161">
        <f>SUM(F23:F24)</f>
        <v>88283712</v>
      </c>
      <c r="G22" s="99"/>
      <c r="H22" s="187"/>
      <c r="I22" s="187"/>
      <c r="J22" s="187"/>
      <c r="K22" s="187"/>
    </row>
    <row r="23" spans="1:11" ht="12.75">
      <c r="A23" s="113" t="s">
        <v>167</v>
      </c>
      <c r="B23" s="1">
        <v>127</v>
      </c>
      <c r="C23" s="159">
        <v>22754699</v>
      </c>
      <c r="D23" s="159">
        <v>22754699</v>
      </c>
      <c r="E23" s="159">
        <v>79898703</v>
      </c>
      <c r="F23" s="159">
        <v>79898703</v>
      </c>
      <c r="G23" s="99"/>
      <c r="H23" s="187"/>
      <c r="I23" s="187"/>
      <c r="J23" s="187"/>
      <c r="K23" s="187"/>
    </row>
    <row r="24" spans="1:11" ht="12.75">
      <c r="A24" s="113" t="s">
        <v>168</v>
      </c>
      <c r="B24" s="1">
        <v>128</v>
      </c>
      <c r="C24" s="159">
        <v>66678532</v>
      </c>
      <c r="D24" s="159">
        <v>9448156</v>
      </c>
      <c r="E24" s="159">
        <v>37518038</v>
      </c>
      <c r="F24" s="159">
        <v>8385009</v>
      </c>
      <c r="G24" s="99"/>
      <c r="H24" s="187"/>
      <c r="I24" s="187"/>
      <c r="J24" s="187"/>
      <c r="K24" s="187"/>
    </row>
    <row r="25" spans="1:11" ht="12.75">
      <c r="A25" s="100" t="s">
        <v>169</v>
      </c>
      <c r="B25" s="1">
        <v>129</v>
      </c>
      <c r="C25" s="162">
        <v>89796076</v>
      </c>
      <c r="D25" s="162">
        <v>2122034</v>
      </c>
      <c r="E25" s="162">
        <v>90514323</v>
      </c>
      <c r="F25" s="162">
        <v>19287205</v>
      </c>
      <c r="G25" s="99"/>
      <c r="H25" s="187"/>
      <c r="I25" s="187"/>
      <c r="J25" s="187"/>
      <c r="K25" s="187"/>
    </row>
    <row r="26" spans="1:11" ht="12.75">
      <c r="A26" s="100" t="s">
        <v>170</v>
      </c>
      <c r="B26" s="1">
        <v>130</v>
      </c>
      <c r="C26" s="162">
        <v>0</v>
      </c>
      <c r="D26" s="162">
        <v>0</v>
      </c>
      <c r="E26" s="162">
        <v>0</v>
      </c>
      <c r="F26" s="162">
        <v>0</v>
      </c>
      <c r="G26" s="99"/>
      <c r="H26" s="187"/>
      <c r="I26" s="187"/>
      <c r="J26" s="187"/>
      <c r="K26" s="187"/>
    </row>
    <row r="27" spans="1:11" ht="12.75">
      <c r="A27" s="100" t="s">
        <v>171</v>
      </c>
      <c r="B27" s="1">
        <v>131</v>
      </c>
      <c r="C27" s="161">
        <f>SUM(C28:C32)</f>
        <v>57262649</v>
      </c>
      <c r="D27" s="161">
        <f>SUM(D28:D32)</f>
        <v>4672500</v>
      </c>
      <c r="E27" s="161">
        <f>SUM(E28:E32)</f>
        <v>67001307</v>
      </c>
      <c r="F27" s="161">
        <f>SUM(F28:F32)</f>
        <v>28021195</v>
      </c>
      <c r="G27" s="99"/>
      <c r="H27" s="187"/>
      <c r="I27" s="187"/>
      <c r="J27" s="187"/>
      <c r="K27" s="187"/>
    </row>
    <row r="28" spans="1:11" ht="12.75">
      <c r="A28" s="100" t="s">
        <v>172</v>
      </c>
      <c r="B28" s="1">
        <v>132</v>
      </c>
      <c r="C28" s="159">
        <v>0</v>
      </c>
      <c r="D28" s="159">
        <v>0</v>
      </c>
      <c r="E28" s="159">
        <v>0</v>
      </c>
      <c r="F28" s="159">
        <v>0</v>
      </c>
      <c r="G28" s="99"/>
      <c r="H28" s="187"/>
      <c r="I28" s="187"/>
      <c r="J28" s="187"/>
      <c r="K28" s="187"/>
    </row>
    <row r="29" spans="1:11" ht="12.75">
      <c r="A29" s="100" t="s">
        <v>173</v>
      </c>
      <c r="B29" s="1">
        <v>133</v>
      </c>
      <c r="C29" s="159">
        <v>53491954</v>
      </c>
      <c r="D29" s="159">
        <v>12146317</v>
      </c>
      <c r="E29" s="159">
        <v>51668320</v>
      </c>
      <c r="F29" s="159">
        <v>16559845</v>
      </c>
      <c r="G29" s="99"/>
      <c r="H29" s="187"/>
      <c r="I29" s="187"/>
      <c r="J29" s="187"/>
      <c r="K29" s="187"/>
    </row>
    <row r="30" spans="1:11" ht="12.75">
      <c r="A30" s="100" t="s">
        <v>174</v>
      </c>
      <c r="B30" s="1">
        <v>134</v>
      </c>
      <c r="C30" s="159">
        <v>3770695</v>
      </c>
      <c r="D30" s="159">
        <v>-7473817</v>
      </c>
      <c r="E30" s="159">
        <v>3644166</v>
      </c>
      <c r="F30" s="159">
        <v>-227471</v>
      </c>
      <c r="G30" s="99"/>
      <c r="H30" s="187"/>
      <c r="I30" s="187"/>
      <c r="J30" s="187"/>
      <c r="K30" s="187"/>
    </row>
    <row r="31" spans="1:11" ht="12.75">
      <c r="A31" s="100" t="s">
        <v>175</v>
      </c>
      <c r="B31" s="1">
        <v>135</v>
      </c>
      <c r="C31" s="159">
        <v>0</v>
      </c>
      <c r="D31" s="159">
        <v>0</v>
      </c>
      <c r="E31" s="159">
        <v>0</v>
      </c>
      <c r="F31" s="159">
        <v>0</v>
      </c>
      <c r="G31" s="99"/>
      <c r="H31" s="187"/>
      <c r="I31" s="187"/>
      <c r="J31" s="187"/>
      <c r="K31" s="187"/>
    </row>
    <row r="32" spans="1:11" ht="12.75">
      <c r="A32" s="100" t="s">
        <v>176</v>
      </c>
      <c r="B32" s="1">
        <v>136</v>
      </c>
      <c r="C32" s="159">
        <v>0</v>
      </c>
      <c r="D32" s="159">
        <v>0</v>
      </c>
      <c r="E32" s="159">
        <v>11688821</v>
      </c>
      <c r="F32" s="159">
        <v>11688821</v>
      </c>
      <c r="G32" s="99"/>
      <c r="H32" s="187"/>
      <c r="I32" s="187"/>
      <c r="J32" s="187"/>
      <c r="K32" s="187"/>
    </row>
    <row r="33" spans="1:11" ht="12.75">
      <c r="A33" s="100" t="s">
        <v>177</v>
      </c>
      <c r="B33" s="1">
        <v>137</v>
      </c>
      <c r="C33" s="161">
        <f>SUM(C34:C37)</f>
        <v>88066694</v>
      </c>
      <c r="D33" s="161">
        <f>SUM(D34:D37)</f>
        <v>6748475</v>
      </c>
      <c r="E33" s="161">
        <f>SUM(E34:E37)</f>
        <v>143848092</v>
      </c>
      <c r="F33" s="161">
        <f>SUM(F34:F37)</f>
        <v>21163173</v>
      </c>
      <c r="G33" s="99"/>
      <c r="H33" s="187"/>
      <c r="I33" s="187"/>
      <c r="J33" s="187"/>
      <c r="K33" s="187"/>
    </row>
    <row r="34" spans="1:11" ht="12.75">
      <c r="A34" s="100" t="s">
        <v>178</v>
      </c>
      <c r="B34" s="1">
        <v>138</v>
      </c>
      <c r="C34" s="159">
        <v>0</v>
      </c>
      <c r="D34" s="159">
        <v>0</v>
      </c>
      <c r="E34" s="159">
        <v>0</v>
      </c>
      <c r="F34" s="159">
        <v>0</v>
      </c>
      <c r="G34" s="99"/>
      <c r="H34" s="187"/>
      <c r="I34" s="187"/>
      <c r="J34" s="187"/>
      <c r="K34" s="187"/>
    </row>
    <row r="35" spans="1:11" ht="12.75">
      <c r="A35" s="100" t="s">
        <v>179</v>
      </c>
      <c r="B35" s="1">
        <v>139</v>
      </c>
      <c r="C35" s="159">
        <v>82029119</v>
      </c>
      <c r="D35" s="159">
        <v>4693027</v>
      </c>
      <c r="E35" s="159">
        <v>136240615</v>
      </c>
      <c r="F35" s="159">
        <v>19737715</v>
      </c>
      <c r="G35" s="99"/>
      <c r="H35" s="187"/>
      <c r="I35" s="187"/>
      <c r="J35" s="187"/>
      <c r="K35" s="187"/>
    </row>
    <row r="36" spans="1:11" ht="12.75">
      <c r="A36" s="100" t="s">
        <v>180</v>
      </c>
      <c r="B36" s="1">
        <v>140</v>
      </c>
      <c r="C36" s="159">
        <v>0</v>
      </c>
      <c r="D36" s="159">
        <v>0</v>
      </c>
      <c r="E36" s="159">
        <v>0</v>
      </c>
      <c r="F36" s="159">
        <v>0</v>
      </c>
      <c r="G36" s="99"/>
      <c r="H36" s="187"/>
      <c r="I36" s="187"/>
      <c r="J36" s="187"/>
      <c r="K36" s="187"/>
    </row>
    <row r="37" spans="1:11" ht="12.75">
      <c r="A37" s="100" t="s">
        <v>181</v>
      </c>
      <c r="B37" s="1">
        <v>141</v>
      </c>
      <c r="C37" s="159">
        <v>6037575</v>
      </c>
      <c r="D37" s="159">
        <v>2055448</v>
      </c>
      <c r="E37" s="159">
        <v>7607477</v>
      </c>
      <c r="F37" s="159">
        <v>1425458</v>
      </c>
      <c r="G37" s="99"/>
      <c r="H37" s="187"/>
      <c r="I37" s="187"/>
      <c r="J37" s="187"/>
      <c r="K37" s="187"/>
    </row>
    <row r="38" spans="1:11" ht="12.75">
      <c r="A38" s="100" t="s">
        <v>182</v>
      </c>
      <c r="B38" s="1">
        <v>142</v>
      </c>
      <c r="C38" s="159">
        <v>0</v>
      </c>
      <c r="D38" s="159">
        <v>0</v>
      </c>
      <c r="E38" s="159">
        <v>0</v>
      </c>
      <c r="F38" s="159">
        <v>0</v>
      </c>
      <c r="G38" s="99"/>
      <c r="H38" s="187"/>
      <c r="I38" s="187"/>
      <c r="J38" s="187"/>
      <c r="K38" s="187"/>
    </row>
    <row r="39" spans="1:11" ht="12.75">
      <c r="A39" s="100" t="s">
        <v>183</v>
      </c>
      <c r="B39" s="1">
        <v>143</v>
      </c>
      <c r="C39" s="159">
        <v>0</v>
      </c>
      <c r="D39" s="159">
        <v>0</v>
      </c>
      <c r="E39" s="159">
        <v>0</v>
      </c>
      <c r="F39" s="159">
        <v>0</v>
      </c>
      <c r="G39" s="99"/>
      <c r="H39" s="187"/>
      <c r="I39" s="187"/>
      <c r="J39" s="187"/>
      <c r="K39" s="187"/>
    </row>
    <row r="40" spans="1:11" ht="12.75">
      <c r="A40" s="100" t="s">
        <v>184</v>
      </c>
      <c r="B40" s="1">
        <v>144</v>
      </c>
      <c r="C40" s="159">
        <v>0</v>
      </c>
      <c r="D40" s="159">
        <v>0</v>
      </c>
      <c r="E40" s="159">
        <v>0</v>
      </c>
      <c r="F40" s="159">
        <v>0</v>
      </c>
      <c r="G40" s="99"/>
      <c r="H40" s="187"/>
      <c r="I40" s="187"/>
      <c r="J40" s="187"/>
      <c r="K40" s="187"/>
    </row>
    <row r="41" spans="1:11" ht="12.75">
      <c r="A41" s="100" t="s">
        <v>185</v>
      </c>
      <c r="B41" s="1">
        <v>145</v>
      </c>
      <c r="C41" s="159">
        <v>0</v>
      </c>
      <c r="D41" s="159">
        <v>0</v>
      </c>
      <c r="E41" s="159">
        <v>0</v>
      </c>
      <c r="F41" s="159">
        <v>0</v>
      </c>
      <c r="G41" s="99"/>
      <c r="H41" s="187"/>
      <c r="I41" s="187"/>
      <c r="J41" s="187"/>
      <c r="K41" s="187"/>
    </row>
    <row r="42" spans="1:11" ht="12.75">
      <c r="A42" s="100" t="s">
        <v>186</v>
      </c>
      <c r="B42" s="1">
        <v>146</v>
      </c>
      <c r="C42" s="161">
        <f>C7+C27+C38+C40</f>
        <v>7074018915</v>
      </c>
      <c r="D42" s="161">
        <f>D7+D27+D38+D40</f>
        <v>1768993158</v>
      </c>
      <c r="E42" s="161">
        <f>E7+E27+E38+E40</f>
        <v>7195798010</v>
      </c>
      <c r="F42" s="161">
        <f>F7+F27+F38+F40</f>
        <v>1879924267</v>
      </c>
      <c r="G42" s="99"/>
      <c r="H42" s="187"/>
      <c r="I42" s="187"/>
      <c r="J42" s="187"/>
      <c r="K42" s="187"/>
    </row>
    <row r="43" spans="1:11" ht="12.75">
      <c r="A43" s="100" t="s">
        <v>187</v>
      </c>
      <c r="B43" s="1">
        <v>147</v>
      </c>
      <c r="C43" s="161">
        <f>C10+C33+C39+C41</f>
        <v>5906081186</v>
      </c>
      <c r="D43" s="161">
        <f>D10+D33+D39+D41</f>
        <v>1495530204</v>
      </c>
      <c r="E43" s="161">
        <f>E10+E33+E39+E41</f>
        <v>6033501068</v>
      </c>
      <c r="F43" s="161">
        <f>F10+F33+F39+F41</f>
        <v>1645921934</v>
      </c>
      <c r="G43" s="99"/>
      <c r="H43" s="187"/>
      <c r="I43" s="187"/>
      <c r="J43" s="187"/>
      <c r="K43" s="187"/>
    </row>
    <row r="44" spans="1:11" ht="12.75">
      <c r="A44" s="100" t="s">
        <v>188</v>
      </c>
      <c r="B44" s="1">
        <v>148</v>
      </c>
      <c r="C44" s="161">
        <f>C42-C43</f>
        <v>1167937729</v>
      </c>
      <c r="D44" s="161">
        <f>D42-D43</f>
        <v>273462954</v>
      </c>
      <c r="E44" s="161">
        <f>E42-E43</f>
        <v>1162296942</v>
      </c>
      <c r="F44" s="161">
        <f>F42-F43</f>
        <v>234002333</v>
      </c>
      <c r="G44" s="99"/>
      <c r="H44" s="187"/>
      <c r="I44" s="187"/>
      <c r="J44" s="187"/>
      <c r="K44" s="187"/>
    </row>
    <row r="45" spans="1:11" ht="12.75">
      <c r="A45" s="113" t="s">
        <v>189</v>
      </c>
      <c r="B45" s="1">
        <v>149</v>
      </c>
      <c r="C45" s="163">
        <f>IF(C42&gt;C43,C42-C43,0)</f>
        <v>1167937729</v>
      </c>
      <c r="D45" s="163">
        <f>IF(D42&gt;D43,D42-D43,0)</f>
        <v>273462954</v>
      </c>
      <c r="E45" s="163">
        <f>IF(E42&gt;E43,E42-E43,0)</f>
        <v>1162296942</v>
      </c>
      <c r="F45" s="163">
        <f>IF(F42&gt;F43,F42-F43,0)</f>
        <v>234002333</v>
      </c>
      <c r="G45" s="99"/>
      <c r="H45" s="187"/>
      <c r="I45" s="187"/>
      <c r="J45" s="187"/>
      <c r="K45" s="187"/>
    </row>
    <row r="46" spans="1:11" ht="12.75">
      <c r="A46" s="113" t="s">
        <v>190</v>
      </c>
      <c r="B46" s="1">
        <v>150</v>
      </c>
      <c r="C46" s="163">
        <f>IF(C43&gt;C42,C43-C42,0)</f>
        <v>0</v>
      </c>
      <c r="D46" s="163">
        <f>IF(D43&gt;D42,D43-D42,0)</f>
        <v>0</v>
      </c>
      <c r="E46" s="163">
        <f>IF(E43&gt;E42,E43-E42,0)</f>
        <v>0</v>
      </c>
      <c r="F46" s="163">
        <f>IF(F43&gt;F42,F43-F42,0)</f>
        <v>0</v>
      </c>
      <c r="G46" s="99"/>
      <c r="H46" s="187"/>
      <c r="I46" s="187"/>
      <c r="J46" s="187"/>
      <c r="K46" s="187"/>
    </row>
    <row r="47" spans="1:11" ht="12.75">
      <c r="A47" s="100" t="s">
        <v>191</v>
      </c>
      <c r="B47" s="1">
        <v>151</v>
      </c>
      <c r="C47" s="159">
        <v>226907937</v>
      </c>
      <c r="D47" s="159">
        <v>49671795</v>
      </c>
      <c r="E47" s="159">
        <v>234322736</v>
      </c>
      <c r="F47" s="159">
        <v>50070108</v>
      </c>
      <c r="G47" s="99"/>
      <c r="H47" s="187"/>
      <c r="I47" s="187"/>
      <c r="J47" s="187"/>
      <c r="K47" s="187"/>
    </row>
    <row r="48" spans="1:11" ht="12.75">
      <c r="A48" s="100" t="s">
        <v>192</v>
      </c>
      <c r="B48" s="1">
        <v>152</v>
      </c>
      <c r="C48" s="161">
        <f>C44-C47</f>
        <v>941029792</v>
      </c>
      <c r="D48" s="161">
        <f>D44-D47</f>
        <v>223791159</v>
      </c>
      <c r="E48" s="161">
        <f>E44-E47</f>
        <v>927974206</v>
      </c>
      <c r="F48" s="161">
        <f>F44-F47</f>
        <v>183932225</v>
      </c>
      <c r="G48" s="99"/>
      <c r="H48" s="187"/>
      <c r="I48" s="187"/>
      <c r="J48" s="187"/>
      <c r="K48" s="187"/>
    </row>
    <row r="49" spans="1:11" ht="12.75">
      <c r="A49" s="113" t="s">
        <v>193</v>
      </c>
      <c r="B49" s="1">
        <v>153</v>
      </c>
      <c r="C49" s="161">
        <f>IF(C48&gt;0,C48,0)</f>
        <v>941029792</v>
      </c>
      <c r="D49" s="161">
        <f>IF(D48&gt;0,D48,0)</f>
        <v>223791159</v>
      </c>
      <c r="E49" s="161">
        <f>IF(E48&gt;0,E48,0)</f>
        <v>927974206</v>
      </c>
      <c r="F49" s="161">
        <f>IF(F48&gt;0,F48,0)</f>
        <v>183932225</v>
      </c>
      <c r="G49" s="99"/>
      <c r="H49" s="187"/>
      <c r="I49" s="187"/>
      <c r="J49" s="187"/>
      <c r="K49" s="187"/>
    </row>
    <row r="50" spans="1:11" ht="12.75">
      <c r="A50" s="152" t="s">
        <v>194</v>
      </c>
      <c r="B50" s="2">
        <v>154</v>
      </c>
      <c r="C50" s="164">
        <f>IF(C48&lt;0,-C48,0)</f>
        <v>0</v>
      </c>
      <c r="D50" s="164">
        <f>IF(D48&lt;0,-D48,0)</f>
        <v>0</v>
      </c>
      <c r="E50" s="164">
        <f>IF(E48&lt;0,-E48,0)</f>
        <v>0</v>
      </c>
      <c r="F50" s="164">
        <f>IF(F48&lt;0,-F48,0)</f>
        <v>0</v>
      </c>
      <c r="G50" s="99"/>
      <c r="H50" s="187"/>
      <c r="I50" s="187"/>
      <c r="J50" s="187"/>
      <c r="K50" s="187"/>
    </row>
    <row r="51" spans="1:11" ht="12.75">
      <c r="A51" s="107" t="s">
        <v>195</v>
      </c>
      <c r="B51" s="108"/>
      <c r="C51" s="189"/>
      <c r="D51" s="189"/>
      <c r="E51" s="189"/>
      <c r="F51" s="189"/>
      <c r="G51" s="99"/>
      <c r="H51" s="187"/>
      <c r="I51" s="187"/>
      <c r="J51" s="187"/>
      <c r="K51" s="187"/>
    </row>
    <row r="52" spans="1:11" ht="12.75">
      <c r="A52" s="111" t="s">
        <v>196</v>
      </c>
      <c r="B52" s="42"/>
      <c r="C52" s="184"/>
      <c r="D52" s="184"/>
      <c r="E52" s="184"/>
      <c r="F52" s="185"/>
      <c r="G52" s="99"/>
      <c r="H52" s="187"/>
      <c r="I52" s="187"/>
      <c r="J52" s="187"/>
      <c r="K52" s="187"/>
    </row>
    <row r="53" spans="1:11" ht="12.75">
      <c r="A53" s="100" t="s">
        <v>197</v>
      </c>
      <c r="B53" s="1">
        <v>155</v>
      </c>
      <c r="C53" s="159">
        <f>C48-C54</f>
        <v>924616222</v>
      </c>
      <c r="D53" s="159">
        <f>D48-D54</f>
        <v>194205313</v>
      </c>
      <c r="E53" s="159">
        <f>E48-E54</f>
        <v>933574108</v>
      </c>
      <c r="F53" s="159">
        <f>F48-F54</f>
        <v>181715128</v>
      </c>
      <c r="G53" s="99"/>
      <c r="H53" s="187"/>
      <c r="I53" s="187"/>
      <c r="J53" s="187"/>
      <c r="K53" s="187"/>
    </row>
    <row r="54" spans="1:11" ht="12.75">
      <c r="A54" s="100" t="s">
        <v>198</v>
      </c>
      <c r="B54" s="1">
        <v>156</v>
      </c>
      <c r="C54" s="159">
        <v>16413570</v>
      </c>
      <c r="D54" s="159">
        <v>29585846</v>
      </c>
      <c r="E54" s="159">
        <v>-5599902</v>
      </c>
      <c r="F54" s="159">
        <v>2217097</v>
      </c>
      <c r="G54" s="99"/>
      <c r="H54" s="187"/>
      <c r="I54" s="187"/>
      <c r="J54" s="187"/>
      <c r="K54" s="187"/>
    </row>
    <row r="55" spans="1:11" ht="12.75">
      <c r="A55" s="107" t="s">
        <v>199</v>
      </c>
      <c r="B55" s="108"/>
      <c r="C55" s="189"/>
      <c r="D55" s="189"/>
      <c r="E55" s="189"/>
      <c r="F55" s="189"/>
      <c r="G55" s="99"/>
      <c r="H55" s="187"/>
      <c r="I55" s="187"/>
      <c r="J55" s="187"/>
      <c r="K55" s="187"/>
    </row>
    <row r="56" spans="1:11" ht="12.75">
      <c r="A56" s="111" t="s">
        <v>200</v>
      </c>
      <c r="B56" s="7">
        <v>157</v>
      </c>
      <c r="C56" s="161">
        <f>C49</f>
        <v>941029792</v>
      </c>
      <c r="D56" s="161">
        <f>D49</f>
        <v>223791159</v>
      </c>
      <c r="E56" s="161">
        <f>E49</f>
        <v>927974206</v>
      </c>
      <c r="F56" s="161">
        <f>F49</f>
        <v>183932225</v>
      </c>
      <c r="G56" s="99"/>
      <c r="H56" s="187"/>
      <c r="I56" s="187"/>
      <c r="J56" s="187"/>
      <c r="K56" s="187"/>
    </row>
    <row r="57" spans="1:11" ht="12.75">
      <c r="A57" s="100" t="s">
        <v>201</v>
      </c>
      <c r="B57" s="1">
        <v>158</v>
      </c>
      <c r="C57" s="161">
        <f>SUM(C58:C64)</f>
        <v>2494136</v>
      </c>
      <c r="D57" s="161">
        <f>SUM(D58:D64)</f>
        <v>-442809</v>
      </c>
      <c r="E57" s="161">
        <f>SUM(E58:E64)</f>
        <v>-1579765.13</v>
      </c>
      <c r="F57" s="161">
        <f>SUM(F58:F64)</f>
        <v>-38889798.13</v>
      </c>
      <c r="G57" s="99"/>
      <c r="H57" s="187"/>
      <c r="I57" s="187"/>
      <c r="J57" s="187"/>
      <c r="K57" s="187"/>
    </row>
    <row r="58" spans="1:11" ht="12.75">
      <c r="A58" s="100" t="s">
        <v>202</v>
      </c>
      <c r="B58" s="1">
        <v>159</v>
      </c>
      <c r="C58" s="159">
        <v>0</v>
      </c>
      <c r="D58" s="159">
        <v>0</v>
      </c>
      <c r="E58" s="159">
        <v>0</v>
      </c>
      <c r="F58" s="159">
        <v>0</v>
      </c>
      <c r="G58" s="99"/>
      <c r="H58" s="187"/>
      <c r="I58" s="187"/>
      <c r="J58" s="187"/>
      <c r="K58" s="187"/>
    </row>
    <row r="59" spans="1:11" ht="12.75">
      <c r="A59" s="100" t="s">
        <v>203</v>
      </c>
      <c r="B59" s="1">
        <v>160</v>
      </c>
      <c r="C59" s="159">
        <v>0</v>
      </c>
      <c r="D59" s="159">
        <v>0</v>
      </c>
      <c r="E59" s="159">
        <v>0</v>
      </c>
      <c r="F59" s="159">
        <v>0</v>
      </c>
      <c r="G59" s="99"/>
      <c r="H59" s="187"/>
      <c r="I59" s="187"/>
      <c r="J59" s="187"/>
      <c r="K59" s="187"/>
    </row>
    <row r="60" spans="1:11" ht="12.75">
      <c r="A60" s="100" t="s">
        <v>204</v>
      </c>
      <c r="B60" s="1">
        <v>161</v>
      </c>
      <c r="C60" s="159">
        <v>2018136</v>
      </c>
      <c r="D60" s="159">
        <v>-918809</v>
      </c>
      <c r="E60" s="159">
        <v>-1579765.13</v>
      </c>
      <c r="F60" s="159">
        <v>-38889798.13</v>
      </c>
      <c r="G60" s="99"/>
      <c r="H60" s="187"/>
      <c r="I60" s="187"/>
      <c r="J60" s="187"/>
      <c r="K60" s="187"/>
    </row>
    <row r="61" spans="1:11" ht="12.75">
      <c r="A61" s="100" t="s">
        <v>205</v>
      </c>
      <c r="B61" s="1">
        <v>162</v>
      </c>
      <c r="C61" s="159">
        <v>0</v>
      </c>
      <c r="D61" s="159">
        <v>0</v>
      </c>
      <c r="E61" s="159">
        <v>0</v>
      </c>
      <c r="F61" s="159">
        <v>0</v>
      </c>
      <c r="G61" s="99"/>
      <c r="H61" s="187"/>
      <c r="I61" s="187"/>
      <c r="J61" s="187"/>
      <c r="K61" s="187"/>
    </row>
    <row r="62" spans="1:11" ht="12.75">
      <c r="A62" s="100" t="s">
        <v>206</v>
      </c>
      <c r="B62" s="1">
        <v>163</v>
      </c>
      <c r="C62" s="159">
        <v>0</v>
      </c>
      <c r="D62" s="159">
        <v>0</v>
      </c>
      <c r="E62" s="159">
        <v>0</v>
      </c>
      <c r="F62" s="159">
        <v>0</v>
      </c>
      <c r="G62" s="99"/>
      <c r="H62" s="187"/>
      <c r="I62" s="187"/>
      <c r="J62" s="187"/>
      <c r="K62" s="187"/>
    </row>
    <row r="63" spans="1:11" ht="12.75">
      <c r="A63" s="100" t="s">
        <v>207</v>
      </c>
      <c r="B63" s="1">
        <v>164</v>
      </c>
      <c r="C63" s="159">
        <v>0</v>
      </c>
      <c r="D63" s="159">
        <v>0</v>
      </c>
      <c r="E63" s="159">
        <v>0</v>
      </c>
      <c r="F63" s="159">
        <v>0</v>
      </c>
      <c r="G63" s="99"/>
      <c r="H63" s="187"/>
      <c r="I63" s="187"/>
      <c r="J63" s="187"/>
      <c r="K63" s="187"/>
    </row>
    <row r="64" spans="1:11" ht="12.75">
      <c r="A64" s="100" t="s">
        <v>208</v>
      </c>
      <c r="B64" s="1">
        <v>165</v>
      </c>
      <c r="C64" s="159">
        <v>476000</v>
      </c>
      <c r="D64" s="159">
        <v>476000</v>
      </c>
      <c r="E64" s="159">
        <v>0</v>
      </c>
      <c r="F64" s="159">
        <v>0</v>
      </c>
      <c r="G64" s="99"/>
      <c r="H64" s="187"/>
      <c r="I64" s="187"/>
      <c r="J64" s="187"/>
      <c r="K64" s="187"/>
    </row>
    <row r="65" spans="1:11" ht="12.75">
      <c r="A65" s="100" t="s">
        <v>209</v>
      </c>
      <c r="B65" s="1">
        <v>166</v>
      </c>
      <c r="C65" s="161">
        <v>0</v>
      </c>
      <c r="D65" s="161">
        <v>0</v>
      </c>
      <c r="E65" s="161">
        <v>0</v>
      </c>
      <c r="F65" s="161">
        <v>0</v>
      </c>
      <c r="G65" s="99"/>
      <c r="H65" s="187"/>
      <c r="I65" s="187"/>
      <c r="J65" s="187"/>
      <c r="K65" s="187"/>
    </row>
    <row r="66" spans="1:11" ht="12.75">
      <c r="A66" s="100" t="s">
        <v>210</v>
      </c>
      <c r="B66" s="1">
        <v>167</v>
      </c>
      <c r="C66" s="161">
        <f>C57-C65</f>
        <v>2494136</v>
      </c>
      <c r="D66" s="161">
        <f>D57-D65</f>
        <v>-442809</v>
      </c>
      <c r="E66" s="161">
        <f>E57-E65</f>
        <v>-1579765.13</v>
      </c>
      <c r="F66" s="161">
        <f>F57-F65</f>
        <v>-38889798.13</v>
      </c>
      <c r="G66" s="99"/>
      <c r="H66" s="187"/>
      <c r="I66" s="187"/>
      <c r="J66" s="187"/>
      <c r="K66" s="187"/>
    </row>
    <row r="67" spans="1:11" ht="12.75">
      <c r="A67" s="100" t="s">
        <v>211</v>
      </c>
      <c r="B67" s="1">
        <v>168</v>
      </c>
      <c r="C67" s="161">
        <f>C56+C66</f>
        <v>943523928</v>
      </c>
      <c r="D67" s="161">
        <f>D56+D66</f>
        <v>223348350</v>
      </c>
      <c r="E67" s="161">
        <f>E56+E66</f>
        <v>926394440.87</v>
      </c>
      <c r="F67" s="161">
        <f>F56+F66</f>
        <v>145042426.87</v>
      </c>
      <c r="G67" s="99"/>
      <c r="H67" s="187"/>
      <c r="I67" s="187"/>
      <c r="J67" s="187"/>
      <c r="K67" s="187"/>
    </row>
    <row r="68" spans="1:11" ht="12.75">
      <c r="A68" s="127" t="s">
        <v>212</v>
      </c>
      <c r="B68" s="128"/>
      <c r="C68" s="190"/>
      <c r="D68" s="190"/>
      <c r="E68" s="190"/>
      <c r="F68" s="190"/>
      <c r="G68" s="99"/>
      <c r="H68" s="187"/>
      <c r="I68" s="187"/>
      <c r="J68" s="187"/>
      <c r="K68" s="187"/>
    </row>
    <row r="69" spans="1:11" ht="12.75">
      <c r="A69" s="129" t="s">
        <v>213</v>
      </c>
      <c r="B69" s="130"/>
      <c r="C69" s="191"/>
      <c r="D69" s="191"/>
      <c r="E69" s="191"/>
      <c r="F69" s="191"/>
      <c r="G69" s="99"/>
      <c r="H69" s="187"/>
      <c r="I69" s="187"/>
      <c r="J69" s="187"/>
      <c r="K69" s="187"/>
    </row>
    <row r="70" spans="1:11" ht="12.75">
      <c r="A70" s="100" t="s">
        <v>197</v>
      </c>
      <c r="B70" s="1">
        <v>169</v>
      </c>
      <c r="C70" s="192">
        <f>C67-C71</f>
        <v>927110358</v>
      </c>
      <c r="D70" s="192">
        <f>D67-D71</f>
        <v>193762504</v>
      </c>
      <c r="E70" s="192">
        <f>E67-E71</f>
        <v>931994342.87</v>
      </c>
      <c r="F70" s="192">
        <f>F67-F71</f>
        <v>142825329.87</v>
      </c>
      <c r="G70" s="99"/>
      <c r="H70" s="187"/>
      <c r="I70" s="187"/>
      <c r="J70" s="187"/>
      <c r="K70" s="187"/>
    </row>
    <row r="71" spans="1:11" ht="12.75">
      <c r="A71" s="114" t="s">
        <v>198</v>
      </c>
      <c r="B71" s="4">
        <v>170</v>
      </c>
      <c r="C71" s="159">
        <v>16413570</v>
      </c>
      <c r="D71" s="159">
        <v>29585846</v>
      </c>
      <c r="E71" s="164">
        <v>-5599902</v>
      </c>
      <c r="F71" s="164">
        <v>2217097</v>
      </c>
      <c r="G71" s="99"/>
      <c r="H71" s="187"/>
      <c r="I71" s="187"/>
      <c r="J71" s="187"/>
      <c r="K71" s="187"/>
    </row>
  </sheetData>
  <sheetProtection/>
  <autoFilter ref="A1:F71"/>
  <dataValidations count="4">
    <dataValidation type="whole" operator="notEqual" allowBlank="1" showInputMessage="1" showErrorMessage="1" errorTitle="Pogrešan unos" error="Mogu se unijeti samo cjelobrojne vrijednosti." sqref="C65:D65 E71:F71 C56:F57 C66:F67 E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54 C12:F19 C26:E47 C25 C23:D24 C22:F22 C20:C21 C48:F50 F27:F46 C7:F10 D71 C58:E64">
      <formula1>0</formula1>
    </dataValidation>
    <dataValidation operator="greaterThanOrEqual" allowBlank="1" showInputMessage="1" showErrorMessage="1" errorTitle="Pogrešan unos" error="Mogu se unijeti samo cjelobrojne pozitivne vrijednosti." sqref="F47 F58:F64 C71"/>
  </dataValidations>
  <printOptions/>
  <pageMargins left="0.75" right="0.75" top="1" bottom="1" header="0.5" footer="0.5"/>
  <pageSetup fitToHeight="1" fitToWidth="1" horizontalDpi="600" verticalDpi="600" orientation="portrait" paperSize="9" scale="5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27">
      <selection activeCell="C35" sqref="C35:D52"/>
    </sheetView>
  </sheetViews>
  <sheetFormatPr defaultColWidth="9.140625" defaultRowHeight="12.75"/>
  <cols>
    <col min="1" max="1" width="57.8515625" style="151" bestFit="1" customWidth="1"/>
    <col min="2" max="2" width="9.140625" style="40" customWidth="1"/>
    <col min="3" max="3" width="15.421875" style="40" bestFit="1" customWidth="1"/>
    <col min="4" max="4" width="15.8515625" style="99" bestFit="1" customWidth="1"/>
    <col min="5" max="5" width="9.140625" style="40" customWidth="1"/>
    <col min="6" max="6" width="12.7109375" style="40" bestFit="1" customWidth="1"/>
    <col min="7" max="16384" width="9.140625" style="40" customWidth="1"/>
  </cols>
  <sheetData>
    <row r="1" spans="1:4" ht="15.75">
      <c r="A1" s="135" t="s">
        <v>286</v>
      </c>
      <c r="B1" s="135"/>
      <c r="C1" s="135"/>
      <c r="D1" s="173"/>
    </row>
    <row r="2" spans="1:4" ht="12.75">
      <c r="A2" s="136" t="s">
        <v>309</v>
      </c>
      <c r="B2" s="136"/>
      <c r="C2" s="136"/>
      <c r="D2" s="174"/>
    </row>
    <row r="3" spans="1:4" ht="22.5">
      <c r="A3" s="133" t="s">
        <v>150</v>
      </c>
      <c r="B3" s="134"/>
      <c r="C3" s="134"/>
      <c r="D3" s="175"/>
    </row>
    <row r="4" spans="1:4" ht="12.75">
      <c r="A4" s="50" t="s">
        <v>46</v>
      </c>
      <c r="B4" s="50" t="s">
        <v>47</v>
      </c>
      <c r="C4" s="51" t="s">
        <v>48</v>
      </c>
      <c r="D4" s="176" t="s">
        <v>49</v>
      </c>
    </row>
    <row r="5" spans="1:4" ht="12.75">
      <c r="A5" s="51">
        <v>1</v>
      </c>
      <c r="B5" s="52">
        <v>2</v>
      </c>
      <c r="C5" s="53" t="s">
        <v>4</v>
      </c>
      <c r="D5" s="176" t="s">
        <v>5</v>
      </c>
    </row>
    <row r="6" spans="1:4" ht="12.75">
      <c r="A6" s="107" t="s">
        <v>217</v>
      </c>
      <c r="B6" s="132"/>
      <c r="C6" s="132"/>
      <c r="D6" s="177"/>
    </row>
    <row r="7" spans="1:7" ht="12.75">
      <c r="A7" s="113" t="s">
        <v>218</v>
      </c>
      <c r="B7" s="1">
        <v>1</v>
      </c>
      <c r="C7" s="172">
        <v>1167937729.09</v>
      </c>
      <c r="D7" s="172">
        <v>1162296941.8599997</v>
      </c>
      <c r="F7" s="187"/>
      <c r="G7" s="99"/>
    </row>
    <row r="8" spans="1:7" ht="12.75">
      <c r="A8" s="113" t="s">
        <v>299</v>
      </c>
      <c r="B8" s="1">
        <v>2</v>
      </c>
      <c r="C8" s="172">
        <v>1492475200.76</v>
      </c>
      <c r="D8" s="172">
        <v>1497273755.8400002</v>
      </c>
      <c r="F8" s="187"/>
      <c r="G8" s="99"/>
    </row>
    <row r="9" spans="1:7" ht="12.75">
      <c r="A9" s="113" t="s">
        <v>219</v>
      </c>
      <c r="B9" s="1">
        <v>3</v>
      </c>
      <c r="C9" s="172">
        <v>13134418.560000027</v>
      </c>
      <c r="D9" s="172"/>
      <c r="F9" s="99"/>
      <c r="G9" s="99"/>
    </row>
    <row r="10" spans="1:7" ht="12.75">
      <c r="A10" s="113" t="s">
        <v>220</v>
      </c>
      <c r="B10" s="1">
        <v>4</v>
      </c>
      <c r="C10" s="172"/>
      <c r="D10" s="172"/>
      <c r="F10" s="99"/>
      <c r="G10" s="99"/>
    </row>
    <row r="11" spans="1:7" ht="12.75">
      <c r="A11" s="113" t="s">
        <v>221</v>
      </c>
      <c r="B11" s="1">
        <v>5</v>
      </c>
      <c r="C11" s="172">
        <v>9940406.8</v>
      </c>
      <c r="D11" s="172"/>
      <c r="F11" s="99"/>
      <c r="G11" s="99"/>
    </row>
    <row r="12" spans="1:7" ht="12.75">
      <c r="A12" s="113" t="s">
        <v>222</v>
      </c>
      <c r="B12" s="1">
        <v>6</v>
      </c>
      <c r="C12" s="172"/>
      <c r="D12" s="172"/>
      <c r="F12" s="99"/>
      <c r="G12" s="99"/>
    </row>
    <row r="13" spans="1:7" ht="12.75">
      <c r="A13" s="100" t="s">
        <v>223</v>
      </c>
      <c r="B13" s="1">
        <v>7</v>
      </c>
      <c r="C13" s="178">
        <v>2683487755.21</v>
      </c>
      <c r="D13" s="179">
        <v>2659570697.7</v>
      </c>
      <c r="F13" s="99"/>
      <c r="G13" s="99"/>
    </row>
    <row r="14" spans="1:7" ht="12.75">
      <c r="A14" s="113" t="s">
        <v>224</v>
      </c>
      <c r="B14" s="1">
        <v>8</v>
      </c>
      <c r="C14" s="172"/>
      <c r="D14" s="172">
        <v>151448410.81893098</v>
      </c>
      <c r="F14" s="99"/>
      <c r="G14" s="99"/>
    </row>
    <row r="15" spans="1:7" ht="12.75">
      <c r="A15" s="113" t="s">
        <v>225</v>
      </c>
      <c r="B15" s="1">
        <v>9</v>
      </c>
      <c r="C15" s="172">
        <v>4956874.380000002</v>
      </c>
      <c r="D15" s="172">
        <v>111533856.55999997</v>
      </c>
      <c r="F15" s="99"/>
      <c r="G15" s="99"/>
    </row>
    <row r="16" spans="1:7" ht="12.75">
      <c r="A16" s="113" t="s">
        <v>226</v>
      </c>
      <c r="B16" s="1">
        <v>10</v>
      </c>
      <c r="C16" s="172"/>
      <c r="D16" s="172">
        <v>1167160.0999999298</v>
      </c>
      <c r="F16" s="99"/>
      <c r="G16" s="99"/>
    </row>
    <row r="17" spans="1:7" ht="12.75">
      <c r="A17" s="113" t="s">
        <v>227</v>
      </c>
      <c r="B17" s="1">
        <v>11</v>
      </c>
      <c r="C17" s="172">
        <v>306643316.296837</v>
      </c>
      <c r="D17" s="172">
        <v>318795239.31106865</v>
      </c>
      <c r="F17" s="99"/>
      <c r="G17" s="99"/>
    </row>
    <row r="18" spans="1:7" ht="12.75">
      <c r="A18" s="100" t="s">
        <v>228</v>
      </c>
      <c r="B18" s="1">
        <v>12</v>
      </c>
      <c r="C18" s="178">
        <v>311600190.67683697</v>
      </c>
      <c r="D18" s="179">
        <v>582944666.7899995</v>
      </c>
      <c r="F18" s="99"/>
      <c r="G18" s="99"/>
    </row>
    <row r="19" spans="1:7" ht="12.75">
      <c r="A19" s="100" t="s">
        <v>229</v>
      </c>
      <c r="B19" s="1">
        <v>13</v>
      </c>
      <c r="C19" s="161">
        <v>2371887564.533163</v>
      </c>
      <c r="D19" s="161">
        <v>2076626030.9100003</v>
      </c>
      <c r="F19" s="99"/>
      <c r="G19" s="99"/>
    </row>
    <row r="20" spans="1:7" ht="12.75">
      <c r="A20" s="100" t="s">
        <v>230</v>
      </c>
      <c r="B20" s="1">
        <v>14</v>
      </c>
      <c r="C20" s="161">
        <v>0</v>
      </c>
      <c r="D20" s="161">
        <v>0</v>
      </c>
      <c r="F20" s="99"/>
      <c r="G20" s="99"/>
    </row>
    <row r="21" spans="1:7" ht="12.75">
      <c r="A21" s="107" t="s">
        <v>231</v>
      </c>
      <c r="B21" s="132"/>
      <c r="C21" s="132"/>
      <c r="D21" s="177"/>
      <c r="F21" s="99"/>
      <c r="G21" s="99"/>
    </row>
    <row r="22" spans="1:7" ht="12.75">
      <c r="A22" s="113" t="s">
        <v>232</v>
      </c>
      <c r="B22" s="1">
        <v>15</v>
      </c>
      <c r="C22" s="172">
        <v>24726780</v>
      </c>
      <c r="D22" s="172">
        <v>55554087.38999986</v>
      </c>
      <c r="F22" s="99"/>
      <c r="G22" s="99"/>
    </row>
    <row r="23" spans="1:7" ht="12.75">
      <c r="A23" s="113" t="s">
        <v>233</v>
      </c>
      <c r="B23" s="1">
        <v>16</v>
      </c>
      <c r="C23" s="172">
        <v>1614861</v>
      </c>
      <c r="D23" s="172">
        <v>638863777.0600001</v>
      </c>
      <c r="F23" s="99"/>
      <c r="G23" s="99"/>
    </row>
    <row r="24" spans="1:7" ht="12.75">
      <c r="A24" s="113" t="s">
        <v>234</v>
      </c>
      <c r="B24" s="1">
        <v>17</v>
      </c>
      <c r="C24" s="172">
        <v>17847457.549999997</v>
      </c>
      <c r="D24" s="172">
        <v>18195680.67</v>
      </c>
      <c r="F24" s="99"/>
      <c r="G24" s="99"/>
    </row>
    <row r="25" spans="1:7" ht="12.75">
      <c r="A25" s="113" t="s">
        <v>235</v>
      </c>
      <c r="B25" s="1">
        <v>18</v>
      </c>
      <c r="C25" s="172"/>
      <c r="D25" s="172">
        <v>2888127.58</v>
      </c>
      <c r="F25" s="99"/>
      <c r="G25" s="99"/>
    </row>
    <row r="26" spans="1:7" ht="12.75">
      <c r="A26" s="113" t="s">
        <v>236</v>
      </c>
      <c r="B26" s="1">
        <v>19</v>
      </c>
      <c r="C26" s="172">
        <v>2411071473.4099994</v>
      </c>
      <c r="D26" s="172">
        <v>1940696492.6570003</v>
      </c>
      <c r="F26" s="99"/>
      <c r="G26" s="99"/>
    </row>
    <row r="27" spans="1:7" ht="12.75">
      <c r="A27" s="100" t="s">
        <v>237</v>
      </c>
      <c r="B27" s="1">
        <v>20</v>
      </c>
      <c r="C27" s="178">
        <v>2455260571.9599996</v>
      </c>
      <c r="D27" s="179">
        <v>2656198165.3570004</v>
      </c>
      <c r="F27" s="99"/>
      <c r="G27" s="99"/>
    </row>
    <row r="28" spans="1:7" ht="12.75">
      <c r="A28" s="113" t="s">
        <v>238</v>
      </c>
      <c r="B28" s="1">
        <v>21</v>
      </c>
      <c r="C28" s="172">
        <v>990089539.7994481</v>
      </c>
      <c r="D28" s="172">
        <v>1173048709.32</v>
      </c>
      <c r="F28" s="99"/>
      <c r="G28" s="99"/>
    </row>
    <row r="29" spans="1:7" ht="12.75">
      <c r="A29" s="113" t="s">
        <v>239</v>
      </c>
      <c r="B29" s="1">
        <v>22</v>
      </c>
      <c r="C29" s="172">
        <v>383620641.6499998</v>
      </c>
      <c r="D29" s="172">
        <v>1018609456.7870001</v>
      </c>
      <c r="F29" s="99"/>
      <c r="G29" s="99"/>
    </row>
    <row r="30" spans="1:7" ht="12.75">
      <c r="A30" s="113" t="s">
        <v>240</v>
      </c>
      <c r="B30" s="1">
        <v>23</v>
      </c>
      <c r="C30" s="172">
        <v>1638920011.36</v>
      </c>
      <c r="D30" s="172">
        <v>2206827000</v>
      </c>
      <c r="F30" s="99"/>
      <c r="G30" s="99"/>
    </row>
    <row r="31" spans="1:7" ht="12.75">
      <c r="A31" s="100" t="s">
        <v>241</v>
      </c>
      <c r="B31" s="1">
        <v>24</v>
      </c>
      <c r="C31" s="178">
        <v>3012630192.809448</v>
      </c>
      <c r="D31" s="179">
        <v>4398485166.107</v>
      </c>
      <c r="F31" s="99"/>
      <c r="G31" s="99"/>
    </row>
    <row r="32" spans="1:7" ht="12.75">
      <c r="A32" s="100" t="s">
        <v>242</v>
      </c>
      <c r="B32" s="1">
        <v>25</v>
      </c>
      <c r="C32" s="169">
        <v>0</v>
      </c>
      <c r="D32" s="161">
        <v>0</v>
      </c>
      <c r="F32" s="99"/>
      <c r="G32" s="99"/>
    </row>
    <row r="33" spans="1:7" ht="12.75">
      <c r="A33" s="100" t="s">
        <v>243</v>
      </c>
      <c r="B33" s="1">
        <v>26</v>
      </c>
      <c r="C33" s="169">
        <v>557369620.8494482</v>
      </c>
      <c r="D33" s="170">
        <v>1742287000.75</v>
      </c>
      <c r="F33" s="99"/>
      <c r="G33" s="99"/>
    </row>
    <row r="34" spans="1:7" ht="12.75">
      <c r="A34" s="107" t="s">
        <v>244</v>
      </c>
      <c r="B34" s="132"/>
      <c r="C34" s="132"/>
      <c r="D34" s="177"/>
      <c r="F34" s="99"/>
      <c r="G34" s="99"/>
    </row>
    <row r="35" spans="1:7" ht="12.75">
      <c r="A35" s="113" t="s">
        <v>245</v>
      </c>
      <c r="B35" s="1">
        <v>27</v>
      </c>
      <c r="C35" s="168"/>
      <c r="D35" s="159"/>
      <c r="F35" s="99"/>
      <c r="G35" s="99"/>
    </row>
    <row r="36" spans="1:7" ht="12.75">
      <c r="A36" s="113" t="s">
        <v>246</v>
      </c>
      <c r="B36" s="1">
        <v>28</v>
      </c>
      <c r="C36" s="168"/>
      <c r="D36" s="159"/>
      <c r="F36" s="99"/>
      <c r="G36" s="99"/>
    </row>
    <row r="37" spans="1:7" ht="12.75">
      <c r="A37" s="113" t="s">
        <v>247</v>
      </c>
      <c r="B37" s="1">
        <v>29</v>
      </c>
      <c r="C37" s="168"/>
      <c r="D37" s="159"/>
      <c r="F37" s="99"/>
      <c r="G37" s="99"/>
    </row>
    <row r="38" spans="1:7" ht="12.75">
      <c r="A38" s="100" t="s">
        <v>248</v>
      </c>
      <c r="B38" s="1">
        <v>30</v>
      </c>
      <c r="C38" s="178">
        <v>0</v>
      </c>
      <c r="D38" s="179">
        <v>0</v>
      </c>
      <c r="F38" s="99"/>
      <c r="G38" s="99"/>
    </row>
    <row r="39" spans="1:7" ht="12.75">
      <c r="A39" s="113" t="s">
        <v>249</v>
      </c>
      <c r="B39" s="1">
        <v>31</v>
      </c>
      <c r="C39" s="172">
        <v>42706991.66999996</v>
      </c>
      <c r="D39" s="172">
        <v>37629503</v>
      </c>
      <c r="F39" s="99"/>
      <c r="G39" s="99"/>
    </row>
    <row r="40" spans="1:7" ht="12.75">
      <c r="A40" s="113" t="s">
        <v>250</v>
      </c>
      <c r="B40" s="1">
        <v>32</v>
      </c>
      <c r="C40" s="172">
        <v>573217470.68</v>
      </c>
      <c r="D40" s="172">
        <v>491326555.5</v>
      </c>
      <c r="F40" s="99"/>
      <c r="G40" s="99"/>
    </row>
    <row r="41" spans="1:7" ht="12.75">
      <c r="A41" s="113" t="s">
        <v>251</v>
      </c>
      <c r="B41" s="1">
        <v>33</v>
      </c>
      <c r="C41" s="172">
        <v>4229722.72</v>
      </c>
      <c r="D41" s="172">
        <v>9691593.02</v>
      </c>
      <c r="F41" s="99"/>
      <c r="G41" s="99"/>
    </row>
    <row r="42" spans="1:7" ht="12.75">
      <c r="A42" s="113" t="s">
        <v>252</v>
      </c>
      <c r="B42" s="1">
        <v>34</v>
      </c>
      <c r="C42" s="168"/>
      <c r="D42" s="172"/>
      <c r="F42" s="99"/>
      <c r="G42" s="99"/>
    </row>
    <row r="43" spans="1:7" ht="12.75">
      <c r="A43" s="113" t="s">
        <v>253</v>
      </c>
      <c r="B43" s="1">
        <v>35</v>
      </c>
      <c r="C43" s="172">
        <v>211445404.76371548</v>
      </c>
      <c r="D43" s="172">
        <v>294175181.71000004</v>
      </c>
      <c r="F43" s="99"/>
      <c r="G43" s="99"/>
    </row>
    <row r="44" spans="1:7" ht="12.75">
      <c r="A44" s="100" t="s">
        <v>254</v>
      </c>
      <c r="B44" s="1">
        <v>36</v>
      </c>
      <c r="C44" s="178">
        <v>831599589.8337154</v>
      </c>
      <c r="D44" s="179">
        <v>832822833.23</v>
      </c>
      <c r="F44" s="99"/>
      <c r="G44" s="99"/>
    </row>
    <row r="45" spans="1:7" ht="12.75">
      <c r="A45" s="100" t="s">
        <v>255</v>
      </c>
      <c r="B45" s="1">
        <v>37</v>
      </c>
      <c r="C45" s="161">
        <v>0</v>
      </c>
      <c r="D45" s="161">
        <v>0</v>
      </c>
      <c r="F45" s="99"/>
      <c r="G45" s="99"/>
    </row>
    <row r="46" spans="1:7" ht="12.75">
      <c r="A46" s="100" t="s">
        <v>256</v>
      </c>
      <c r="B46" s="1">
        <v>38</v>
      </c>
      <c r="C46" s="161">
        <v>831599589.8337154</v>
      </c>
      <c r="D46" s="161">
        <v>832822833.23</v>
      </c>
      <c r="F46" s="99"/>
      <c r="G46" s="99"/>
    </row>
    <row r="47" spans="1:7" ht="12.75">
      <c r="A47" s="113" t="s">
        <v>257</v>
      </c>
      <c r="B47" s="1">
        <v>39</v>
      </c>
      <c r="C47" s="182">
        <v>982918353.8499994</v>
      </c>
      <c r="D47" s="183">
        <v>0</v>
      </c>
      <c r="F47" s="99"/>
      <c r="G47" s="99"/>
    </row>
    <row r="48" spans="1:7" ht="12.75">
      <c r="A48" s="113" t="s">
        <v>258</v>
      </c>
      <c r="B48" s="1">
        <v>40</v>
      </c>
      <c r="C48" s="182">
        <v>0</v>
      </c>
      <c r="D48" s="183">
        <v>498483803.0699997</v>
      </c>
      <c r="F48" s="99"/>
      <c r="G48" s="99"/>
    </row>
    <row r="49" spans="1:7" ht="12.75">
      <c r="A49" s="113" t="s">
        <v>259</v>
      </c>
      <c r="B49" s="1">
        <v>41</v>
      </c>
      <c r="C49" s="172">
        <v>2191917247.58</v>
      </c>
      <c r="D49" s="172">
        <v>3174835601.46</v>
      </c>
      <c r="F49" s="99"/>
      <c r="G49" s="99"/>
    </row>
    <row r="50" spans="1:7" ht="12.75">
      <c r="A50" s="113" t="s">
        <v>260</v>
      </c>
      <c r="B50" s="1">
        <v>42</v>
      </c>
      <c r="C50" s="180">
        <v>982918353.8499994</v>
      </c>
      <c r="D50" s="181">
        <v>0</v>
      </c>
      <c r="F50" s="99"/>
      <c r="G50" s="99"/>
    </row>
    <row r="51" spans="1:7" ht="12.75">
      <c r="A51" s="113" t="s">
        <v>261</v>
      </c>
      <c r="B51" s="1">
        <v>43</v>
      </c>
      <c r="C51" s="180">
        <v>0</v>
      </c>
      <c r="D51" s="181">
        <v>498483803.0699997</v>
      </c>
      <c r="F51" s="99"/>
      <c r="G51" s="99"/>
    </row>
    <row r="52" spans="1:7" ht="12.75">
      <c r="A52" s="101" t="s">
        <v>262</v>
      </c>
      <c r="B52" s="4">
        <v>44</v>
      </c>
      <c r="C52" s="171">
        <v>3174835601.4299994</v>
      </c>
      <c r="D52" s="171">
        <v>2676351798.3900003</v>
      </c>
      <c r="F52" s="187"/>
      <c r="G52" s="99"/>
    </row>
    <row r="53" spans="3:4" ht="12.75">
      <c r="C53" s="188"/>
      <c r="D53" s="188"/>
    </row>
    <row r="54" ht="12.75">
      <c r="C54" s="187"/>
    </row>
    <row r="56" ht="12.75">
      <c r="C56" s="188"/>
    </row>
    <row r="57" ht="12.75">
      <c r="C57" s="187"/>
    </row>
  </sheetData>
  <sheetProtection/>
  <protectedRanges>
    <protectedRange sqref="C11:D11" name="Range1_4_1_1_1_1"/>
    <protectedRange sqref="C7" name="Range1_10_2_1_1_1"/>
    <protectedRange sqref="C8" name="Range1_10_3_1_1_1"/>
    <protectedRange sqref="D7" name="Range1_10_2_1_1_1_1_2"/>
    <protectedRange sqref="D8" name="Range1_10_3_1_1_1_1_1"/>
    <protectedRange sqref="C15:D15" name="Range1_11_1_2_1"/>
    <protectedRange sqref="C16:D16 C17" name="Range1_11_2_2_1_1"/>
    <protectedRange sqref="C14" name="Range1_11_1_1"/>
    <protectedRange sqref="D17" name="Range1_11_2_2_1_1_1"/>
    <protectedRange sqref="C22:D24" name="Range1_12_3_1"/>
    <protectedRange sqref="C26:D26" name="Range1_12_1_2_1"/>
    <protectedRange sqref="C28:D28" name="Range1_13_3_1_1"/>
    <protectedRange sqref="C30:D30" name="Range1_13_1_2_1_1"/>
    <protectedRange sqref="C49:D49" name="Range1_8_1_1_1_1"/>
  </protectedRanges>
  <dataValidations count="5">
    <dataValidation type="whole" operator="notEqual" allowBlank="1" showInputMessage="1" showErrorMessage="1" errorTitle="Pogrešan unos" error="Mogu se unijeti samo cjelobrojne vrijednosti." sqref="C12:D12 C35:D37 C50:D50 C4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3:D13 C38:D38 D51:D52 C51 C45:D48 C31:D33 C18:D20">
      <formula1>0</formula1>
    </dataValidation>
    <dataValidation operator="greaterThan" allowBlank="1" showInputMessage="1" showErrorMessage="1" sqref="C7:D8 C22:D24 C11:D11 C26:D26 C30:D30 C15:D16 C14 C28:D28 C49:D49"/>
    <dataValidation operator="greaterThanOrEqual" allowBlank="1" showInputMessage="1" showErrorMessage="1" errorTitle="Pogrešan unos" error="Mogu se unijeti samo cjelobrojne pozitivne vrijednosti." sqref="C27:D27 C52 C44:D44"/>
    <dataValidation operator="notEqual" allowBlank="1" showInputMessage="1" showErrorMessage="1" errorTitle="Pogrešan unos" error="Mogu se unijeti samo cjelobrojne vrijednosti." sqref="C9:D9 C29:D29 C25:D25 D39:D42 C39:C41 C43:D43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5" zoomScaleSheetLayoutView="125" zoomScalePageLayoutView="0" workbookViewId="0" topLeftCell="A1">
      <selection activeCell="A20" sqref="A20:H20"/>
    </sheetView>
  </sheetViews>
  <sheetFormatPr defaultColWidth="9.140625" defaultRowHeight="12.75"/>
  <cols>
    <col min="1" max="4" width="9.140625" style="56" customWidth="1"/>
    <col min="5" max="5" width="10.140625" style="56" bestFit="1" customWidth="1"/>
    <col min="6" max="9" width="9.140625" style="56" customWidth="1"/>
    <col min="10" max="11" width="11.7109375" style="56" bestFit="1" customWidth="1"/>
    <col min="12" max="12" width="11.421875" style="56" bestFit="1" customWidth="1"/>
    <col min="13" max="16384" width="9.140625" style="56" customWidth="1"/>
  </cols>
  <sheetData>
    <row r="1" spans="1:12" ht="12.75">
      <c r="A1" s="277" t="s">
        <v>284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55"/>
    </row>
    <row r="2" spans="1:12" ht="15.75">
      <c r="A2" s="33"/>
      <c r="B2" s="54"/>
      <c r="C2" s="291" t="s">
        <v>263</v>
      </c>
      <c r="D2" s="291"/>
      <c r="E2" s="57">
        <v>42370</v>
      </c>
      <c r="F2" s="34" t="s">
        <v>44</v>
      </c>
      <c r="G2" s="292">
        <v>42735</v>
      </c>
      <c r="H2" s="293"/>
      <c r="I2" s="54"/>
      <c r="J2" s="54"/>
      <c r="K2" s="54"/>
      <c r="L2" s="58"/>
    </row>
    <row r="3" spans="1:11" ht="22.5">
      <c r="A3" s="294" t="s">
        <v>46</v>
      </c>
      <c r="B3" s="294"/>
      <c r="C3" s="294"/>
      <c r="D3" s="294"/>
      <c r="E3" s="294"/>
      <c r="F3" s="294"/>
      <c r="G3" s="294"/>
      <c r="H3" s="294"/>
      <c r="I3" s="60" t="s">
        <v>47</v>
      </c>
      <c r="J3" s="61" t="s">
        <v>264</v>
      </c>
      <c r="K3" s="61" t="s">
        <v>265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63">
        <v>2</v>
      </c>
      <c r="J4" s="62" t="s">
        <v>4</v>
      </c>
      <c r="K4" s="62" t="s">
        <v>5</v>
      </c>
    </row>
    <row r="5" spans="1:14" ht="12.75">
      <c r="A5" s="279" t="s">
        <v>266</v>
      </c>
      <c r="B5" s="280"/>
      <c r="C5" s="280"/>
      <c r="D5" s="280"/>
      <c r="E5" s="280"/>
      <c r="F5" s="280"/>
      <c r="G5" s="280"/>
      <c r="H5" s="280"/>
      <c r="I5" s="35">
        <v>1</v>
      </c>
      <c r="J5" s="5">
        <v>9822853500</v>
      </c>
      <c r="K5" s="5">
        <v>9822853500</v>
      </c>
      <c r="M5" s="98"/>
      <c r="N5" s="98"/>
    </row>
    <row r="6" spans="1:14" ht="12.75">
      <c r="A6" s="279" t="s">
        <v>267</v>
      </c>
      <c r="B6" s="280"/>
      <c r="C6" s="280"/>
      <c r="D6" s="280"/>
      <c r="E6" s="280"/>
      <c r="F6" s="280"/>
      <c r="G6" s="280"/>
      <c r="H6" s="280"/>
      <c r="I6" s="35">
        <v>2</v>
      </c>
      <c r="J6" s="6">
        <v>0</v>
      </c>
      <c r="K6" s="6">
        <v>0</v>
      </c>
      <c r="M6" s="98"/>
      <c r="N6" s="98"/>
    </row>
    <row r="7" spans="1:14" ht="12.75">
      <c r="A7" s="279" t="s">
        <v>268</v>
      </c>
      <c r="B7" s="280"/>
      <c r="C7" s="280"/>
      <c r="D7" s="280"/>
      <c r="E7" s="280"/>
      <c r="F7" s="280"/>
      <c r="G7" s="280"/>
      <c r="H7" s="280"/>
      <c r="I7" s="35">
        <v>3</v>
      </c>
      <c r="J7" s="6">
        <v>444127003</v>
      </c>
      <c r="K7" s="6">
        <v>491345057</v>
      </c>
      <c r="M7" s="98"/>
      <c r="N7" s="98"/>
    </row>
    <row r="8" spans="1:14" ht="12.75">
      <c r="A8" s="279" t="s">
        <v>269</v>
      </c>
      <c r="B8" s="280"/>
      <c r="C8" s="280"/>
      <c r="D8" s="280"/>
      <c r="E8" s="280"/>
      <c r="F8" s="280"/>
      <c r="G8" s="280"/>
      <c r="H8" s="280"/>
      <c r="I8" s="35">
        <v>4</v>
      </c>
      <c r="J8" s="6">
        <v>268870493</v>
      </c>
      <c r="K8" s="6">
        <v>633035014</v>
      </c>
      <c r="M8" s="98"/>
      <c r="N8" s="98"/>
    </row>
    <row r="9" spans="1:14" ht="12.75">
      <c r="A9" s="279" t="s">
        <v>270</v>
      </c>
      <c r="B9" s="280"/>
      <c r="C9" s="280"/>
      <c r="D9" s="280"/>
      <c r="E9" s="280"/>
      <c r="F9" s="280"/>
      <c r="G9" s="280"/>
      <c r="H9" s="280"/>
      <c r="I9" s="35">
        <v>5</v>
      </c>
      <c r="J9" s="6">
        <v>924616222</v>
      </c>
      <c r="K9" s="6">
        <v>933574108</v>
      </c>
      <c r="M9" s="98"/>
      <c r="N9" s="98"/>
    </row>
    <row r="10" spans="1:14" ht="12.75">
      <c r="A10" s="279" t="s">
        <v>271</v>
      </c>
      <c r="B10" s="280"/>
      <c r="C10" s="280"/>
      <c r="D10" s="280"/>
      <c r="E10" s="280"/>
      <c r="F10" s="280"/>
      <c r="G10" s="280"/>
      <c r="H10" s="280"/>
      <c r="I10" s="35">
        <v>6</v>
      </c>
      <c r="J10" s="6">
        <v>0</v>
      </c>
      <c r="K10" s="6">
        <v>0</v>
      </c>
      <c r="M10" s="98"/>
      <c r="N10" s="98"/>
    </row>
    <row r="11" spans="1:14" ht="12.75">
      <c r="A11" s="279" t="s">
        <v>272</v>
      </c>
      <c r="B11" s="280"/>
      <c r="C11" s="280"/>
      <c r="D11" s="280"/>
      <c r="E11" s="280"/>
      <c r="F11" s="280"/>
      <c r="G11" s="280"/>
      <c r="H11" s="280"/>
      <c r="I11" s="35">
        <v>7</v>
      </c>
      <c r="J11" s="6">
        <v>0</v>
      </c>
      <c r="K11" s="6">
        <v>0</v>
      </c>
      <c r="M11" s="98"/>
      <c r="N11" s="98"/>
    </row>
    <row r="12" spans="1:14" ht="12.75">
      <c r="A12" s="279" t="s">
        <v>273</v>
      </c>
      <c r="B12" s="280"/>
      <c r="C12" s="280"/>
      <c r="D12" s="280"/>
      <c r="E12" s="280"/>
      <c r="F12" s="280"/>
      <c r="G12" s="280"/>
      <c r="H12" s="280"/>
      <c r="I12" s="35">
        <v>8</v>
      </c>
      <c r="J12" s="6">
        <v>4020162</v>
      </c>
      <c r="K12" s="6">
        <v>2440397</v>
      </c>
      <c r="M12" s="98"/>
      <c r="N12" s="98"/>
    </row>
    <row r="13" spans="1:14" ht="12.75">
      <c r="A13" s="279" t="s">
        <v>297</v>
      </c>
      <c r="B13" s="280"/>
      <c r="C13" s="280"/>
      <c r="D13" s="280"/>
      <c r="E13" s="280"/>
      <c r="F13" s="280"/>
      <c r="G13" s="280"/>
      <c r="H13" s="280"/>
      <c r="I13" s="35">
        <v>9</v>
      </c>
      <c r="J13" s="6">
        <v>0</v>
      </c>
      <c r="K13" s="6">
        <v>0</v>
      </c>
      <c r="M13" s="98"/>
      <c r="N13" s="98"/>
    </row>
    <row r="14" spans="1:14" ht="12.75">
      <c r="A14" s="281" t="s">
        <v>274</v>
      </c>
      <c r="B14" s="282"/>
      <c r="C14" s="282"/>
      <c r="D14" s="282"/>
      <c r="E14" s="282"/>
      <c r="F14" s="282"/>
      <c r="G14" s="282"/>
      <c r="H14" s="282"/>
      <c r="I14" s="35">
        <v>10</v>
      </c>
      <c r="J14" s="179">
        <f>SUM(J5:J13)</f>
        <v>11464487380</v>
      </c>
      <c r="K14" s="41">
        <f>SUM(K5:K13)</f>
        <v>11883248076</v>
      </c>
      <c r="L14" s="98"/>
      <c r="M14" s="98"/>
      <c r="N14" s="98"/>
    </row>
    <row r="15" spans="1:14" ht="12.75">
      <c r="A15" s="279" t="s">
        <v>283</v>
      </c>
      <c r="B15" s="280"/>
      <c r="C15" s="280"/>
      <c r="D15" s="280"/>
      <c r="E15" s="280"/>
      <c r="F15" s="280"/>
      <c r="G15" s="280"/>
      <c r="H15" s="280"/>
      <c r="I15" s="35">
        <v>11</v>
      </c>
      <c r="J15" s="6">
        <v>0</v>
      </c>
      <c r="K15" s="6">
        <v>0</v>
      </c>
      <c r="M15" s="98"/>
      <c r="N15" s="98"/>
    </row>
    <row r="16" spans="1:14" ht="12.75">
      <c r="A16" s="279" t="s">
        <v>282</v>
      </c>
      <c r="B16" s="280"/>
      <c r="C16" s="280"/>
      <c r="D16" s="280"/>
      <c r="E16" s="280"/>
      <c r="F16" s="280"/>
      <c r="G16" s="280"/>
      <c r="H16" s="280"/>
      <c r="I16" s="35">
        <v>12</v>
      </c>
      <c r="J16" s="6">
        <v>0</v>
      </c>
      <c r="K16" s="6">
        <v>0</v>
      </c>
      <c r="M16" s="98"/>
      <c r="N16" s="98"/>
    </row>
    <row r="17" spans="1:14" ht="12.75">
      <c r="A17" s="279" t="s">
        <v>281</v>
      </c>
      <c r="B17" s="280"/>
      <c r="C17" s="280"/>
      <c r="D17" s="280"/>
      <c r="E17" s="280"/>
      <c r="F17" s="280"/>
      <c r="G17" s="280"/>
      <c r="H17" s="280"/>
      <c r="I17" s="35">
        <v>13</v>
      </c>
      <c r="J17" s="6">
        <v>0</v>
      </c>
      <c r="K17" s="6">
        <v>0</v>
      </c>
      <c r="M17" s="98"/>
      <c r="N17" s="98"/>
    </row>
    <row r="18" spans="1:14" ht="12.75">
      <c r="A18" s="279" t="s">
        <v>280</v>
      </c>
      <c r="B18" s="280"/>
      <c r="C18" s="280"/>
      <c r="D18" s="280"/>
      <c r="E18" s="280"/>
      <c r="F18" s="280"/>
      <c r="G18" s="280"/>
      <c r="H18" s="280"/>
      <c r="I18" s="35">
        <v>14</v>
      </c>
      <c r="J18" s="6">
        <v>0</v>
      </c>
      <c r="K18" s="6">
        <v>0</v>
      </c>
      <c r="M18" s="98"/>
      <c r="N18" s="98"/>
    </row>
    <row r="19" spans="1:14" ht="12.75">
      <c r="A19" s="279" t="s">
        <v>279</v>
      </c>
      <c r="B19" s="280"/>
      <c r="C19" s="280"/>
      <c r="D19" s="280"/>
      <c r="E19" s="280"/>
      <c r="F19" s="280"/>
      <c r="G19" s="280"/>
      <c r="H19" s="280"/>
      <c r="I19" s="35">
        <v>15</v>
      </c>
      <c r="J19" s="6">
        <v>0</v>
      </c>
      <c r="K19" s="6">
        <v>0</v>
      </c>
      <c r="M19" s="98"/>
      <c r="N19" s="98"/>
    </row>
    <row r="20" spans="1:14" ht="12.75">
      <c r="A20" s="279" t="s">
        <v>278</v>
      </c>
      <c r="B20" s="280"/>
      <c r="C20" s="280"/>
      <c r="D20" s="280"/>
      <c r="E20" s="280"/>
      <c r="F20" s="280"/>
      <c r="G20" s="280"/>
      <c r="H20" s="280"/>
      <c r="I20" s="35">
        <v>16</v>
      </c>
      <c r="J20" s="6">
        <v>0</v>
      </c>
      <c r="K20" s="6">
        <v>0</v>
      </c>
      <c r="M20" s="98"/>
      <c r="N20" s="98"/>
    </row>
    <row r="21" spans="1:14" ht="12.75">
      <c r="A21" s="281" t="s">
        <v>277</v>
      </c>
      <c r="B21" s="282"/>
      <c r="C21" s="282"/>
      <c r="D21" s="282"/>
      <c r="E21" s="282"/>
      <c r="F21" s="282"/>
      <c r="G21" s="282"/>
      <c r="H21" s="282"/>
      <c r="I21" s="35">
        <v>17</v>
      </c>
      <c r="J21" s="48">
        <f>SUM(J15:J20)</f>
        <v>0</v>
      </c>
      <c r="K21" s="48">
        <f>SUM(K15:K20)</f>
        <v>0</v>
      </c>
      <c r="M21" s="98"/>
      <c r="N21" s="98"/>
    </row>
    <row r="22" spans="1:14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  <c r="M22" s="98"/>
      <c r="N22" s="98"/>
    </row>
    <row r="23" spans="1:14" ht="12.75">
      <c r="A23" s="287" t="s">
        <v>276</v>
      </c>
      <c r="B23" s="288"/>
      <c r="C23" s="288"/>
      <c r="D23" s="288"/>
      <c r="E23" s="288"/>
      <c r="F23" s="288"/>
      <c r="G23" s="288"/>
      <c r="H23" s="288"/>
      <c r="I23" s="37">
        <v>18</v>
      </c>
      <c r="J23" s="36">
        <f>+J21</f>
        <v>0</v>
      </c>
      <c r="K23" s="36">
        <f>+K21</f>
        <v>0</v>
      </c>
      <c r="M23" s="98"/>
      <c r="N23" s="98"/>
    </row>
    <row r="24" spans="1:14" ht="17.25" customHeight="1">
      <c r="A24" s="289" t="s">
        <v>275</v>
      </c>
      <c r="B24" s="290"/>
      <c r="C24" s="290"/>
      <c r="D24" s="290"/>
      <c r="E24" s="290"/>
      <c r="F24" s="290"/>
      <c r="G24" s="290"/>
      <c r="H24" s="290"/>
      <c r="I24" s="38">
        <v>19</v>
      </c>
      <c r="J24" s="59">
        <v>0</v>
      </c>
      <c r="K24" s="59">
        <v>0</v>
      </c>
      <c r="M24" s="98"/>
      <c r="N24" s="98"/>
    </row>
    <row r="25" spans="1:11" ht="30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2017-02-23T07:38:15Z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