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3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<sst xmlns="http://schemas.openxmlformats.org/spreadsheetml/2006/main" count="333" uniqueCount="297">
  <si>
    <t xml:space="preserve">   3. Goodwill</t>
  </si>
  <si>
    <t>MB:</t>
  </si>
  <si>
    <t>Telefaks:</t>
  </si>
  <si>
    <t/>
  </si>
  <si>
    <t>3</t>
  </si>
  <si>
    <t>4</t>
  </si>
  <si>
    <t>Tromjesečni financijski izvještaj poduzetnika TFI-POD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</si>
  <si>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</si>
  <si>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</si>
  <si>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</si>
  <si>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</si>
  <si>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</si>
  <si>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</si>
  <si>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</si>
  <si>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</si>
  <si>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</si>
  <si>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</si>
  <si>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</si>
  <si>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</si>
  <si>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</si>
  <si>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</si>
  <si>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</si>
  <si>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</si>
  <si>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</si>
  <si>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</si>
  <si>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</si>
  <si>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</si>
  <si>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</si>
  <si>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</si>
  <si>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</si>
  <si>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</si>
  <si>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</si>
  <si>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</si>
  <si>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</si>
  <si>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</si>
  <si>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</si>
  <si>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</si>
  <si>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</si>
  <si>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</si>
  <si>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</si>
  <si>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</si>
  <si>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</si>
  <si>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</si>
  <si>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</si>
  <si>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</si>
  <si>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</si>
  <si>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</si>
  <si>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</si>
  <si>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</si>
  <si>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</si>
  <si>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</si>
  <si>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</si>
  <si>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</si>
  <si>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</si>
  <si>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</si>
  <si>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</si>
  <si>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</si>
  <si>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</si>
  <si>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</si>
  <si>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</si>
  <si>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</si>
  <si>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</si>
  <si>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</si>
  <si>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</si>
  <si>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</si>
  <si>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</si>
  <si>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</si>
  <si>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</si>
  <si>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</si>
  <si>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</si>
  <si>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</si>
  <si>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</si>
  <si>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</si>
  <si>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</si>
  <si>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</si>
  <si>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</si>
  <si>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</si>
  <si>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</si>
  <si>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</si>
  <si>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</si>
  <si>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</si>
  <si>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</si>
  <si>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</si>
  <si>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</si>
  <si>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</si>
  <si>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</si>
  <si>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</si>
  <si>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</si>
  <si>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</si>
  <si>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</si>
  <si>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</si>
  <si>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</si>
  <si>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</si>
  <si>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</si>
  <si>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</si>
  <si>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</si>
  <si>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</si>
  <si>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</si>
  <si>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</si>
  <si>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</si>
  <si>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</si>
  <si>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</si>
  <si>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</si>
  <si>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</si>
  <si>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</si>
  <si>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</si>
  <si>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</si>
  <si>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</si>
  <si>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</si>
  <si>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</si>
  <si>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</si>
  <si>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</si>
  <si>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</si>
  <si>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</si>
  <si>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</si>
  <si>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</si>
  <si>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</si>
  <si>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</si>
  <si>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</si>
  <si>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</si>
  <si>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</si>
  <si>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</si>
  <si>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</si>
  <si>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</si>
  <si>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</si>
  <si>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</si>
  <si>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</si>
  <si>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</si>
  <si>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</si>
  <si>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</si>
  <si>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</si>
  <si>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</si>
  <si>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</si>
  <si>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</si>
  <si>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</si>
  <si>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</si>
  <si>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</si>
  <si>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</si>
  <si>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</si>
  <si>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</si>
  <si>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</si>
  <si>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</si>
  <si>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</si>
  <si>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</si>
  <si>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</si>
  <si>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</si>
  <si>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</si>
  <si>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</si>
  <si>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</si>
  <si>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</si>
  <si>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</si>
  <si>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</si>
  <si>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</si>
  <si>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</si>
  <si>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</si>
  <si>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</si>
  <si>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</si>
  <si>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</si>
  <si>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</si>
  <si>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</si>
  <si>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</si>
  <si>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</si>
  <si>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</si>
  <si>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</si>
  <si>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</si>
  <si>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</si>
  <si>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</si>
  <si>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</si>
  <si>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</si>
  <si>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</si>
  <si>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</si>
  <si>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</si>
  <si>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</si>
  <si>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</si>
  <si>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</si>
  <si>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</si>
  <si>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</si>
  <si>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</si>
  <si>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</si>
  <si>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</si>
  <si>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</si>
  <si>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</si>
  <si>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</si>
  <si>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</si>
  <si>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</si>
  <si>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</si>
  <si>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</si>
  <si>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</si>
  <si>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</si>
  <si>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</si>
  <si>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</si>
  <si>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</si>
  <si>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</si>
  <si>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</si>
  <si>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</si>
  <si>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</si>
  <si>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</si>
  <si>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</si>
  <si>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</si>
  <si>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</si>
  <si>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</si>
  <si>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</si>
  <si>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</si>
  <si>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</si>
  <si>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</si>
  <si>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</si>
  <si>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</si>
  <si>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</si>
  <si>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</si>
  <si>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</si>
  <si>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</si>
  <si>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</si>
  <si>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</si>
  <si>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</si>
  <si>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</si>
  <si>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</si>
  <si>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</si>
  <si>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</si>
  <si>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</si>
  <si>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</si>
  <si>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</si>
  <si>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</si>
  <si>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</si>
  <si>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</si>
  <si>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</si>
  <si>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</si>
  <si>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</si>
  <si>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</si>
  <si>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</si>
  <si>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</si>
  <si>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</si>
  <si>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</si>
  <si>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</si>
  <si>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</si>
  <si>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</si>
  <si>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</si>
  <si>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</si>
  <si>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</si>
  <si>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</si>
  <si>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</si>
  <si>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</si>
  <si>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</si>
  <si>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</si>
  <si>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</si>
  <si>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</si>
  <si>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</si>
  <si>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</si>
  <si>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</si>
  <si>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</si>
  <si>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</si>
  <si>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</si>
  <si>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</si>
  <si>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</si>
  <si>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</si>
  <si>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</si>
  <si>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</si>
  <si>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</si>
  <si>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</si>
  <si>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</si>
  <si>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</si>
  <si>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</si>
  <si>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</si>
  <si>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</si>
  <si>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</si>
  <si>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</si>
  <si>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</si>
  <si>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</si>
  <si>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</si>
  <si>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</si>
  <si>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</si>
  <si>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</si>
  <si>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</si>
  <si>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</si>
  <si>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</si>
  <si>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</si>
  <si>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</si>
  <si>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</si>
  <si>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</si>
  <si>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</si>
  <si>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</si>
  <si>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</si>
  <si>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</si>
  <si>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</si>
  <si>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</si>
  <si>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</si>
  <si>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</si>
  <si>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</si>
  <si>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</si>
  <si>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</si>
  <si>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</si>
  <si>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 xml:space="preserve">   2. Depreciation, amortisation and write down </t>
  </si>
  <si>
    <t>Roberta Frangeša Mihanovića 9</t>
  </si>
  <si>
    <t>01.01.2016.</t>
  </si>
  <si>
    <t>30.06.2016.</t>
  </si>
  <si>
    <t>as of 30.06.2016.</t>
  </si>
  <si>
    <t>period 01.01.2016. to 30.06.2016.</t>
  </si>
  <si>
    <t>period 01.01.2016. to 30.06.2016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</si>
</sst>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43" fontId="0" fillId="0" borderId="0" xfId="0" applyNumberFormat="1" applyFill="1" applyAlignment="1">
      <alignment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4" borderId="15" xfId="0" applyNumberFormat="1" applyFont="1" applyFill="1" applyBorder="1" applyAlignment="1" applyProtection="1">
      <alignment vertical="center"/>
      <protection hidden="1"/>
    </xf>
    <xf numFmtId="3" fontId="0" fillId="34" borderId="13" xfId="0" applyNumberFormat="1" applyFont="1" applyFill="1" applyBorder="1" applyAlignment="1" applyProtection="1">
      <alignment vertical="center"/>
      <protection hidden="1"/>
    </xf>
    <xf numFmtId="3" fontId="0" fillId="34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6" fillId="33" borderId="14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4" fontId="2" fillId="0" borderId="13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0" fillId="34" borderId="15" xfId="0" applyNumberFormat="1" applyFont="1" applyFill="1" applyBorder="1" applyAlignment="1" applyProtection="1">
      <alignment vertical="center"/>
      <protection hidden="1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34" borderId="10" xfId="0" applyNumberFormat="1" applyFont="1" applyFill="1" applyBorder="1" applyAlignment="1" applyProtection="1">
      <alignment vertical="center"/>
      <protection hidden="1"/>
    </xf>
    <xf numFmtId="4" fontId="16" fillId="0" borderId="10" xfId="0" applyNumberFormat="1" applyFont="1" applyFill="1" applyBorder="1" applyAlignment="1" applyProtection="1">
      <alignment vertical="center"/>
      <protection locked="0"/>
    </xf>
    <xf numFmtId="194" fontId="0" fillId="34" borderId="10" xfId="0" applyNumberFormat="1" applyFont="1" applyFill="1" applyBorder="1" applyAlignment="1" applyProtection="1">
      <alignment vertical="center"/>
      <protection hidden="1"/>
    </xf>
    <xf numFmtId="194" fontId="0" fillId="0" borderId="10" xfId="0" applyNumberFormat="1" applyFont="1" applyFill="1" applyBorder="1" applyAlignment="1" applyProtection="1">
      <alignment vertical="center"/>
      <protection locked="0"/>
    </xf>
    <xf numFmtId="194" fontId="0" fillId="34" borderId="13" xfId="0" applyNumberFormat="1" applyFont="1" applyFill="1" applyBorder="1" applyAlignment="1" applyProtection="1">
      <alignment vertical="center"/>
      <protection hidden="1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>
      <alignment horizontal="left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marinovic1\Documents\15_CASH%20FLOW\01_CF_IKOS_2008-2014-2016\00_CF_IKOS_2016\CF%2006_2016\03_CF%20BURZA%2006.2016\Working%20BURZA%20BITNO%2006_2016\01_CF%20LOKAL%20Grupa%202Q2016%20v1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iskon"/>
      <sheetName val="Bilanca"/>
      <sheetName val="rdig"/>
      <sheetName val="elim ic HT prihodi (T-mobile)"/>
      <sheetName val="elim ic T-Mobile prihodi (HT)"/>
      <sheetName val="bilanca t-mobile"/>
      <sheetName val="elim KDS bs"/>
      <sheetName val="elim Iskon bs"/>
      <sheetName val="bilanca ht"/>
      <sheetName val="bilanca iskon"/>
      <sheetName val="bilanca kds"/>
      <sheetName val="cf_KDS_12_2009"/>
      <sheetName val="KDS_otplata dug.obveze 12_2009"/>
      <sheetName val="Capex_KDS_12_2009"/>
      <sheetName val="elim Iskon rdig"/>
      <sheetName val="elim bs T-Mobile"/>
      <sheetName val="elim KDS rdig"/>
      <sheetName val="MTC"/>
      <sheetName val="Trgovačka roba mobilna"/>
      <sheetName val="Izgradnja"/>
      <sheetName val="trgo prihodi"/>
      <sheetName val="rdig ht"/>
      <sheetName val="rdig iskon"/>
      <sheetName val="rdig_KDS"/>
      <sheetName val="rdig t-mobile"/>
      <sheetName val="Amortiz. Profit"/>
      <sheetName val="Sheet6"/>
      <sheetName val="Komentari 2015 Grupa KONAČNO"/>
      <sheetName val="Za burzu 2Q 2016"/>
      <sheetName val="cAPEX PAID I bs BOOK CAPEX"/>
      <sheetName val="rkl OTPLATE ot !!! AŽURIRATI"/>
      <sheetName val="cf lokal Grupa"/>
      <sheetName val="2Q 2016 2015 FINA Grupa"/>
      <sheetName val="Financ. 06_2016 Grupa"/>
      <sheetName val="IKOS CF pozicije 06-2016 INV"/>
      <sheetName val="Koment. IKOS TR, TR bridge loc."/>
      <sheetName val="EBT NCI Lokal vs baza"/>
      <sheetName val="Amortizacija Lokal vs baza"/>
      <sheetName val="Adjustments rdg ppa 06_2016"/>
      <sheetName val="Uređaji na rate kretanja 4Q2015"/>
      <sheetName val="Provision"/>
      <sheetName val="cf ht  DT INC !!!!"/>
      <sheetName val="Financ. 06_2016 Only HT !!!!"/>
      <sheetName val="incIKOS CF pozicije 12-2015 INV"/>
      <sheetName val="BS_Lokal 2Q2016 Pozicije BITNO"/>
      <sheetName val="TFI Pos DD server"/>
      <sheetName val="TFI POD HT INC."/>
      <sheetName val="cf lokal HT INC !!!!"/>
      <sheetName val="cf ht Grupa DT"/>
      <sheetName val="IKOS vs Lokal 032016 Differenc."/>
      <sheetName val="cf međukompanijski SVI 06_2016"/>
      <sheetName val="Komentar C &amp;CE 2015 vs 2014"/>
      <sheetName val="Kretanje C &amp;CE 2015 vs 2014"/>
      <sheetName val="Kretanje C &amp;CE 2015 vs 14 Novac"/>
      <sheetName val="Recap EBT"/>
      <sheetName val="IKOS vs Lokalna dobit 3Q2015"/>
      <sheetName val="recap Financ. 09"/>
      <sheetName val="IKOS CF pozicije 06-2015 INV"/>
      <sheetName val="Sheet3"/>
      <sheetName val="Changes Dobavljači i other"/>
      <sheetName val="Razrada Curr.reciev. 1Q2014"/>
      <sheetName val="Razrada Cur. Reic. i Pr. 1Q2015"/>
      <sheetName val="Razrada Curr. Payabl. 1Q2014"/>
      <sheetName val="Deffered income 1Q2015"/>
      <sheetName val="Razrada Payabl. i Deff.1Q2015 "/>
      <sheetName val="Lokal Grupa 1Q2015"/>
      <sheetName val="CF Svođenje dobiti oper. akt."/>
      <sheetName val="dobavlj i CORI"/>
      <sheetName val="RECAP PROVISION IKOS VS LOKAL"/>
      <sheetName val="Razrada PSN i uređaji na rate"/>
      <sheetName val="Sheet2"/>
      <sheetName val="DOBAVLJAČI Razrada LOKAL"/>
      <sheetName val="Provjera BS i CF lokal DOBAVLJA"/>
      <sheetName val="Provjera BS i CF lokal KUPCI"/>
      <sheetName val="KUPCI Razrada LOKAL"/>
      <sheetName val="slanje controling"/>
      <sheetName val="IKOS Lokal 3Q_2014"/>
      <sheetName val="Skraćeno CF 09_2014"/>
      <sheetName val="Komentari za Burzu 2Q_14 Period"/>
      <sheetName val="Operativno CF periodika 3Q2014"/>
      <sheetName val="BS 9_2014 Sandra"/>
      <sheetName val="SAP prihodi kte"/>
      <sheetName val="Komentari CF 3Q_2014"/>
      <sheetName val="Non cash detail 09_2014"/>
      <sheetName val="niže cijena i potraž. od posjet"/>
      <sheetName val="NON CASH ITEMS 09-2014"/>
      <sheetName val="Primici kte"/>
      <sheetName val="Analiza 1Q 2014 i komentari"/>
      <sheetName val="HT d.d. 3Q_2014 TFI"/>
      <sheetName val="Grupa 3Q_2014 TFI"/>
      <sheetName val="Sheet1"/>
      <sheetName val="RDG Grupa i HT d.d Veki"/>
      <sheetName val="Kupci dobav. Combis Iskon OT"/>
      <sheetName val="HT d.d Kupci i dobav. i zalihe"/>
      <sheetName val="Other CF sm. i neki komentari"/>
      <sheetName val="Komentari za Burzu 4Q_2013"/>
      <sheetName val="RECAP KUPCI"/>
      <sheetName val="BS Sandra 1Q_2014"/>
      <sheetName val="NON CASH ITEMS 12-2013"/>
      <sheetName val="NON CASH ITEMS 10_2013 BITNO"/>
      <sheetName val="Gain Loss Disposal"/>
      <sheetName val="Other fin. income cost"/>
      <sheetName val="Interest income cost"/>
      <sheetName val="Interests paid (isto na NET)"/>
      <sheetName val="09_BS BURZA"/>
      <sheetName val="BS 06_Sandra skraćeno"/>
      <sheetName val="BS 03_Sandra skraćeno"/>
      <sheetName val="Combis prodaja fondova !!!"/>
      <sheetName val="recap prov IKOS i LOKAL"/>
      <sheetName val="Usporedba IKOS Lokal"/>
      <sheetName val="BS 12_2012 FINA"/>
      <sheetName val="Financ. 10_2012 RECAP"/>
      <sheetName val="Dug plus krat dob BS FINA i ost"/>
      <sheetName val="Pregled obveze lokal FINA"/>
      <sheetName val="BS 06_2012 FINA"/>
      <sheetName val="BS  2011 početna stanja"/>
      <sheetName val="Sheet4"/>
      <sheetName val="Pregled Porezi"/>
      <sheetName val="Capex prilagodba"/>
      <sheetName val="lokal DT"/>
      <sheetName val="Porez sve"/>
      <sheetName val="cf t-mobile"/>
      <sheetName val="REvalorizacija Cost efekti !!!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58" customWidth="1"/>
    <col min="2" max="2" width="13.00390625" style="158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30</v>
      </c>
      <c r="B1" s="193"/>
      <c r="C1" s="193"/>
      <c r="D1" s="68"/>
      <c r="E1" s="68"/>
      <c r="F1" s="68"/>
      <c r="G1" s="68"/>
      <c r="H1" s="68"/>
      <c r="I1" s="69"/>
      <c r="J1" s="10"/>
      <c r="K1" s="10"/>
      <c r="L1" s="10"/>
    </row>
    <row r="2" spans="1:12" ht="12.75">
      <c r="A2" s="256" t="s">
        <v>31</v>
      </c>
      <c r="B2" s="257"/>
      <c r="C2" s="257"/>
      <c r="D2" s="258"/>
      <c r="E2" s="89" t="s">
        <v>292</v>
      </c>
      <c r="F2" s="12"/>
      <c r="G2" s="13" t="s">
        <v>46</v>
      </c>
      <c r="H2" s="89" t="s">
        <v>293</v>
      </c>
      <c r="I2" s="7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1"/>
      <c r="J3" s="10"/>
      <c r="K3" s="10"/>
      <c r="L3" s="10"/>
    </row>
    <row r="4" spans="1:12" ht="15.75">
      <c r="A4" s="259" t="s">
        <v>6</v>
      </c>
      <c r="B4" s="260"/>
      <c r="C4" s="260"/>
      <c r="D4" s="260"/>
      <c r="E4" s="260"/>
      <c r="F4" s="260"/>
      <c r="G4" s="260"/>
      <c r="H4" s="260"/>
      <c r="I4" s="261"/>
      <c r="J4" s="10"/>
      <c r="K4" s="10"/>
      <c r="L4" s="10"/>
    </row>
    <row r="5" spans="1:12" ht="12.75">
      <c r="A5" s="16"/>
      <c r="B5" s="16"/>
      <c r="C5" s="16"/>
      <c r="D5" s="16"/>
      <c r="E5" s="17"/>
      <c r="F5" s="72"/>
      <c r="G5" s="18"/>
      <c r="H5" s="19"/>
      <c r="I5" s="73"/>
      <c r="J5" s="10"/>
      <c r="K5" s="10"/>
      <c r="L5" s="10"/>
    </row>
    <row r="6" spans="1:12" ht="12.75">
      <c r="A6" s="212" t="s">
        <v>15</v>
      </c>
      <c r="B6" s="213"/>
      <c r="C6" s="254" t="s">
        <v>7</v>
      </c>
      <c r="D6" s="255"/>
      <c r="E6" s="27"/>
      <c r="F6" s="27"/>
      <c r="G6" s="27"/>
      <c r="H6" s="27"/>
      <c r="I6" s="74"/>
      <c r="J6" s="10"/>
      <c r="K6" s="10"/>
      <c r="L6" s="10"/>
    </row>
    <row r="7" spans="1:12" ht="12.75">
      <c r="A7" s="151"/>
      <c r="B7" s="151"/>
      <c r="C7" s="92"/>
      <c r="D7" s="92"/>
      <c r="E7" s="27"/>
      <c r="F7" s="27"/>
      <c r="G7" s="27"/>
      <c r="H7" s="27"/>
      <c r="I7" s="74"/>
      <c r="J7" s="10"/>
      <c r="K7" s="10"/>
      <c r="L7" s="10"/>
    </row>
    <row r="8" spans="1:12" ht="12.75" customHeight="1">
      <c r="A8" s="262" t="s">
        <v>16</v>
      </c>
      <c r="B8" s="263"/>
      <c r="C8" s="254" t="s">
        <v>8</v>
      </c>
      <c r="D8" s="264"/>
      <c r="E8" s="27"/>
      <c r="F8" s="27"/>
      <c r="G8" s="27"/>
      <c r="H8" s="27"/>
      <c r="I8" s="75"/>
      <c r="J8" s="10"/>
      <c r="K8" s="10"/>
      <c r="L8" s="10"/>
    </row>
    <row r="9" spans="1:12" ht="12.75">
      <c r="A9" s="152"/>
      <c r="B9" s="152"/>
      <c r="C9" s="93"/>
      <c r="D9" s="92"/>
      <c r="E9" s="16"/>
      <c r="F9" s="16"/>
      <c r="G9" s="16"/>
      <c r="H9" s="16"/>
      <c r="I9" s="75"/>
      <c r="J9" s="10"/>
      <c r="K9" s="10"/>
      <c r="L9" s="10"/>
    </row>
    <row r="10" spans="1:12" ht="12.75" customHeight="1">
      <c r="A10" s="251" t="s">
        <v>17</v>
      </c>
      <c r="B10" s="252"/>
      <c r="C10" s="254" t="s">
        <v>9</v>
      </c>
      <c r="D10" s="255"/>
      <c r="E10" s="16"/>
      <c r="F10" s="16"/>
      <c r="G10" s="16"/>
      <c r="H10" s="16"/>
      <c r="I10" s="75"/>
      <c r="J10" s="10"/>
      <c r="K10" s="10"/>
      <c r="L10" s="10"/>
    </row>
    <row r="11" spans="1:12" ht="12.75">
      <c r="A11" s="253"/>
      <c r="B11" s="253"/>
      <c r="C11" s="16"/>
      <c r="D11" s="16"/>
      <c r="E11" s="16"/>
      <c r="F11" s="16"/>
      <c r="G11" s="16"/>
      <c r="H11" s="16"/>
      <c r="I11" s="75"/>
      <c r="J11" s="10"/>
      <c r="K11" s="10"/>
      <c r="L11" s="10"/>
    </row>
    <row r="12" spans="1:12" ht="12.75">
      <c r="A12" s="212" t="s">
        <v>18</v>
      </c>
      <c r="B12" s="213"/>
      <c r="C12" s="239" t="s">
        <v>10</v>
      </c>
      <c r="D12" s="244"/>
      <c r="E12" s="244"/>
      <c r="F12" s="244"/>
      <c r="G12" s="244"/>
      <c r="H12" s="244"/>
      <c r="I12" s="245"/>
      <c r="J12" s="10"/>
      <c r="K12" s="10"/>
      <c r="L12" s="10"/>
    </row>
    <row r="13" spans="1:12" ht="12.75">
      <c r="A13" s="151"/>
      <c r="B13" s="151"/>
      <c r="C13" s="94"/>
      <c r="D13" s="92"/>
      <c r="E13" s="92"/>
      <c r="F13" s="92"/>
      <c r="G13" s="92"/>
      <c r="H13" s="92"/>
      <c r="I13" s="92"/>
      <c r="J13" s="10"/>
      <c r="K13" s="10"/>
      <c r="L13" s="10"/>
    </row>
    <row r="14" spans="1:12" ht="12.75">
      <c r="A14" s="212" t="s">
        <v>19</v>
      </c>
      <c r="B14" s="246"/>
      <c r="C14" s="247">
        <v>10110</v>
      </c>
      <c r="D14" s="248"/>
      <c r="E14" s="92"/>
      <c r="F14" s="239" t="s">
        <v>11</v>
      </c>
      <c r="G14" s="249"/>
      <c r="H14" s="249"/>
      <c r="I14" s="250"/>
      <c r="J14" s="10"/>
      <c r="K14" s="10"/>
      <c r="L14" s="10"/>
    </row>
    <row r="15" spans="1:12" ht="12.75">
      <c r="A15" s="151"/>
      <c r="B15" s="151"/>
      <c r="C15" s="92"/>
      <c r="D15" s="92"/>
      <c r="E15" s="92"/>
      <c r="F15" s="92"/>
      <c r="G15" s="92"/>
      <c r="H15" s="92"/>
      <c r="I15" s="92"/>
      <c r="J15" s="10"/>
      <c r="K15" s="10"/>
      <c r="L15" s="10"/>
    </row>
    <row r="16" spans="1:12" ht="12.75">
      <c r="A16" s="212" t="s">
        <v>20</v>
      </c>
      <c r="B16" s="213"/>
      <c r="C16" s="239" t="s">
        <v>291</v>
      </c>
      <c r="D16" s="244"/>
      <c r="E16" s="244"/>
      <c r="F16" s="244"/>
      <c r="G16" s="244"/>
      <c r="H16" s="244"/>
      <c r="I16" s="245"/>
      <c r="J16" s="10"/>
      <c r="K16" s="10"/>
      <c r="L16" s="10"/>
    </row>
    <row r="17" spans="1:12" ht="12.75">
      <c r="A17" s="151"/>
      <c r="B17" s="151"/>
      <c r="C17" s="92"/>
      <c r="D17" s="92"/>
      <c r="E17" s="92"/>
      <c r="F17" s="92"/>
      <c r="G17" s="92"/>
      <c r="H17" s="92"/>
      <c r="I17" s="92"/>
      <c r="J17" s="10"/>
      <c r="K17" s="10"/>
      <c r="L17" s="10"/>
    </row>
    <row r="18" spans="1:12" ht="12.75">
      <c r="A18" s="212" t="s">
        <v>21</v>
      </c>
      <c r="B18" s="213"/>
      <c r="C18" s="236" t="s">
        <v>12</v>
      </c>
      <c r="D18" s="237"/>
      <c r="E18" s="237"/>
      <c r="F18" s="237"/>
      <c r="G18" s="237"/>
      <c r="H18" s="237"/>
      <c r="I18" s="238"/>
      <c r="J18" s="10"/>
      <c r="K18" s="10"/>
      <c r="L18" s="10"/>
    </row>
    <row r="19" spans="1:12" ht="12.75">
      <c r="A19" s="151"/>
      <c r="B19" s="151"/>
      <c r="C19" s="94"/>
      <c r="D19" s="92"/>
      <c r="E19" s="92"/>
      <c r="F19" s="92"/>
      <c r="G19" s="92"/>
      <c r="H19" s="92"/>
      <c r="I19" s="92"/>
      <c r="J19" s="10"/>
      <c r="K19" s="10"/>
      <c r="L19" s="10"/>
    </row>
    <row r="20" spans="1:12" ht="12.75">
      <c r="A20" s="212" t="s">
        <v>22</v>
      </c>
      <c r="B20" s="213"/>
      <c r="C20" s="236" t="s">
        <v>12</v>
      </c>
      <c r="D20" s="237"/>
      <c r="E20" s="237"/>
      <c r="F20" s="237"/>
      <c r="G20" s="237"/>
      <c r="H20" s="237"/>
      <c r="I20" s="238"/>
      <c r="J20" s="10"/>
      <c r="K20" s="10"/>
      <c r="L20" s="10"/>
    </row>
    <row r="21" spans="1:12" ht="12.75">
      <c r="A21" s="151"/>
      <c r="B21" s="151"/>
      <c r="C21" s="94"/>
      <c r="D21" s="92"/>
      <c r="E21" s="92"/>
      <c r="F21" s="92"/>
      <c r="G21" s="92"/>
      <c r="H21" s="92"/>
      <c r="I21" s="92"/>
      <c r="J21" s="10"/>
      <c r="K21" s="10"/>
      <c r="L21" s="10"/>
    </row>
    <row r="22" spans="1:12" ht="12.75">
      <c r="A22" s="212" t="s">
        <v>23</v>
      </c>
      <c r="B22" s="213"/>
      <c r="C22" s="95">
        <v>133</v>
      </c>
      <c r="D22" s="239" t="s">
        <v>11</v>
      </c>
      <c r="E22" s="240"/>
      <c r="F22" s="241"/>
      <c r="G22" s="242"/>
      <c r="H22" s="243"/>
      <c r="I22" s="96"/>
      <c r="J22" s="10"/>
      <c r="K22" s="10"/>
      <c r="L22" s="10"/>
    </row>
    <row r="23" spans="1:12" ht="12.75">
      <c r="A23" s="151"/>
      <c r="B23" s="151"/>
      <c r="C23" s="92"/>
      <c r="D23" s="92"/>
      <c r="E23" s="92"/>
      <c r="F23" s="92"/>
      <c r="G23" s="92"/>
      <c r="H23" s="92"/>
      <c r="I23" s="97"/>
      <c r="J23" s="10"/>
      <c r="K23" s="10"/>
      <c r="L23" s="10"/>
    </row>
    <row r="24" spans="1:12" ht="12.75">
      <c r="A24" s="212" t="s">
        <v>24</v>
      </c>
      <c r="B24" s="213"/>
      <c r="C24" s="95">
        <v>21</v>
      </c>
      <c r="D24" s="239" t="s">
        <v>13</v>
      </c>
      <c r="E24" s="240"/>
      <c r="F24" s="240"/>
      <c r="G24" s="241"/>
      <c r="H24" s="150" t="s">
        <v>35</v>
      </c>
      <c r="I24" s="98">
        <v>3726</v>
      </c>
      <c r="J24" s="10"/>
      <c r="K24" s="10"/>
      <c r="L24" s="10"/>
    </row>
    <row r="25" spans="1:12" ht="12.75">
      <c r="A25" s="151"/>
      <c r="B25" s="151"/>
      <c r="C25" s="92"/>
      <c r="D25" s="92"/>
      <c r="E25" s="92"/>
      <c r="F25" s="92"/>
      <c r="G25" s="99"/>
      <c r="H25" s="151" t="s">
        <v>36</v>
      </c>
      <c r="I25" s="94"/>
      <c r="J25" s="10"/>
      <c r="K25" s="10"/>
      <c r="L25" s="10"/>
    </row>
    <row r="26" spans="1:12" ht="12.75">
      <c r="A26" s="212" t="s">
        <v>25</v>
      </c>
      <c r="B26" s="213"/>
      <c r="C26" s="100" t="s">
        <v>32</v>
      </c>
      <c r="D26" s="101"/>
      <c r="E26" s="102"/>
      <c r="F26" s="97"/>
      <c r="G26" s="212" t="s">
        <v>37</v>
      </c>
      <c r="H26" s="213"/>
      <c r="I26" s="103" t="s">
        <v>14</v>
      </c>
      <c r="J26" s="10"/>
      <c r="K26" s="10"/>
      <c r="L26" s="10"/>
    </row>
    <row r="27" spans="1:12" ht="12.75">
      <c r="A27" s="151"/>
      <c r="B27" s="151"/>
      <c r="C27" s="16"/>
      <c r="D27" s="76"/>
      <c r="E27" s="76"/>
      <c r="F27" s="76"/>
      <c r="G27" s="76"/>
      <c r="H27" s="16"/>
      <c r="I27" s="77"/>
      <c r="J27" s="10"/>
      <c r="K27" s="10"/>
      <c r="L27" s="10"/>
    </row>
    <row r="28" spans="1:12" ht="12.75">
      <c r="A28" s="231" t="s">
        <v>33</v>
      </c>
      <c r="B28" s="232"/>
      <c r="C28" s="233"/>
      <c r="D28" s="233"/>
      <c r="E28" s="232" t="s">
        <v>34</v>
      </c>
      <c r="F28" s="234"/>
      <c r="G28" s="234"/>
      <c r="H28" s="235" t="s">
        <v>1</v>
      </c>
      <c r="I28" s="235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7"/>
      <c r="J29" s="10"/>
      <c r="K29" s="10"/>
      <c r="L29" s="10"/>
    </row>
    <row r="30" spans="1:12" ht="12.75">
      <c r="A30" s="203"/>
      <c r="B30" s="204"/>
      <c r="C30" s="204"/>
      <c r="D30" s="205"/>
      <c r="E30" s="203"/>
      <c r="F30" s="204"/>
      <c r="G30" s="204"/>
      <c r="H30" s="227"/>
      <c r="I30" s="228"/>
      <c r="J30" s="10"/>
      <c r="K30" s="10"/>
      <c r="L30" s="10"/>
    </row>
    <row r="31" spans="1:12" ht="12.75">
      <c r="A31" s="149"/>
      <c r="B31" s="149"/>
      <c r="C31" s="21"/>
      <c r="D31" s="229"/>
      <c r="E31" s="229"/>
      <c r="F31" s="229"/>
      <c r="G31" s="230"/>
      <c r="H31" s="16"/>
      <c r="I31" s="78"/>
      <c r="J31" s="10"/>
      <c r="K31" s="10"/>
      <c r="L31" s="10"/>
    </row>
    <row r="32" spans="1:12" ht="12.75">
      <c r="A32" s="203"/>
      <c r="B32" s="204"/>
      <c r="C32" s="204"/>
      <c r="D32" s="205"/>
      <c r="E32" s="203"/>
      <c r="F32" s="204"/>
      <c r="G32" s="204"/>
      <c r="H32" s="227"/>
      <c r="I32" s="228"/>
      <c r="J32" s="10"/>
      <c r="K32" s="10"/>
      <c r="L32" s="10"/>
    </row>
    <row r="33" spans="1:12" ht="12.75">
      <c r="A33" s="149"/>
      <c r="B33" s="149"/>
      <c r="C33" s="21"/>
      <c r="D33" s="26"/>
      <c r="E33" s="26"/>
      <c r="F33" s="26"/>
      <c r="G33" s="27"/>
      <c r="H33" s="16"/>
      <c r="I33" s="79"/>
      <c r="J33" s="10"/>
      <c r="K33" s="10"/>
      <c r="L33" s="10"/>
    </row>
    <row r="34" spans="1:12" ht="12.75">
      <c r="A34" s="203"/>
      <c r="B34" s="204"/>
      <c r="C34" s="204"/>
      <c r="D34" s="205"/>
      <c r="E34" s="203"/>
      <c r="F34" s="204"/>
      <c r="G34" s="204"/>
      <c r="H34" s="227"/>
      <c r="I34" s="228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79"/>
      <c r="J35" s="10"/>
      <c r="K35" s="10"/>
      <c r="L35" s="10"/>
    </row>
    <row r="36" spans="1:12" ht="12.75">
      <c r="A36" s="203"/>
      <c r="B36" s="204"/>
      <c r="C36" s="204"/>
      <c r="D36" s="205"/>
      <c r="E36" s="203"/>
      <c r="F36" s="204"/>
      <c r="G36" s="204"/>
      <c r="H36" s="227"/>
      <c r="I36" s="228"/>
      <c r="J36" s="10"/>
      <c r="K36" s="10"/>
      <c r="L36" s="10"/>
    </row>
    <row r="37" spans="1:12" ht="12.75">
      <c r="A37" s="28"/>
      <c r="B37" s="28"/>
      <c r="C37" s="224"/>
      <c r="D37" s="225"/>
      <c r="E37" s="16"/>
      <c r="F37" s="224"/>
      <c r="G37" s="225"/>
      <c r="H37" s="16"/>
      <c r="I37" s="75"/>
      <c r="J37" s="10"/>
      <c r="K37" s="10"/>
      <c r="L37" s="10"/>
    </row>
    <row r="38" spans="1:12" ht="12.75">
      <c r="A38" s="203"/>
      <c r="B38" s="204"/>
      <c r="C38" s="204"/>
      <c r="D38" s="205"/>
      <c r="E38" s="203"/>
      <c r="F38" s="204"/>
      <c r="G38" s="204"/>
      <c r="H38" s="227"/>
      <c r="I38" s="228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5"/>
      <c r="J39" s="10"/>
      <c r="K39" s="10"/>
      <c r="L39" s="10"/>
    </row>
    <row r="40" spans="1:12" ht="12.75">
      <c r="A40" s="203"/>
      <c r="B40" s="204"/>
      <c r="C40" s="204"/>
      <c r="D40" s="205"/>
      <c r="E40" s="203"/>
      <c r="F40" s="204"/>
      <c r="G40" s="204"/>
      <c r="H40" s="227"/>
      <c r="I40" s="228"/>
      <c r="J40" s="10"/>
      <c r="K40" s="10"/>
      <c r="L40" s="10"/>
    </row>
    <row r="41" spans="1:12" ht="12.75">
      <c r="A41" s="153"/>
      <c r="B41" s="31"/>
      <c r="C41" s="31"/>
      <c r="D41" s="31"/>
      <c r="E41" s="23"/>
      <c r="F41" s="90"/>
      <c r="G41" s="90"/>
      <c r="H41" s="91"/>
      <c r="I41" s="80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5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1"/>
      <c r="J43" s="10"/>
      <c r="K43" s="10"/>
      <c r="L43" s="10"/>
    </row>
    <row r="44" spans="1:12" ht="12.75" customHeight="1">
      <c r="A44" s="195" t="s">
        <v>26</v>
      </c>
      <c r="B44" s="196"/>
      <c r="C44" s="227"/>
      <c r="D44" s="228"/>
      <c r="E44" s="24"/>
      <c r="F44" s="197"/>
      <c r="G44" s="204"/>
      <c r="H44" s="204"/>
      <c r="I44" s="205"/>
      <c r="J44" s="10"/>
      <c r="K44" s="10"/>
      <c r="L44" s="10"/>
    </row>
    <row r="45" spans="1:12" ht="12.75">
      <c r="A45" s="28"/>
      <c r="B45" s="28"/>
      <c r="C45" s="224"/>
      <c r="D45" s="225"/>
      <c r="E45" s="16"/>
      <c r="F45" s="224"/>
      <c r="G45" s="226"/>
      <c r="H45" s="33"/>
      <c r="I45" s="82"/>
      <c r="J45" s="10"/>
      <c r="K45" s="10"/>
      <c r="L45" s="10"/>
    </row>
    <row r="46" spans="1:12" ht="12.75" customHeight="1">
      <c r="A46" s="195" t="s">
        <v>27</v>
      </c>
      <c r="B46" s="196"/>
      <c r="C46" s="197"/>
      <c r="D46" s="198"/>
      <c r="E46" s="198"/>
      <c r="F46" s="198"/>
      <c r="G46" s="198"/>
      <c r="H46" s="198"/>
      <c r="I46" s="199"/>
      <c r="J46" s="10"/>
      <c r="K46" s="10"/>
      <c r="L46" s="10"/>
    </row>
    <row r="47" spans="1:12" ht="12.75">
      <c r="A47" s="151"/>
      <c r="B47" s="151"/>
      <c r="C47" s="159" t="s">
        <v>38</v>
      </c>
      <c r="D47" s="16"/>
      <c r="E47" s="16"/>
      <c r="F47" s="16"/>
      <c r="G47" s="16"/>
      <c r="H47" s="16"/>
      <c r="I47" s="75"/>
      <c r="J47" s="10"/>
      <c r="K47" s="10"/>
      <c r="L47" s="10"/>
    </row>
    <row r="48" spans="1:12" ht="12.75">
      <c r="A48" s="195" t="s">
        <v>28</v>
      </c>
      <c r="B48" s="196"/>
      <c r="C48" s="200"/>
      <c r="D48" s="201"/>
      <c r="E48" s="202"/>
      <c r="F48" s="16"/>
      <c r="G48" s="43" t="s">
        <v>2</v>
      </c>
      <c r="H48" s="200"/>
      <c r="I48" s="202"/>
      <c r="J48" s="10"/>
      <c r="K48" s="10"/>
      <c r="L48" s="10"/>
    </row>
    <row r="49" spans="1:12" ht="12.75">
      <c r="A49" s="151"/>
      <c r="B49" s="151"/>
      <c r="C49" s="21"/>
      <c r="D49" s="16"/>
      <c r="E49" s="16"/>
      <c r="F49" s="16"/>
      <c r="G49" s="16"/>
      <c r="H49" s="16"/>
      <c r="I49" s="75"/>
      <c r="J49" s="10"/>
      <c r="K49" s="10"/>
      <c r="L49" s="10"/>
    </row>
    <row r="50" spans="1:12" ht="12.75" customHeight="1">
      <c r="A50" s="195" t="s">
        <v>21</v>
      </c>
      <c r="B50" s="196"/>
      <c r="C50" s="211"/>
      <c r="D50" s="201"/>
      <c r="E50" s="201"/>
      <c r="F50" s="201"/>
      <c r="G50" s="201"/>
      <c r="H50" s="201"/>
      <c r="I50" s="202"/>
      <c r="J50" s="10"/>
      <c r="K50" s="10"/>
      <c r="L50" s="10"/>
    </row>
    <row r="51" spans="1:12" ht="12.75">
      <c r="A51" s="151"/>
      <c r="B51" s="151"/>
      <c r="C51" s="16"/>
      <c r="D51" s="16"/>
      <c r="E51" s="16"/>
      <c r="F51" s="16"/>
      <c r="G51" s="16"/>
      <c r="H51" s="16"/>
      <c r="I51" s="75"/>
      <c r="J51" s="10"/>
      <c r="K51" s="10"/>
      <c r="L51" s="10"/>
    </row>
    <row r="52" spans="1:12" ht="12.75">
      <c r="A52" s="212" t="s">
        <v>29</v>
      </c>
      <c r="B52" s="213"/>
      <c r="C52" s="200"/>
      <c r="D52" s="201"/>
      <c r="E52" s="201"/>
      <c r="F52" s="201"/>
      <c r="G52" s="201"/>
      <c r="H52" s="201"/>
      <c r="I52" s="214"/>
      <c r="J52" s="10"/>
      <c r="K52" s="10"/>
      <c r="L52" s="10"/>
    </row>
    <row r="53" spans="1:12" ht="12.75">
      <c r="A53" s="154"/>
      <c r="B53" s="154"/>
      <c r="C53" s="194" t="s">
        <v>39</v>
      </c>
      <c r="D53" s="194"/>
      <c r="E53" s="194"/>
      <c r="F53" s="194"/>
      <c r="G53" s="194"/>
      <c r="H53" s="194"/>
      <c r="I53" s="83"/>
      <c r="J53" s="10"/>
      <c r="K53" s="10"/>
      <c r="L53" s="10"/>
    </row>
    <row r="54" spans="1:12" ht="12.75">
      <c r="A54" s="154"/>
      <c r="B54" s="154"/>
      <c r="C54" s="34"/>
      <c r="D54" s="34"/>
      <c r="E54" s="34"/>
      <c r="F54" s="34"/>
      <c r="G54" s="34"/>
      <c r="H54" s="34"/>
      <c r="I54" s="83"/>
      <c r="J54" s="10"/>
      <c r="K54" s="10"/>
      <c r="L54" s="10"/>
    </row>
    <row r="55" spans="1:12" ht="12.75">
      <c r="A55" s="154"/>
      <c r="B55" s="215" t="s">
        <v>40</v>
      </c>
      <c r="C55" s="216"/>
      <c r="D55" s="216"/>
      <c r="E55" s="216"/>
      <c r="F55" s="160"/>
      <c r="G55" s="160"/>
      <c r="H55" s="160"/>
      <c r="I55" s="161"/>
      <c r="J55" s="10"/>
      <c r="K55" s="10"/>
      <c r="L55" s="10"/>
    </row>
    <row r="56" spans="1:12" ht="12.75">
      <c r="A56" s="154"/>
      <c r="B56" s="217" t="s">
        <v>41</v>
      </c>
      <c r="C56" s="218"/>
      <c r="D56" s="218"/>
      <c r="E56" s="218"/>
      <c r="F56" s="218"/>
      <c r="G56" s="218"/>
      <c r="H56" s="218"/>
      <c r="I56" s="218"/>
      <c r="J56" s="10"/>
      <c r="K56" s="10"/>
      <c r="L56" s="10"/>
    </row>
    <row r="57" spans="1:12" ht="12.75">
      <c r="A57" s="154"/>
      <c r="B57" s="219" t="s">
        <v>42</v>
      </c>
      <c r="C57" s="220"/>
      <c r="D57" s="220"/>
      <c r="E57" s="220"/>
      <c r="F57" s="220"/>
      <c r="G57" s="220"/>
      <c r="H57" s="220"/>
      <c r="I57" s="220"/>
      <c r="J57" s="10"/>
      <c r="K57" s="10"/>
      <c r="L57" s="10"/>
    </row>
    <row r="58" spans="1:12" ht="12.75">
      <c r="A58" s="154"/>
      <c r="B58" s="219" t="s">
        <v>43</v>
      </c>
      <c r="C58" s="220"/>
      <c r="D58" s="220"/>
      <c r="E58" s="220"/>
      <c r="F58" s="220"/>
      <c r="G58" s="220"/>
      <c r="H58" s="220"/>
      <c r="I58" s="220"/>
      <c r="J58" s="10"/>
      <c r="K58" s="10"/>
      <c r="L58" s="10"/>
    </row>
    <row r="59" spans="1:12" ht="12.75">
      <c r="A59" s="154"/>
      <c r="B59" s="221"/>
      <c r="C59" s="222"/>
      <c r="D59" s="222"/>
      <c r="E59" s="222"/>
      <c r="F59" s="222"/>
      <c r="G59" s="222"/>
      <c r="H59" s="222"/>
      <c r="I59" s="223"/>
      <c r="J59" s="10"/>
      <c r="K59" s="10"/>
      <c r="L59" s="10"/>
    </row>
    <row r="60" spans="1:12" ht="12.75">
      <c r="A60" s="155" t="s">
        <v>3</v>
      </c>
      <c r="B60" s="156"/>
      <c r="C60" s="84"/>
      <c r="D60" s="84"/>
      <c r="E60" s="84"/>
      <c r="F60" s="84"/>
      <c r="G60" s="84"/>
      <c r="H60" s="84"/>
      <c r="I60" s="85"/>
      <c r="J60" s="10"/>
      <c r="K60" s="10"/>
      <c r="L60" s="10"/>
    </row>
    <row r="61" spans="1:12" ht="13.5" thickBot="1">
      <c r="A61" s="156"/>
      <c r="B61" s="156"/>
      <c r="C61" s="16"/>
      <c r="D61" s="16"/>
      <c r="E61" s="16"/>
      <c r="F61" s="16"/>
      <c r="G61" s="35"/>
      <c r="H61" s="36"/>
      <c r="I61" s="86"/>
      <c r="J61" s="10"/>
      <c r="K61" s="10"/>
      <c r="L61" s="10"/>
    </row>
    <row r="62" spans="1:12" ht="12.75">
      <c r="A62" s="157"/>
      <c r="B62" s="157"/>
      <c r="C62" s="16"/>
      <c r="D62" s="16"/>
      <c r="E62" s="162" t="s">
        <v>44</v>
      </c>
      <c r="F62" s="10"/>
      <c r="G62" s="206" t="s">
        <v>45</v>
      </c>
      <c r="H62" s="207"/>
      <c r="I62" s="208"/>
      <c r="J62" s="10"/>
      <c r="K62" s="10"/>
      <c r="L62" s="10"/>
    </row>
    <row r="63" spans="3:12" ht="12.75">
      <c r="C63" s="87"/>
      <c r="D63" s="87"/>
      <c r="E63" s="87"/>
      <c r="F63" s="87"/>
      <c r="G63" s="209"/>
      <c r="H63" s="210"/>
      <c r="I63" s="88"/>
      <c r="J63" s="10"/>
      <c r="K63" s="10"/>
      <c r="L63" s="10"/>
    </row>
  </sheetData>
  <sheetProtection/>
  <protectedRanges>
    <protectedRange sqref="E2 H2 C32:I32 C34:D34 C30:I30" name="Range1"/>
    <protectedRange sqref="C6:D6 C8:D8 C10:D10" name="Range1_1"/>
    <protectedRange sqref="C12:I12 C14:D14 F14:I14 C18:I18 C20:I20 C24:G24 C22:F22 C26 I26" name="Range1_1_1"/>
    <protectedRange sqref="A30:B30 A32:B32 A34:B34" name="Range1_1_2"/>
    <protectedRange sqref="C16:I16" name="Range1_1_1_2"/>
    <protectedRange sqref="I24" name="Range1_1_1_1_1"/>
  </protectedRanges>
  <mergeCells count="73">
    <mergeCell ref="A18:B18"/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24:B24"/>
    <mergeCell ref="D24:G24"/>
    <mergeCell ref="A26:B26"/>
    <mergeCell ref="G26:H26"/>
    <mergeCell ref="D22:F22"/>
    <mergeCell ref="G22:H22"/>
    <mergeCell ref="A22:B22"/>
    <mergeCell ref="H34:I34"/>
    <mergeCell ref="A36:D36"/>
    <mergeCell ref="E36:G36"/>
    <mergeCell ref="H36:I36"/>
    <mergeCell ref="C18:I18"/>
    <mergeCell ref="A20:B20"/>
    <mergeCell ref="C20:I20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49">
      <selection activeCell="D116" sqref="D116"/>
    </sheetView>
  </sheetViews>
  <sheetFormatPr defaultColWidth="9.140625" defaultRowHeight="12.75"/>
  <cols>
    <col min="1" max="1" width="96.421875" style="163" bestFit="1" customWidth="1"/>
    <col min="2" max="2" width="9.140625" style="44" customWidth="1"/>
    <col min="3" max="4" width="14.00390625" style="44" bestFit="1" customWidth="1"/>
    <col min="5" max="5" width="11.28125" style="44" bestFit="1" customWidth="1"/>
    <col min="6" max="6" width="16.7109375" style="44" bestFit="1" customWidth="1"/>
    <col min="7" max="16384" width="9.140625" style="44" customWidth="1"/>
  </cols>
  <sheetData>
    <row r="1" spans="1:4" ht="12.75" customHeight="1">
      <c r="A1" s="127" t="s">
        <v>288</v>
      </c>
      <c r="B1" s="127"/>
      <c r="C1" s="127"/>
      <c r="D1" s="127"/>
    </row>
    <row r="2" spans="1:4" ht="12.75" customHeight="1">
      <c r="A2" s="128" t="s">
        <v>294</v>
      </c>
      <c r="B2" s="128"/>
      <c r="C2" s="128"/>
      <c r="D2" s="128"/>
    </row>
    <row r="3" spans="1:4" ht="12.75" customHeight="1">
      <c r="A3" s="129" t="s">
        <v>47</v>
      </c>
      <c r="B3" s="130"/>
      <c r="C3" s="130"/>
      <c r="D3" s="131"/>
    </row>
    <row r="4" spans="1:4" ht="22.5" customHeight="1">
      <c r="A4" s="132" t="s">
        <v>48</v>
      </c>
      <c r="B4" s="49" t="s">
        <v>49</v>
      </c>
      <c r="C4" s="50" t="s">
        <v>50</v>
      </c>
      <c r="D4" s="51" t="s">
        <v>51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3" t="s">
        <v>52</v>
      </c>
      <c r="B6" s="134"/>
      <c r="C6" s="134"/>
      <c r="D6" s="135"/>
    </row>
    <row r="7" spans="1:4" ht="12.75" customHeight="1">
      <c r="A7" s="121" t="s">
        <v>53</v>
      </c>
      <c r="B7" s="3">
        <v>1</v>
      </c>
      <c r="C7" s="172">
        <v>0</v>
      </c>
      <c r="D7" s="172">
        <v>0</v>
      </c>
    </row>
    <row r="8" spans="1:4" ht="12.75" customHeight="1">
      <c r="A8" s="110" t="s">
        <v>54</v>
      </c>
      <c r="B8" s="1">
        <v>2</v>
      </c>
      <c r="C8" s="166">
        <f>C9+C16+C26+C35+C39</f>
        <v>8125401223</v>
      </c>
      <c r="D8" s="166">
        <f>D9+D16+D26+D35+D39</f>
        <v>8112970236</v>
      </c>
    </row>
    <row r="9" spans="1:4" ht="12.75" customHeight="1">
      <c r="A9" s="123" t="s">
        <v>55</v>
      </c>
      <c r="B9" s="1">
        <v>3</v>
      </c>
      <c r="C9" s="166">
        <f>SUM(C10:C15)</f>
        <v>1083241603</v>
      </c>
      <c r="D9" s="166">
        <f>SUM(D10:D15)</f>
        <v>1053296820</v>
      </c>
    </row>
    <row r="10" spans="1:4" ht="12.75">
      <c r="A10" s="123" t="s">
        <v>56</v>
      </c>
      <c r="B10" s="1">
        <v>4</v>
      </c>
      <c r="C10" s="167">
        <v>0</v>
      </c>
      <c r="D10" s="167">
        <v>0</v>
      </c>
    </row>
    <row r="11" spans="1:4" ht="12.75">
      <c r="A11" s="123" t="s">
        <v>57</v>
      </c>
      <c r="B11" s="1">
        <v>5</v>
      </c>
      <c r="C11" s="167">
        <v>999940766</v>
      </c>
      <c r="D11" s="167">
        <v>954197811</v>
      </c>
    </row>
    <row r="12" spans="1:4" ht="12.75">
      <c r="A12" s="123" t="s">
        <v>0</v>
      </c>
      <c r="B12" s="1">
        <v>6</v>
      </c>
      <c r="C12" s="167">
        <v>0</v>
      </c>
      <c r="D12" s="167"/>
    </row>
    <row r="13" spans="1:4" ht="12.75">
      <c r="A13" s="123" t="s">
        <v>58</v>
      </c>
      <c r="B13" s="1">
        <v>7</v>
      </c>
      <c r="C13" s="167">
        <v>0</v>
      </c>
      <c r="D13" s="167"/>
    </row>
    <row r="14" spans="1:4" ht="12.75">
      <c r="A14" s="123" t="s">
        <v>59</v>
      </c>
      <c r="B14" s="1">
        <v>8</v>
      </c>
      <c r="C14" s="167">
        <v>83300837</v>
      </c>
      <c r="D14" s="167">
        <v>99099009</v>
      </c>
    </row>
    <row r="15" spans="1:4" ht="12.75">
      <c r="A15" s="123" t="s">
        <v>60</v>
      </c>
      <c r="B15" s="1">
        <v>9</v>
      </c>
      <c r="C15" s="167">
        <v>0</v>
      </c>
      <c r="D15" s="167">
        <v>0</v>
      </c>
    </row>
    <row r="16" spans="1:4" ht="12.75">
      <c r="A16" s="123" t="s">
        <v>61</v>
      </c>
      <c r="B16" s="1">
        <v>10</v>
      </c>
      <c r="C16" s="166">
        <f>SUM(C17:C25)</f>
        <v>5142236964</v>
      </c>
      <c r="D16" s="166">
        <f>SUM(D17:D25)</f>
        <v>5112143471</v>
      </c>
    </row>
    <row r="17" spans="1:4" ht="12.75">
      <c r="A17" s="123" t="s">
        <v>62</v>
      </c>
      <c r="B17" s="1">
        <v>11</v>
      </c>
      <c r="C17" s="167">
        <v>48189629</v>
      </c>
      <c r="D17" s="167">
        <v>46243611</v>
      </c>
    </row>
    <row r="18" spans="1:4" ht="12.75">
      <c r="A18" s="123" t="s">
        <v>63</v>
      </c>
      <c r="B18" s="1">
        <v>12</v>
      </c>
      <c r="C18" s="167">
        <v>3017601376</v>
      </c>
      <c r="D18" s="167">
        <v>3029665524</v>
      </c>
    </row>
    <row r="19" spans="1:4" ht="12.75">
      <c r="A19" s="123" t="s">
        <v>64</v>
      </c>
      <c r="B19" s="1">
        <v>13</v>
      </c>
      <c r="C19" s="167">
        <v>1499467071</v>
      </c>
      <c r="D19" s="167">
        <v>1545824998</v>
      </c>
    </row>
    <row r="20" spans="1:4" ht="12.75">
      <c r="A20" s="123" t="s">
        <v>65</v>
      </c>
      <c r="B20" s="1">
        <v>14</v>
      </c>
      <c r="C20" s="167">
        <v>63624948</v>
      </c>
      <c r="D20" s="167">
        <v>60079071</v>
      </c>
    </row>
    <row r="21" spans="1:4" ht="12.75">
      <c r="A21" s="123" t="s">
        <v>66</v>
      </c>
      <c r="B21" s="1">
        <v>15</v>
      </c>
      <c r="C21" s="167"/>
      <c r="D21" s="167">
        <v>0</v>
      </c>
    </row>
    <row r="22" spans="1:4" ht="12.75">
      <c r="A22" s="123" t="s">
        <v>67</v>
      </c>
      <c r="B22" s="1">
        <v>16</v>
      </c>
      <c r="C22" s="167">
        <v>595759</v>
      </c>
      <c r="D22" s="167">
        <v>582769</v>
      </c>
    </row>
    <row r="23" spans="1:4" ht="12.75">
      <c r="A23" s="123" t="s">
        <v>68</v>
      </c>
      <c r="B23" s="1">
        <v>17</v>
      </c>
      <c r="C23" s="167">
        <v>451888289</v>
      </c>
      <c r="D23" s="167">
        <v>380055872</v>
      </c>
    </row>
    <row r="24" spans="1:4" ht="12.75">
      <c r="A24" s="123" t="s">
        <v>69</v>
      </c>
      <c r="B24" s="1">
        <v>18</v>
      </c>
      <c r="C24" s="167">
        <v>4066187</v>
      </c>
      <c r="D24" s="167">
        <v>3963995</v>
      </c>
    </row>
    <row r="25" spans="1:4" ht="12.75">
      <c r="A25" s="123" t="s">
        <v>70</v>
      </c>
      <c r="B25" s="1">
        <v>19</v>
      </c>
      <c r="C25" s="167">
        <v>56803705</v>
      </c>
      <c r="D25" s="167">
        <v>45727631</v>
      </c>
    </row>
    <row r="26" spans="1:4" ht="12.75">
      <c r="A26" s="123" t="s">
        <v>71</v>
      </c>
      <c r="B26" s="1">
        <v>20</v>
      </c>
      <c r="C26" s="166">
        <f>SUM(C27:C34)</f>
        <v>1766682475</v>
      </c>
      <c r="D26" s="166">
        <f>SUM(D27:D34)</f>
        <v>1798752213</v>
      </c>
    </row>
    <row r="27" spans="1:4" ht="12.75">
      <c r="A27" s="123" t="s">
        <v>72</v>
      </c>
      <c r="B27" s="1">
        <v>21</v>
      </c>
      <c r="C27" s="167">
        <v>1135010077</v>
      </c>
      <c r="D27" s="167">
        <v>1135010077</v>
      </c>
    </row>
    <row r="28" spans="1:4" ht="12.75">
      <c r="A28" s="123" t="s">
        <v>73</v>
      </c>
      <c r="B28" s="1">
        <v>22</v>
      </c>
      <c r="C28" s="167">
        <v>1375137</v>
      </c>
      <c r="D28" s="167">
        <v>1268144</v>
      </c>
    </row>
    <row r="29" spans="1:4" ht="12.75">
      <c r="A29" s="123" t="s">
        <v>74</v>
      </c>
      <c r="B29" s="1">
        <v>23</v>
      </c>
      <c r="C29" s="167">
        <v>0</v>
      </c>
      <c r="D29" s="167">
        <v>0</v>
      </c>
    </row>
    <row r="30" spans="1:4" ht="12.75">
      <c r="A30" s="123" t="s">
        <v>75</v>
      </c>
      <c r="B30" s="1">
        <v>24</v>
      </c>
      <c r="C30" s="167">
        <v>0</v>
      </c>
      <c r="D30" s="167">
        <v>0</v>
      </c>
    </row>
    <row r="31" spans="1:4" ht="12.75">
      <c r="A31" s="123" t="s">
        <v>76</v>
      </c>
      <c r="B31" s="1">
        <v>25</v>
      </c>
      <c r="C31" s="167">
        <v>589837797</v>
      </c>
      <c r="D31" s="167">
        <v>656068253</v>
      </c>
    </row>
    <row r="32" spans="1:4" ht="12.75">
      <c r="A32" s="123" t="s">
        <v>77</v>
      </c>
      <c r="B32" s="1">
        <v>26</v>
      </c>
      <c r="C32" s="167">
        <v>40459464</v>
      </c>
      <c r="D32" s="167">
        <v>6405739</v>
      </c>
    </row>
    <row r="33" spans="1:4" ht="12.75">
      <c r="A33" s="123" t="s">
        <v>78</v>
      </c>
      <c r="B33" s="1">
        <v>27</v>
      </c>
      <c r="C33" s="167">
        <v>0</v>
      </c>
      <c r="D33" s="167">
        <v>0</v>
      </c>
    </row>
    <row r="34" spans="1:4" ht="12.75">
      <c r="A34" s="123" t="s">
        <v>79</v>
      </c>
      <c r="B34" s="1">
        <v>28</v>
      </c>
      <c r="C34" s="167">
        <v>0</v>
      </c>
      <c r="D34" s="167">
        <v>0</v>
      </c>
    </row>
    <row r="35" spans="1:4" ht="12.75">
      <c r="A35" s="123" t="s">
        <v>80</v>
      </c>
      <c r="B35" s="1">
        <v>29</v>
      </c>
      <c r="C35" s="166">
        <f>SUM(C36:C38)</f>
        <v>87503229</v>
      </c>
      <c r="D35" s="166">
        <f>SUM(D36:D38)</f>
        <v>92934492</v>
      </c>
    </row>
    <row r="36" spans="1:4" ht="12.75">
      <c r="A36" s="123" t="s">
        <v>81</v>
      </c>
      <c r="B36" s="1">
        <v>30</v>
      </c>
      <c r="C36" s="167">
        <v>0</v>
      </c>
      <c r="D36" s="167">
        <v>0</v>
      </c>
    </row>
    <row r="37" spans="1:4" ht="12.75">
      <c r="A37" s="123" t="s">
        <v>82</v>
      </c>
      <c r="B37" s="1">
        <v>31</v>
      </c>
      <c r="C37" s="167">
        <v>10907065</v>
      </c>
      <c r="D37" s="167">
        <v>10131613</v>
      </c>
    </row>
    <row r="38" spans="1:4" ht="12.75">
      <c r="A38" s="123" t="s">
        <v>83</v>
      </c>
      <c r="B38" s="1">
        <v>32</v>
      </c>
      <c r="C38" s="167">
        <v>76596164</v>
      </c>
      <c r="D38" s="167">
        <v>82802879</v>
      </c>
    </row>
    <row r="39" spans="1:4" ht="12.75">
      <c r="A39" s="123" t="s">
        <v>84</v>
      </c>
      <c r="B39" s="1">
        <v>33</v>
      </c>
      <c r="C39" s="167">
        <v>45736952</v>
      </c>
      <c r="D39" s="167">
        <v>55843240</v>
      </c>
    </row>
    <row r="40" spans="1:4" ht="12.75">
      <c r="A40" s="110" t="s">
        <v>85</v>
      </c>
      <c r="B40" s="1">
        <v>34</v>
      </c>
      <c r="C40" s="166">
        <f>C41+C49+C56+C64</f>
        <v>5021922077</v>
      </c>
      <c r="D40" s="166">
        <f>D41+D49+D56+D64</f>
        <v>4733475657</v>
      </c>
    </row>
    <row r="41" spans="1:4" ht="12.75">
      <c r="A41" s="123" t="s">
        <v>86</v>
      </c>
      <c r="B41" s="1">
        <v>35</v>
      </c>
      <c r="C41" s="166">
        <f>SUM(C42:C48)</f>
        <v>78585541</v>
      </c>
      <c r="D41" s="166">
        <f>SUM(D42:D48)</f>
        <v>98047541</v>
      </c>
    </row>
    <row r="42" spans="1:4" ht="12.75">
      <c r="A42" s="123" t="s">
        <v>87</v>
      </c>
      <c r="B42" s="1">
        <v>36</v>
      </c>
      <c r="C42" s="167">
        <v>27415521</v>
      </c>
      <c r="D42" s="167">
        <v>35145842</v>
      </c>
    </row>
    <row r="43" spans="1:4" ht="12.75">
      <c r="A43" s="123" t="s">
        <v>88</v>
      </c>
      <c r="B43" s="1">
        <v>37</v>
      </c>
      <c r="C43" s="167">
        <v>0</v>
      </c>
      <c r="D43" s="167">
        <v>0</v>
      </c>
    </row>
    <row r="44" spans="1:4" ht="12.75">
      <c r="A44" s="123" t="s">
        <v>89</v>
      </c>
      <c r="B44" s="1">
        <v>38</v>
      </c>
      <c r="C44" s="167">
        <v>0</v>
      </c>
      <c r="D44" s="167">
        <v>0</v>
      </c>
    </row>
    <row r="45" spans="1:4" ht="12.75">
      <c r="A45" s="123" t="s">
        <v>90</v>
      </c>
      <c r="B45" s="1">
        <v>39</v>
      </c>
      <c r="C45" s="167">
        <v>50889802</v>
      </c>
      <c r="D45" s="167">
        <v>62652735</v>
      </c>
    </row>
    <row r="46" spans="1:4" ht="12.75">
      <c r="A46" s="123" t="s">
        <v>91</v>
      </c>
      <c r="B46" s="1">
        <v>40</v>
      </c>
      <c r="C46" s="167">
        <v>280218</v>
      </c>
      <c r="D46" s="167">
        <v>248964</v>
      </c>
    </row>
    <row r="47" spans="1:4" ht="12.75">
      <c r="A47" s="123" t="s">
        <v>92</v>
      </c>
      <c r="B47" s="1">
        <v>41</v>
      </c>
      <c r="C47" s="167">
        <v>0</v>
      </c>
      <c r="D47" s="167">
        <v>0</v>
      </c>
    </row>
    <row r="48" spans="1:4" ht="12.75">
      <c r="A48" s="123" t="s">
        <v>93</v>
      </c>
      <c r="B48" s="1">
        <v>42</v>
      </c>
      <c r="C48" s="167">
        <v>0</v>
      </c>
      <c r="D48" s="167">
        <v>0</v>
      </c>
    </row>
    <row r="49" spans="1:4" ht="12.75">
      <c r="A49" s="123" t="s">
        <v>94</v>
      </c>
      <c r="B49" s="1">
        <v>43</v>
      </c>
      <c r="C49" s="166">
        <f>SUM(C50:C55)</f>
        <v>1080536643</v>
      </c>
      <c r="D49" s="166">
        <f>SUM(D50:D55)</f>
        <v>1109790210</v>
      </c>
    </row>
    <row r="50" spans="1:4" ht="12.75">
      <c r="A50" s="123" t="s">
        <v>95</v>
      </c>
      <c r="B50" s="1">
        <v>44</v>
      </c>
      <c r="C50" s="167">
        <v>68679551</v>
      </c>
      <c r="D50" s="167">
        <v>72143003</v>
      </c>
    </row>
    <row r="51" spans="1:4" ht="12.75">
      <c r="A51" s="123" t="s">
        <v>96</v>
      </c>
      <c r="B51" s="1">
        <v>45</v>
      </c>
      <c r="C51" s="167">
        <v>966408914</v>
      </c>
      <c r="D51" s="167">
        <v>988494304</v>
      </c>
    </row>
    <row r="52" spans="1:4" ht="12.75">
      <c r="A52" s="123" t="s">
        <v>97</v>
      </c>
      <c r="B52" s="1">
        <v>46</v>
      </c>
      <c r="C52" s="167">
        <v>0</v>
      </c>
      <c r="D52" s="167">
        <v>0</v>
      </c>
    </row>
    <row r="53" spans="1:4" ht="12.75">
      <c r="A53" s="123" t="s">
        <v>98</v>
      </c>
      <c r="B53" s="1">
        <v>47</v>
      </c>
      <c r="C53" s="167">
        <v>284622</v>
      </c>
      <c r="D53" s="167">
        <v>412497</v>
      </c>
    </row>
    <row r="54" spans="1:6" ht="12.75">
      <c r="A54" s="123" t="s">
        <v>99</v>
      </c>
      <c r="B54" s="1">
        <v>48</v>
      </c>
      <c r="C54" s="167">
        <v>12449523</v>
      </c>
      <c r="D54" s="167">
        <v>1178139</v>
      </c>
      <c r="F54" s="165"/>
    </row>
    <row r="55" spans="1:4" ht="12.75">
      <c r="A55" s="123" t="s">
        <v>100</v>
      </c>
      <c r="B55" s="1">
        <v>49</v>
      </c>
      <c r="C55" s="167">
        <v>32714033</v>
      </c>
      <c r="D55" s="167">
        <v>47562267</v>
      </c>
    </row>
    <row r="56" spans="1:5" ht="12.75">
      <c r="A56" s="123" t="s">
        <v>101</v>
      </c>
      <c r="B56" s="1">
        <v>50</v>
      </c>
      <c r="C56" s="166">
        <f>SUM(C57:C63)</f>
        <v>858676136</v>
      </c>
      <c r="D56" s="166">
        <f>SUM(D57:D63)</f>
        <v>715940447</v>
      </c>
      <c r="E56" s="105"/>
    </row>
    <row r="57" spans="1:4" ht="12.75">
      <c r="A57" s="123" t="s">
        <v>72</v>
      </c>
      <c r="B57" s="1">
        <v>51</v>
      </c>
      <c r="C57" s="167">
        <v>0</v>
      </c>
      <c r="D57" s="167">
        <v>0</v>
      </c>
    </row>
    <row r="58" spans="1:4" ht="12.75">
      <c r="A58" s="123" t="s">
        <v>73</v>
      </c>
      <c r="B58" s="1">
        <v>52</v>
      </c>
      <c r="C58" s="167">
        <v>0</v>
      </c>
      <c r="D58" s="167">
        <v>0</v>
      </c>
    </row>
    <row r="59" spans="1:4" ht="12.75">
      <c r="A59" s="123" t="s">
        <v>74</v>
      </c>
      <c r="B59" s="1">
        <v>53</v>
      </c>
      <c r="C59" s="167">
        <v>0</v>
      </c>
      <c r="D59" s="167">
        <v>0</v>
      </c>
    </row>
    <row r="60" spans="1:4" ht="12.75">
      <c r="A60" s="123" t="s">
        <v>75</v>
      </c>
      <c r="B60" s="1">
        <v>54</v>
      </c>
      <c r="C60" s="167">
        <v>0</v>
      </c>
      <c r="D60" s="167">
        <v>0</v>
      </c>
    </row>
    <row r="61" spans="1:4" ht="12.75">
      <c r="A61" s="123" t="s">
        <v>76</v>
      </c>
      <c r="B61" s="1">
        <v>55</v>
      </c>
      <c r="C61" s="167">
        <v>76699162</v>
      </c>
      <c r="D61" s="167">
        <v>36138502</v>
      </c>
    </row>
    <row r="62" spans="1:4" ht="12.75">
      <c r="A62" s="123" t="s">
        <v>77</v>
      </c>
      <c r="B62" s="1">
        <v>56</v>
      </c>
      <c r="C62" s="167">
        <v>780483461</v>
      </c>
      <c r="D62" s="167">
        <v>678829466</v>
      </c>
    </row>
    <row r="63" spans="1:4" ht="12.75">
      <c r="A63" s="123" t="s">
        <v>102</v>
      </c>
      <c r="B63" s="1">
        <v>57</v>
      </c>
      <c r="C63" s="167">
        <v>1493513</v>
      </c>
      <c r="D63" s="167">
        <v>972479</v>
      </c>
    </row>
    <row r="64" spans="1:4" ht="12.75">
      <c r="A64" s="123" t="s">
        <v>103</v>
      </c>
      <c r="B64" s="1">
        <v>58</v>
      </c>
      <c r="C64" s="167">
        <v>3004123757</v>
      </c>
      <c r="D64" s="167">
        <v>2809697459</v>
      </c>
    </row>
    <row r="65" spans="1:4" ht="12.75">
      <c r="A65" s="110" t="s">
        <v>104</v>
      </c>
      <c r="B65" s="1">
        <v>59</v>
      </c>
      <c r="C65" s="167">
        <v>229884661</v>
      </c>
      <c r="D65" s="167">
        <v>147582610</v>
      </c>
    </row>
    <row r="66" spans="1:4" ht="12.75">
      <c r="A66" s="110" t="s">
        <v>105</v>
      </c>
      <c r="B66" s="1">
        <v>60</v>
      </c>
      <c r="C66" s="166">
        <f>C7+C8+C40+C65</f>
        <v>13377207961</v>
      </c>
      <c r="D66" s="166">
        <f>D7+D8+D40+D65</f>
        <v>12994028503</v>
      </c>
    </row>
    <row r="67" spans="1:4" ht="12.75">
      <c r="A67" s="124" t="s">
        <v>106</v>
      </c>
      <c r="B67" s="4">
        <v>61</v>
      </c>
      <c r="C67" s="168">
        <v>0</v>
      </c>
      <c r="D67" s="168">
        <v>0</v>
      </c>
    </row>
    <row r="68" spans="1:4" ht="12.75">
      <c r="A68" s="117" t="s">
        <v>147</v>
      </c>
      <c r="B68" s="125"/>
      <c r="C68" s="125"/>
      <c r="D68" s="126"/>
    </row>
    <row r="69" spans="1:4" ht="12.75">
      <c r="A69" s="121" t="s">
        <v>107</v>
      </c>
      <c r="B69" s="3">
        <v>62</v>
      </c>
      <c r="C69" s="169">
        <f>C70+C71+C72+C78+C79+C82+C85</f>
        <v>11541488409</v>
      </c>
      <c r="D69" s="169">
        <f>D70+D71+D72+D78+D79+D82+D85</f>
        <v>11495775927</v>
      </c>
    </row>
    <row r="70" spans="1:4" ht="12.75">
      <c r="A70" s="123" t="s">
        <v>108</v>
      </c>
      <c r="B70" s="1">
        <v>63</v>
      </c>
      <c r="C70" s="167">
        <v>9822853500</v>
      </c>
      <c r="D70" s="167">
        <v>9822853500</v>
      </c>
    </row>
    <row r="71" spans="1:4" ht="12.75">
      <c r="A71" s="123" t="s">
        <v>109</v>
      </c>
      <c r="B71" s="1">
        <v>64</v>
      </c>
      <c r="C71" s="167">
        <v>0</v>
      </c>
      <c r="D71" s="167">
        <v>0</v>
      </c>
    </row>
    <row r="72" spans="1:4" ht="12.75">
      <c r="A72" s="123" t="s">
        <v>110</v>
      </c>
      <c r="B72" s="1">
        <v>65</v>
      </c>
      <c r="C72" s="166">
        <f>C73+C74-C75+C76+C77</f>
        <v>444127003</v>
      </c>
      <c r="D72" s="166">
        <f>D73+D74-D75+D76+D77</f>
        <v>491199230</v>
      </c>
    </row>
    <row r="73" spans="1:4" ht="12.75">
      <c r="A73" s="123" t="s">
        <v>111</v>
      </c>
      <c r="B73" s="1">
        <v>66</v>
      </c>
      <c r="C73" s="167">
        <v>444142675</v>
      </c>
      <c r="D73" s="167">
        <v>491142675</v>
      </c>
    </row>
    <row r="74" spans="1:4" ht="12.75">
      <c r="A74" s="123" t="s">
        <v>112</v>
      </c>
      <c r="B74" s="1">
        <v>67</v>
      </c>
      <c r="C74" s="167"/>
      <c r="D74" s="167">
        <v>0</v>
      </c>
    </row>
    <row r="75" spans="1:4" ht="12.75">
      <c r="A75" s="123" t="s">
        <v>113</v>
      </c>
      <c r="B75" s="1">
        <v>68</v>
      </c>
      <c r="C75" s="167">
        <v>819304</v>
      </c>
      <c r="D75" s="167">
        <v>819304</v>
      </c>
    </row>
    <row r="76" spans="1:4" ht="12.75">
      <c r="A76" s="123" t="s">
        <v>114</v>
      </c>
      <c r="B76" s="1">
        <v>69</v>
      </c>
      <c r="C76" s="167"/>
      <c r="D76" s="167">
        <v>0</v>
      </c>
    </row>
    <row r="77" spans="1:4" ht="12.75">
      <c r="A77" s="123" t="s">
        <v>115</v>
      </c>
      <c r="B77" s="1">
        <v>70</v>
      </c>
      <c r="C77" s="167">
        <v>803632</v>
      </c>
      <c r="D77" s="167">
        <v>875859</v>
      </c>
    </row>
    <row r="78" spans="1:4" ht="12.75">
      <c r="A78" s="123" t="s">
        <v>116</v>
      </c>
      <c r="B78" s="1">
        <v>71</v>
      </c>
      <c r="C78" s="167">
        <v>4020162</v>
      </c>
      <c r="D78" s="167">
        <v>39390142</v>
      </c>
    </row>
    <row r="79" spans="1:4" ht="12.75">
      <c r="A79" s="123" t="s">
        <v>117</v>
      </c>
      <c r="B79" s="1">
        <v>72</v>
      </c>
      <c r="C79" s="166">
        <f>C80-C81</f>
        <v>377004004</v>
      </c>
      <c r="D79" s="166">
        <f>D80-D81</f>
        <v>732180120</v>
      </c>
    </row>
    <row r="80" spans="1:4" ht="12.75">
      <c r="A80" s="123" t="s">
        <v>118</v>
      </c>
      <c r="B80" s="1">
        <v>73</v>
      </c>
      <c r="C80" s="167">
        <v>377004004</v>
      </c>
      <c r="D80" s="167">
        <v>732180120</v>
      </c>
    </row>
    <row r="81" spans="1:4" ht="12.75">
      <c r="A81" s="123" t="s">
        <v>119</v>
      </c>
      <c r="B81" s="1">
        <v>74</v>
      </c>
      <c r="C81" s="167">
        <v>0</v>
      </c>
      <c r="D81" s="167">
        <v>0</v>
      </c>
    </row>
    <row r="82" spans="1:4" ht="12.75">
      <c r="A82" s="123" t="s">
        <v>120</v>
      </c>
      <c r="B82" s="1">
        <v>75</v>
      </c>
      <c r="C82" s="166">
        <f>C83-C84</f>
        <v>893483740</v>
      </c>
      <c r="D82" s="166">
        <f>D83-D84</f>
        <v>410152935</v>
      </c>
    </row>
    <row r="83" spans="1:4" ht="12.75">
      <c r="A83" s="123" t="s">
        <v>121</v>
      </c>
      <c r="B83" s="1">
        <v>76</v>
      </c>
      <c r="C83" s="167">
        <v>893483740</v>
      </c>
      <c r="D83" s="167">
        <v>410152935</v>
      </c>
    </row>
    <row r="84" spans="1:4" ht="12.75">
      <c r="A84" s="123" t="s">
        <v>122</v>
      </c>
      <c r="B84" s="1">
        <v>77</v>
      </c>
      <c r="C84" s="167">
        <v>0</v>
      </c>
      <c r="D84" s="167">
        <v>0</v>
      </c>
    </row>
    <row r="85" spans="1:4" ht="12.75">
      <c r="A85" s="123" t="s">
        <v>123</v>
      </c>
      <c r="B85" s="1">
        <v>78</v>
      </c>
      <c r="C85" s="167">
        <v>0</v>
      </c>
      <c r="D85" s="167">
        <v>0</v>
      </c>
    </row>
    <row r="86" spans="1:4" ht="12.75">
      <c r="A86" s="110" t="s">
        <v>124</v>
      </c>
      <c r="B86" s="1">
        <v>79</v>
      </c>
      <c r="C86" s="166">
        <f>SUM(C87:C89)</f>
        <v>70373183</v>
      </c>
      <c r="D86" s="166">
        <f>SUM(D87:D89)</f>
        <v>60425044</v>
      </c>
    </row>
    <row r="87" spans="1:4" ht="12.75">
      <c r="A87" s="123" t="s">
        <v>125</v>
      </c>
      <c r="B87" s="1">
        <v>80</v>
      </c>
      <c r="C87" s="167">
        <v>14389524</v>
      </c>
      <c r="D87" s="167">
        <v>17862102</v>
      </c>
    </row>
    <row r="88" spans="1:4" ht="12.75">
      <c r="A88" s="123" t="s">
        <v>126</v>
      </c>
      <c r="B88" s="1">
        <v>81</v>
      </c>
      <c r="C88" s="167">
        <v>0</v>
      </c>
      <c r="D88" s="167">
        <v>0</v>
      </c>
    </row>
    <row r="89" spans="1:4" ht="12.75">
      <c r="A89" s="123" t="s">
        <v>127</v>
      </c>
      <c r="B89" s="1">
        <v>82</v>
      </c>
      <c r="C89" s="167">
        <v>55983659</v>
      </c>
      <c r="D89" s="167">
        <v>42562942</v>
      </c>
    </row>
    <row r="90" spans="1:4" ht="12.75">
      <c r="A90" s="110" t="s">
        <v>128</v>
      </c>
      <c r="B90" s="1">
        <v>83</v>
      </c>
      <c r="C90" s="166">
        <f>SUM(C91:C99)</f>
        <v>122517472</v>
      </c>
      <c r="D90" s="166">
        <f>SUM(D91:D99)</f>
        <v>162821897</v>
      </c>
    </row>
    <row r="91" spans="1:4" ht="12.75">
      <c r="A91" s="123" t="s">
        <v>129</v>
      </c>
      <c r="B91" s="1">
        <v>84</v>
      </c>
      <c r="C91" s="167">
        <v>0</v>
      </c>
      <c r="D91" s="167">
        <v>0</v>
      </c>
    </row>
    <row r="92" spans="1:4" ht="12.75">
      <c r="A92" s="123" t="s">
        <v>130</v>
      </c>
      <c r="B92" s="1">
        <v>85</v>
      </c>
      <c r="C92" s="167">
        <v>7245086</v>
      </c>
      <c r="D92" s="167">
        <v>33943126</v>
      </c>
    </row>
    <row r="93" spans="1:4" ht="12.75">
      <c r="A93" s="123" t="s">
        <v>131</v>
      </c>
      <c r="B93" s="1">
        <v>86</v>
      </c>
      <c r="C93" s="167">
        <v>0</v>
      </c>
      <c r="D93" s="167">
        <v>0</v>
      </c>
    </row>
    <row r="94" spans="1:4" ht="12.75">
      <c r="A94" s="123" t="s">
        <v>132</v>
      </c>
      <c r="B94" s="1">
        <v>87</v>
      </c>
      <c r="C94" s="167">
        <v>0</v>
      </c>
      <c r="D94" s="167">
        <v>0</v>
      </c>
    </row>
    <row r="95" spans="1:4" ht="12.75">
      <c r="A95" s="123" t="s">
        <v>133</v>
      </c>
      <c r="B95" s="1">
        <v>88</v>
      </c>
      <c r="C95" s="167">
        <v>0</v>
      </c>
      <c r="D95" s="167">
        <v>0</v>
      </c>
    </row>
    <row r="96" spans="1:4" ht="12.75">
      <c r="A96" s="123" t="s">
        <v>134</v>
      </c>
      <c r="B96" s="1">
        <v>89</v>
      </c>
      <c r="C96" s="167">
        <v>0</v>
      </c>
      <c r="D96" s="167">
        <v>0</v>
      </c>
    </row>
    <row r="97" spans="1:4" ht="12.75">
      <c r="A97" s="123" t="s">
        <v>135</v>
      </c>
      <c r="B97" s="1">
        <v>90</v>
      </c>
      <c r="C97" s="167">
        <v>0</v>
      </c>
      <c r="D97" s="167">
        <v>0</v>
      </c>
    </row>
    <row r="98" spans="1:4" ht="12.75">
      <c r="A98" s="123" t="s">
        <v>136</v>
      </c>
      <c r="B98" s="1">
        <v>91</v>
      </c>
      <c r="C98" s="167">
        <v>112503986</v>
      </c>
      <c r="D98" s="167">
        <v>126110371</v>
      </c>
    </row>
    <row r="99" spans="1:4" ht="12.75">
      <c r="A99" s="123" t="s">
        <v>137</v>
      </c>
      <c r="B99" s="1">
        <v>92</v>
      </c>
      <c r="C99" s="167">
        <v>2768400</v>
      </c>
      <c r="D99" s="167">
        <v>2768400</v>
      </c>
    </row>
    <row r="100" spans="1:4" ht="12.75">
      <c r="A100" s="110" t="s">
        <v>138</v>
      </c>
      <c r="B100" s="1">
        <v>93</v>
      </c>
      <c r="C100" s="166">
        <f>SUM(C101:C112)</f>
        <v>1550832514</v>
      </c>
      <c r="D100" s="166">
        <f>SUM(D101:D112)</f>
        <v>1192386557</v>
      </c>
    </row>
    <row r="101" spans="1:4" ht="12.75">
      <c r="A101" s="123" t="s">
        <v>129</v>
      </c>
      <c r="B101" s="1">
        <v>94</v>
      </c>
      <c r="C101" s="167">
        <v>45277758</v>
      </c>
      <c r="D101" s="167">
        <v>49963752</v>
      </c>
    </row>
    <row r="102" spans="1:4" ht="12.75">
      <c r="A102" s="123" t="s">
        <v>130</v>
      </c>
      <c r="B102" s="1">
        <v>95</v>
      </c>
      <c r="C102" s="167">
        <v>253154</v>
      </c>
      <c r="D102" s="167">
        <v>488285</v>
      </c>
    </row>
    <row r="103" spans="1:4" ht="12.75">
      <c r="A103" s="123" t="s">
        <v>131</v>
      </c>
      <c r="B103" s="1">
        <v>96</v>
      </c>
      <c r="C103" s="167">
        <v>1968582</v>
      </c>
      <c r="D103" s="167">
        <v>8541229</v>
      </c>
    </row>
    <row r="104" spans="1:4" ht="12.75">
      <c r="A104" s="123" t="s">
        <v>132</v>
      </c>
      <c r="B104" s="1">
        <v>97</v>
      </c>
      <c r="C104" s="167">
        <v>2202051</v>
      </c>
      <c r="D104" s="167">
        <v>7135958</v>
      </c>
    </row>
    <row r="105" spans="1:4" ht="12.75">
      <c r="A105" s="123" t="s">
        <v>133</v>
      </c>
      <c r="B105" s="1">
        <v>98</v>
      </c>
      <c r="C105" s="167">
        <v>1117764635</v>
      </c>
      <c r="D105" s="167">
        <v>842988501</v>
      </c>
    </row>
    <row r="106" spans="1:4" ht="12.75">
      <c r="A106" s="123" t="s">
        <v>134</v>
      </c>
      <c r="B106" s="1">
        <v>99</v>
      </c>
      <c r="C106" s="167">
        <v>0</v>
      </c>
      <c r="D106" s="167">
        <v>0</v>
      </c>
    </row>
    <row r="107" spans="1:4" ht="12.75">
      <c r="A107" s="123" t="s">
        <v>135</v>
      </c>
      <c r="B107" s="1">
        <v>100</v>
      </c>
      <c r="C107" s="167">
        <v>0</v>
      </c>
      <c r="D107" s="167">
        <v>0</v>
      </c>
    </row>
    <row r="108" spans="1:4" ht="12.75">
      <c r="A108" s="123" t="s">
        <v>139</v>
      </c>
      <c r="B108" s="1">
        <v>101</v>
      </c>
      <c r="C108" s="167">
        <v>119543530</v>
      </c>
      <c r="D108" s="167">
        <v>77415006</v>
      </c>
    </row>
    <row r="109" spans="1:4" ht="12.75">
      <c r="A109" s="123" t="s">
        <v>140</v>
      </c>
      <c r="B109" s="1">
        <v>102</v>
      </c>
      <c r="C109" s="167">
        <v>57058582</v>
      </c>
      <c r="D109" s="167">
        <v>76644749</v>
      </c>
    </row>
    <row r="110" spans="1:4" ht="12.75">
      <c r="A110" s="123" t="s">
        <v>141</v>
      </c>
      <c r="B110" s="1">
        <v>103</v>
      </c>
      <c r="C110" s="167">
        <v>0</v>
      </c>
      <c r="D110" s="167">
        <v>0</v>
      </c>
    </row>
    <row r="111" spans="1:4" ht="12.75">
      <c r="A111" s="123" t="s">
        <v>142</v>
      </c>
      <c r="B111" s="1">
        <v>104</v>
      </c>
      <c r="C111" s="167">
        <v>0</v>
      </c>
      <c r="D111" s="167">
        <v>0</v>
      </c>
    </row>
    <row r="112" spans="1:4" ht="12.75">
      <c r="A112" s="123" t="s">
        <v>143</v>
      </c>
      <c r="B112" s="1">
        <v>105</v>
      </c>
      <c r="C112" s="167">
        <v>206764222</v>
      </c>
      <c r="D112" s="167">
        <v>129209077</v>
      </c>
    </row>
    <row r="113" spans="1:4" ht="12.75">
      <c r="A113" s="110" t="s">
        <v>144</v>
      </c>
      <c r="B113" s="1">
        <v>106</v>
      </c>
      <c r="C113" s="167">
        <v>91996383</v>
      </c>
      <c r="D113" s="167">
        <v>82619078</v>
      </c>
    </row>
    <row r="114" spans="1:4" ht="12.75">
      <c r="A114" s="110" t="s">
        <v>145</v>
      </c>
      <c r="B114" s="1">
        <v>107</v>
      </c>
      <c r="C114" s="166">
        <f>C69+C86+C90+C100+C113</f>
        <v>13377207961</v>
      </c>
      <c r="D114" s="166">
        <f>D69+D86+D90+D100+D113</f>
        <v>12994028503</v>
      </c>
    </row>
    <row r="115" spans="1:4" ht="12.75">
      <c r="A115" s="116" t="s">
        <v>146</v>
      </c>
      <c r="B115" s="2">
        <v>108</v>
      </c>
      <c r="C115" s="168">
        <f>C114-C66</f>
        <v>0</v>
      </c>
      <c r="D115" s="168">
        <f>D114-D66</f>
        <v>0</v>
      </c>
    </row>
    <row r="116" spans="1:4" ht="12.75">
      <c r="A116" s="117" t="s">
        <v>148</v>
      </c>
      <c r="B116" s="119"/>
      <c r="C116" s="119"/>
      <c r="D116" s="120"/>
    </row>
    <row r="117" spans="1:4" ht="12.75">
      <c r="A117" s="121" t="s">
        <v>149</v>
      </c>
      <c r="B117" s="46"/>
      <c r="C117" s="46"/>
      <c r="D117" s="122"/>
    </row>
    <row r="118" spans="1:4" ht="12.75">
      <c r="A118" s="123" t="s">
        <v>150</v>
      </c>
      <c r="B118" s="1">
        <v>109</v>
      </c>
      <c r="C118" s="7">
        <v>0</v>
      </c>
      <c r="D118" s="7">
        <v>0</v>
      </c>
    </row>
    <row r="119" spans="1:4" ht="12.75">
      <c r="A119" s="111" t="s">
        <v>151</v>
      </c>
      <c r="B119" s="4">
        <v>110</v>
      </c>
      <c r="C119" s="8">
        <v>0</v>
      </c>
      <c r="D119" s="8">
        <v>0</v>
      </c>
    </row>
    <row r="120" spans="1:4" ht="12.75">
      <c r="A120" s="112"/>
      <c r="B120" s="113"/>
      <c r="C120" s="113"/>
      <c r="D120" s="113"/>
    </row>
    <row r="121" spans="1:4" ht="12.75">
      <c r="A121" s="114"/>
      <c r="B121" s="115"/>
      <c r="C121" s="115"/>
      <c r="D121" s="115"/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25:D26 C40:D41 C33:D36 C43:D44 C47:D49 C56:D60 C62:D63 C66:D67 C86:D88 C114:D115 C84:D84 C79:D79 C72:D77 C70:D70 C81:D82 C90:D97 C99:D100 C106:D107 C7:D21 C110:D111">
      <formula1>0</formula1>
    </dataValidation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110" zoomScaleSheetLayoutView="110" zoomScalePageLayoutView="0" workbookViewId="0" topLeftCell="A49">
      <selection activeCell="G71" sqref="G71"/>
    </sheetView>
  </sheetViews>
  <sheetFormatPr defaultColWidth="9.140625" defaultRowHeight="12.75"/>
  <cols>
    <col min="1" max="1" width="96.8515625" style="163" bestFit="1" customWidth="1"/>
    <col min="2" max="2" width="9.140625" style="44" customWidth="1"/>
    <col min="3" max="6" width="16.57421875" style="44" bestFit="1" customWidth="1"/>
    <col min="7" max="7" width="12.8515625" style="44" bestFit="1" customWidth="1"/>
    <col min="8" max="16384" width="9.140625" style="44" customWidth="1"/>
  </cols>
  <sheetData>
    <row r="1" spans="1:6" ht="15.75">
      <c r="A1" s="127" t="s">
        <v>218</v>
      </c>
      <c r="B1" s="127"/>
      <c r="C1" s="127"/>
      <c r="D1" s="127"/>
      <c r="E1" s="127"/>
      <c r="F1" s="127"/>
    </row>
    <row r="2" spans="1:6" ht="12.75">
      <c r="A2" s="136" t="s">
        <v>295</v>
      </c>
      <c r="B2" s="136"/>
      <c r="C2" s="136"/>
      <c r="D2" s="136"/>
      <c r="E2" s="136"/>
      <c r="F2" s="136"/>
    </row>
    <row r="3" spans="1:6" ht="12.75">
      <c r="A3" s="141" t="s">
        <v>152</v>
      </c>
      <c r="B3" s="141"/>
      <c r="C3" s="141"/>
      <c r="D3" s="141"/>
      <c r="E3" s="141"/>
      <c r="F3" s="141"/>
    </row>
    <row r="4" spans="1:6" ht="12.75">
      <c r="A4" s="49" t="s">
        <v>48</v>
      </c>
      <c r="B4" s="49" t="s">
        <v>49</v>
      </c>
      <c r="C4" s="51" t="s">
        <v>50</v>
      </c>
      <c r="D4" s="51" t="s">
        <v>50</v>
      </c>
      <c r="E4" s="51" t="s">
        <v>51</v>
      </c>
      <c r="F4" s="51" t="s">
        <v>51</v>
      </c>
    </row>
    <row r="5" spans="1:6" ht="12.75">
      <c r="A5" s="49"/>
      <c r="B5" s="49"/>
      <c r="C5" s="51" t="s">
        <v>217</v>
      </c>
      <c r="D5" s="51" t="s">
        <v>216</v>
      </c>
      <c r="E5" s="51" t="s">
        <v>217</v>
      </c>
      <c r="F5" s="51" t="s">
        <v>216</v>
      </c>
    </row>
    <row r="6" spans="1:6" ht="12.75">
      <c r="A6" s="51">
        <v>1</v>
      </c>
      <c r="B6" s="53">
        <v>2</v>
      </c>
      <c r="C6" s="51">
        <v>3</v>
      </c>
      <c r="D6" s="51">
        <v>4</v>
      </c>
      <c r="E6" s="51">
        <v>5</v>
      </c>
      <c r="F6" s="51">
        <v>6</v>
      </c>
    </row>
    <row r="7" spans="1:8" ht="12.75">
      <c r="A7" s="121" t="s">
        <v>153</v>
      </c>
      <c r="B7" s="3">
        <v>111</v>
      </c>
      <c r="C7" s="185">
        <f>SUM(C8:C9)</f>
        <v>2854817849</v>
      </c>
      <c r="D7" s="185">
        <f>SUM(D8:D9)</f>
        <v>1439497520</v>
      </c>
      <c r="E7" s="185">
        <f>SUM(E8:E9)</f>
        <v>2942940477</v>
      </c>
      <c r="F7" s="185">
        <f>SUM(F8:F9)</f>
        <v>1487349363</v>
      </c>
      <c r="G7" s="180"/>
      <c r="H7" s="180"/>
    </row>
    <row r="8" spans="1:8" ht="12.75">
      <c r="A8" s="110" t="s">
        <v>154</v>
      </c>
      <c r="B8" s="1">
        <v>112</v>
      </c>
      <c r="C8" s="186">
        <v>2819949305</v>
      </c>
      <c r="D8" s="186">
        <v>1424444170</v>
      </c>
      <c r="E8" s="186">
        <v>2876777532</v>
      </c>
      <c r="F8" s="186">
        <v>1461612680</v>
      </c>
      <c r="G8" s="180"/>
      <c r="H8" s="180"/>
    </row>
    <row r="9" spans="1:8" ht="12.75">
      <c r="A9" s="110" t="s">
        <v>155</v>
      </c>
      <c r="B9" s="1">
        <v>113</v>
      </c>
      <c r="C9" s="186">
        <v>34868544</v>
      </c>
      <c r="D9" s="186">
        <v>15053350</v>
      </c>
      <c r="E9" s="186">
        <v>66162945</v>
      </c>
      <c r="F9" s="186">
        <v>25736683</v>
      </c>
      <c r="G9" s="180"/>
      <c r="H9" s="180"/>
    </row>
    <row r="10" spans="1:8" ht="12.75">
      <c r="A10" s="110" t="s">
        <v>156</v>
      </c>
      <c r="B10" s="1">
        <v>114</v>
      </c>
      <c r="C10" s="187">
        <f>C11+C12+C16+C20+C21+C22+C25+C26</f>
        <v>2351202182.34</v>
      </c>
      <c r="D10" s="187">
        <f>D11+D12+D16+D20+D21+D22+D25+D26</f>
        <v>1123028739.15</v>
      </c>
      <c r="E10" s="187">
        <f>E11+E12+E16+E20+E21+E22+E25+E26</f>
        <v>2388168513</v>
      </c>
      <c r="F10" s="187">
        <f>F11+F12+F16+F20+F21+F22+F25+F26</f>
        <v>1142873265</v>
      </c>
      <c r="G10" s="180"/>
      <c r="H10" s="180"/>
    </row>
    <row r="11" spans="1:8" ht="12.75">
      <c r="A11" s="110" t="s">
        <v>157</v>
      </c>
      <c r="B11" s="1">
        <v>115</v>
      </c>
      <c r="C11" s="186"/>
      <c r="D11" s="186"/>
      <c r="E11" s="188"/>
      <c r="F11" s="188"/>
      <c r="G11" s="180"/>
      <c r="H11" s="180"/>
    </row>
    <row r="12" spans="1:8" ht="12.75">
      <c r="A12" s="110" t="s">
        <v>158</v>
      </c>
      <c r="B12" s="1">
        <v>116</v>
      </c>
      <c r="C12" s="187">
        <f>SUM(C13:C15)</f>
        <v>629316673</v>
      </c>
      <c r="D12" s="187">
        <f>SUM(D13:D15)</f>
        <v>302838564</v>
      </c>
      <c r="E12" s="187">
        <f>SUM(E13:E15)</f>
        <v>731697703</v>
      </c>
      <c r="F12" s="187">
        <f>SUM(F13:F15)</f>
        <v>366790953</v>
      </c>
      <c r="G12" s="180"/>
      <c r="H12" s="180"/>
    </row>
    <row r="13" spans="1:8" ht="12.75">
      <c r="A13" s="123" t="s">
        <v>159</v>
      </c>
      <c r="B13" s="1">
        <v>117</v>
      </c>
      <c r="C13" s="186">
        <v>55982135</v>
      </c>
      <c r="D13" s="186">
        <v>27371191</v>
      </c>
      <c r="E13" s="186">
        <v>57249144</v>
      </c>
      <c r="F13" s="186">
        <v>26877246</v>
      </c>
      <c r="G13" s="180"/>
      <c r="H13" s="180"/>
    </row>
    <row r="14" spans="1:8" ht="12.75">
      <c r="A14" s="123" t="s">
        <v>160</v>
      </c>
      <c r="B14" s="1">
        <v>118</v>
      </c>
      <c r="C14" s="186">
        <v>312019724</v>
      </c>
      <c r="D14" s="186">
        <v>142663456</v>
      </c>
      <c r="E14" s="186">
        <v>401851377</v>
      </c>
      <c r="F14" s="186">
        <v>197439663</v>
      </c>
      <c r="G14" s="180"/>
      <c r="H14" s="180"/>
    </row>
    <row r="15" spans="1:8" ht="12.75">
      <c r="A15" s="123" t="s">
        <v>161</v>
      </c>
      <c r="B15" s="1">
        <v>119</v>
      </c>
      <c r="C15" s="186">
        <v>261314814</v>
      </c>
      <c r="D15" s="186">
        <v>132803917</v>
      </c>
      <c r="E15" s="186">
        <v>272597182</v>
      </c>
      <c r="F15" s="186">
        <v>142474044</v>
      </c>
      <c r="G15" s="180"/>
      <c r="H15" s="180"/>
    </row>
    <row r="16" spans="1:8" ht="12.75">
      <c r="A16" s="110" t="s">
        <v>162</v>
      </c>
      <c r="B16" s="1">
        <v>120</v>
      </c>
      <c r="C16" s="187">
        <f>SUM(C17:C19)</f>
        <v>350519746</v>
      </c>
      <c r="D16" s="187">
        <f>SUM(D17:D19)</f>
        <v>172153756</v>
      </c>
      <c r="E16" s="187">
        <f>SUM(E17:E19)</f>
        <v>340387500</v>
      </c>
      <c r="F16" s="187">
        <f>SUM(F17:F19)</f>
        <v>163225212</v>
      </c>
      <c r="G16" s="180"/>
      <c r="H16" s="180"/>
    </row>
    <row r="17" spans="1:8" ht="12.75">
      <c r="A17" s="123" t="s">
        <v>163</v>
      </c>
      <c r="B17" s="1">
        <v>121</v>
      </c>
      <c r="C17" s="186">
        <v>202875194</v>
      </c>
      <c r="D17" s="186">
        <v>99576070</v>
      </c>
      <c r="E17" s="186">
        <v>195027065</v>
      </c>
      <c r="F17" s="186">
        <v>94120322</v>
      </c>
      <c r="G17" s="180"/>
      <c r="H17" s="180"/>
    </row>
    <row r="18" spans="1:8" ht="12.75">
      <c r="A18" s="123" t="s">
        <v>164</v>
      </c>
      <c r="B18" s="1">
        <v>122</v>
      </c>
      <c r="C18" s="186">
        <v>96885537</v>
      </c>
      <c r="D18" s="186">
        <v>47696293</v>
      </c>
      <c r="E18" s="186">
        <v>96504017</v>
      </c>
      <c r="F18" s="186">
        <v>45735516</v>
      </c>
      <c r="G18" s="180"/>
      <c r="H18" s="180"/>
    </row>
    <row r="19" spans="1:8" ht="12.75">
      <c r="A19" s="123" t="s">
        <v>165</v>
      </c>
      <c r="B19" s="1">
        <v>123</v>
      </c>
      <c r="C19" s="186">
        <v>50759015</v>
      </c>
      <c r="D19" s="186">
        <v>24881393</v>
      </c>
      <c r="E19" s="186">
        <v>48856418</v>
      </c>
      <c r="F19" s="186">
        <v>23369374</v>
      </c>
      <c r="G19" s="180"/>
      <c r="H19" s="180"/>
    </row>
    <row r="20" spans="1:8" ht="12.75">
      <c r="A20" s="110" t="s">
        <v>166</v>
      </c>
      <c r="B20" s="1">
        <v>124</v>
      </c>
      <c r="C20" s="186">
        <v>635666007.34</v>
      </c>
      <c r="D20" s="186">
        <v>315865752.15000004</v>
      </c>
      <c r="E20" s="186">
        <v>611922236</v>
      </c>
      <c r="F20" s="186">
        <v>302441025</v>
      </c>
      <c r="G20" s="180"/>
      <c r="H20" s="180"/>
    </row>
    <row r="21" spans="1:8" ht="12.75">
      <c r="A21" s="110" t="s">
        <v>167</v>
      </c>
      <c r="B21" s="1">
        <v>125</v>
      </c>
      <c r="C21" s="186">
        <v>622021613</v>
      </c>
      <c r="D21" s="186">
        <v>309402711</v>
      </c>
      <c r="E21" s="186">
        <v>621790349</v>
      </c>
      <c r="F21" s="186">
        <v>301159869</v>
      </c>
      <c r="G21" s="180"/>
      <c r="H21" s="180"/>
    </row>
    <row r="22" spans="1:8" ht="12.75">
      <c r="A22" s="110" t="s">
        <v>168</v>
      </c>
      <c r="B22" s="1">
        <v>126</v>
      </c>
      <c r="C22" s="187">
        <f>SUM(C23:C24)</f>
        <v>33995487</v>
      </c>
      <c r="D22" s="187">
        <f>SUM(D23:D24)</f>
        <v>16314105</v>
      </c>
      <c r="E22" s="187">
        <f>SUM(E23:E24)</f>
        <v>19581560</v>
      </c>
      <c r="F22" s="187">
        <f>SUM(F23:F24)</f>
        <v>8179053</v>
      </c>
      <c r="G22" s="180"/>
      <c r="H22" s="180"/>
    </row>
    <row r="23" spans="1:8" ht="12.75">
      <c r="A23" s="123" t="s">
        <v>169</v>
      </c>
      <c r="B23" s="1">
        <v>127</v>
      </c>
      <c r="C23" s="186">
        <v>0</v>
      </c>
      <c r="D23" s="186">
        <v>0</v>
      </c>
      <c r="E23" s="186">
        <v>0</v>
      </c>
      <c r="F23" s="186">
        <v>0</v>
      </c>
      <c r="G23" s="180"/>
      <c r="H23" s="180"/>
    </row>
    <row r="24" spans="1:8" ht="12.75">
      <c r="A24" s="123" t="s">
        <v>170</v>
      </c>
      <c r="B24" s="1">
        <v>128</v>
      </c>
      <c r="C24" s="186">
        <v>33995487</v>
      </c>
      <c r="D24" s="186">
        <v>16314105</v>
      </c>
      <c r="E24" s="186">
        <v>19581560</v>
      </c>
      <c r="F24" s="186">
        <v>8179053</v>
      </c>
      <c r="G24" s="180"/>
      <c r="H24" s="180"/>
    </row>
    <row r="25" spans="1:8" ht="12.75">
      <c r="A25" s="110" t="s">
        <v>171</v>
      </c>
      <c r="B25" s="1">
        <v>129</v>
      </c>
      <c r="C25" s="186">
        <v>79682656</v>
      </c>
      <c r="D25" s="186">
        <v>6453851</v>
      </c>
      <c r="E25" s="186">
        <v>62789165</v>
      </c>
      <c r="F25" s="186">
        <v>1077153</v>
      </c>
      <c r="G25" s="180"/>
      <c r="H25" s="180"/>
    </row>
    <row r="26" spans="1:8" ht="12.75">
      <c r="A26" s="110" t="s">
        <v>172</v>
      </c>
      <c r="B26" s="1">
        <v>130</v>
      </c>
      <c r="C26" s="186">
        <v>0</v>
      </c>
      <c r="D26" s="186">
        <v>0</v>
      </c>
      <c r="E26" s="186">
        <v>0</v>
      </c>
      <c r="F26" s="186">
        <v>0</v>
      </c>
      <c r="G26" s="180"/>
      <c r="H26" s="180"/>
    </row>
    <row r="27" spans="1:8" ht="12.75">
      <c r="A27" s="110" t="s">
        <v>173</v>
      </c>
      <c r="B27" s="1">
        <v>131</v>
      </c>
      <c r="C27" s="187">
        <f>SUM(C28:C32)</f>
        <v>21469782</v>
      </c>
      <c r="D27" s="187">
        <f>SUM(D28:D32)</f>
        <v>4293682</v>
      </c>
      <c r="E27" s="187">
        <f>SUM(E28:E32)</f>
        <v>35870754</v>
      </c>
      <c r="F27" s="187">
        <f>SUM(F28:F32)</f>
        <v>21772047</v>
      </c>
      <c r="G27" s="180"/>
      <c r="H27" s="180"/>
    </row>
    <row r="28" spans="1:8" ht="12.75">
      <c r="A28" s="110" t="s">
        <v>174</v>
      </c>
      <c r="B28" s="1">
        <v>132</v>
      </c>
      <c r="C28" s="186">
        <v>4921030</v>
      </c>
      <c r="D28" s="186">
        <v>2481126</v>
      </c>
      <c r="E28" s="186">
        <v>10019822</v>
      </c>
      <c r="F28" s="186">
        <v>10009700</v>
      </c>
      <c r="G28" s="180"/>
      <c r="H28" s="180"/>
    </row>
    <row r="29" spans="1:8" ht="12.75">
      <c r="A29" s="110" t="s">
        <v>175</v>
      </c>
      <c r="B29" s="1">
        <v>133</v>
      </c>
      <c r="C29" s="186">
        <v>16548752</v>
      </c>
      <c r="D29" s="186">
        <v>1812556</v>
      </c>
      <c r="E29" s="186">
        <v>22962804</v>
      </c>
      <c r="F29" s="186">
        <v>8874219</v>
      </c>
      <c r="G29" s="180"/>
      <c r="H29" s="180"/>
    </row>
    <row r="30" spans="1:8" ht="12.75">
      <c r="A30" s="110" t="s">
        <v>176</v>
      </c>
      <c r="B30" s="1">
        <v>134</v>
      </c>
      <c r="C30" s="186">
        <v>0</v>
      </c>
      <c r="D30" s="186">
        <v>0</v>
      </c>
      <c r="E30" s="186">
        <v>2888128</v>
      </c>
      <c r="F30" s="186">
        <v>2888128</v>
      </c>
      <c r="G30" s="180"/>
      <c r="H30" s="180"/>
    </row>
    <row r="31" spans="1:8" ht="12.75">
      <c r="A31" s="110" t="s">
        <v>177</v>
      </c>
      <c r="B31" s="1">
        <v>135</v>
      </c>
      <c r="C31" s="186">
        <v>0</v>
      </c>
      <c r="D31" s="186">
        <v>0</v>
      </c>
      <c r="E31" s="186">
        <v>0</v>
      </c>
      <c r="F31" s="186">
        <v>0</v>
      </c>
      <c r="G31" s="180"/>
      <c r="H31" s="180"/>
    </row>
    <row r="32" spans="1:8" ht="12.75">
      <c r="A32" s="110" t="s">
        <v>178</v>
      </c>
      <c r="B32" s="1">
        <v>136</v>
      </c>
      <c r="C32" s="186">
        <v>0</v>
      </c>
      <c r="D32" s="186">
        <v>0</v>
      </c>
      <c r="E32" s="186">
        <v>0</v>
      </c>
      <c r="F32" s="186">
        <v>0</v>
      </c>
      <c r="G32" s="180"/>
      <c r="H32" s="180"/>
    </row>
    <row r="33" spans="1:8" ht="12.75">
      <c r="A33" s="110" t="s">
        <v>179</v>
      </c>
      <c r="B33" s="1">
        <v>137</v>
      </c>
      <c r="C33" s="187">
        <f>SUM(C34:C37)</f>
        <v>38882620.66</v>
      </c>
      <c r="D33" s="187">
        <f>SUM(D34:D37)</f>
        <v>21945892.849999994</v>
      </c>
      <c r="E33" s="187">
        <f>SUM(E34:E37)</f>
        <v>76586848</v>
      </c>
      <c r="F33" s="187">
        <f>SUM(F34:F37)</f>
        <v>19262924</v>
      </c>
      <c r="G33" s="180"/>
      <c r="H33" s="180"/>
    </row>
    <row r="34" spans="1:8" ht="12.75">
      <c r="A34" s="110" t="s">
        <v>180</v>
      </c>
      <c r="B34" s="1">
        <v>138</v>
      </c>
      <c r="C34" s="186">
        <v>0</v>
      </c>
      <c r="D34" s="186">
        <v>0</v>
      </c>
      <c r="E34" s="186">
        <v>0</v>
      </c>
      <c r="F34" s="186">
        <v>0</v>
      </c>
      <c r="G34" s="180"/>
      <c r="H34" s="180"/>
    </row>
    <row r="35" spans="1:8" ht="12.75">
      <c r="A35" s="110" t="s">
        <v>181</v>
      </c>
      <c r="B35" s="1">
        <v>139</v>
      </c>
      <c r="C35" s="186">
        <v>36259747.66</v>
      </c>
      <c r="D35" s="186">
        <v>20359542.849999994</v>
      </c>
      <c r="E35" s="186">
        <v>73794579</v>
      </c>
      <c r="F35" s="186">
        <v>18100024</v>
      </c>
      <c r="G35" s="180"/>
      <c r="H35" s="180"/>
    </row>
    <row r="36" spans="1:8" ht="12.75">
      <c r="A36" s="110" t="s">
        <v>182</v>
      </c>
      <c r="B36" s="1">
        <v>140</v>
      </c>
      <c r="C36" s="186">
        <v>0</v>
      </c>
      <c r="D36" s="186">
        <v>0</v>
      </c>
      <c r="E36" s="186">
        <v>0</v>
      </c>
      <c r="F36" s="186">
        <v>0</v>
      </c>
      <c r="G36" s="180"/>
      <c r="H36" s="180"/>
    </row>
    <row r="37" spans="1:8" ht="12.75">
      <c r="A37" s="110" t="s">
        <v>183</v>
      </c>
      <c r="B37" s="1">
        <v>141</v>
      </c>
      <c r="C37" s="186">
        <v>2622873</v>
      </c>
      <c r="D37" s="186">
        <v>1586350</v>
      </c>
      <c r="E37" s="186">
        <v>2792269</v>
      </c>
      <c r="F37" s="186">
        <v>1162900</v>
      </c>
      <c r="G37" s="180"/>
      <c r="H37" s="180"/>
    </row>
    <row r="38" spans="1:8" ht="12.75">
      <c r="A38" s="110" t="s">
        <v>184</v>
      </c>
      <c r="B38" s="1">
        <v>142</v>
      </c>
      <c r="C38" s="167">
        <v>0</v>
      </c>
      <c r="D38" s="167">
        <v>0</v>
      </c>
      <c r="E38" s="167">
        <v>0</v>
      </c>
      <c r="F38" s="167">
        <v>0</v>
      </c>
      <c r="G38" s="180"/>
      <c r="H38" s="180"/>
    </row>
    <row r="39" spans="1:8" ht="12.75">
      <c r="A39" s="110" t="s">
        <v>185</v>
      </c>
      <c r="B39" s="1">
        <v>143</v>
      </c>
      <c r="C39" s="167">
        <v>0</v>
      </c>
      <c r="D39" s="167">
        <v>0</v>
      </c>
      <c r="E39" s="167">
        <v>0</v>
      </c>
      <c r="F39" s="167">
        <v>0</v>
      </c>
      <c r="G39" s="180"/>
      <c r="H39" s="180"/>
    </row>
    <row r="40" spans="1:8" ht="12.75">
      <c r="A40" s="110" t="s">
        <v>186</v>
      </c>
      <c r="B40" s="1">
        <v>144</v>
      </c>
      <c r="C40" s="167">
        <v>0</v>
      </c>
      <c r="D40" s="167">
        <v>0</v>
      </c>
      <c r="E40" s="167">
        <v>0</v>
      </c>
      <c r="F40" s="167">
        <v>0</v>
      </c>
      <c r="G40" s="180"/>
      <c r="H40" s="180"/>
    </row>
    <row r="41" spans="1:8" ht="12.75">
      <c r="A41" s="110" t="s">
        <v>187</v>
      </c>
      <c r="B41" s="1">
        <v>145</v>
      </c>
      <c r="C41" s="167">
        <v>0</v>
      </c>
      <c r="D41" s="167">
        <v>0</v>
      </c>
      <c r="E41" s="167">
        <v>0</v>
      </c>
      <c r="F41" s="167">
        <v>0</v>
      </c>
      <c r="G41" s="180"/>
      <c r="H41" s="180"/>
    </row>
    <row r="42" spans="1:8" ht="12.75">
      <c r="A42" s="110" t="s">
        <v>188</v>
      </c>
      <c r="B42" s="1">
        <v>146</v>
      </c>
      <c r="C42" s="189">
        <f>C7+C27+C38+C40</f>
        <v>2876287631</v>
      </c>
      <c r="D42" s="189">
        <f>D7+D27+D38+D40</f>
        <v>1443791202</v>
      </c>
      <c r="E42" s="189">
        <f>E7+E27+E38+E40</f>
        <v>2978811231</v>
      </c>
      <c r="F42" s="189">
        <f>F7+F27+F38+F40</f>
        <v>1509121410</v>
      </c>
      <c r="G42" s="180"/>
      <c r="H42" s="180"/>
    </row>
    <row r="43" spans="1:8" ht="12.75">
      <c r="A43" s="110" t="s">
        <v>189</v>
      </c>
      <c r="B43" s="1">
        <v>147</v>
      </c>
      <c r="C43" s="189">
        <f>C10+C33+C39+C41</f>
        <v>2390084803</v>
      </c>
      <c r="D43" s="189">
        <f>D10+D33+D39+D41</f>
        <v>1144974632</v>
      </c>
      <c r="E43" s="189">
        <f>E10+E33+E39+E41</f>
        <v>2464755361</v>
      </c>
      <c r="F43" s="189">
        <f>F10+F33+F39+F41</f>
        <v>1162136189</v>
      </c>
      <c r="G43" s="180"/>
      <c r="H43" s="180"/>
    </row>
    <row r="44" spans="1:8" ht="12.75">
      <c r="A44" s="110" t="s">
        <v>190</v>
      </c>
      <c r="B44" s="1">
        <v>148</v>
      </c>
      <c r="C44" s="189">
        <f>C42-C43</f>
        <v>486202828</v>
      </c>
      <c r="D44" s="189">
        <f>D42-D43</f>
        <v>298816570</v>
      </c>
      <c r="E44" s="189">
        <f>E42-E43</f>
        <v>514055870</v>
      </c>
      <c r="F44" s="189">
        <f>F42-F43</f>
        <v>346985221</v>
      </c>
      <c r="G44" s="180"/>
      <c r="H44" s="180"/>
    </row>
    <row r="45" spans="1:8" ht="12.75">
      <c r="A45" s="123" t="s">
        <v>191</v>
      </c>
      <c r="B45" s="1">
        <v>149</v>
      </c>
      <c r="C45" s="190">
        <f>IF(C42&gt;C43,C42-C43,0)</f>
        <v>486202828</v>
      </c>
      <c r="D45" s="190">
        <f>IF(D42&gt;D43,D42-D43,0)</f>
        <v>298816570</v>
      </c>
      <c r="E45" s="190">
        <f>IF(E42&gt;E43,E42-E43,0)</f>
        <v>514055870</v>
      </c>
      <c r="F45" s="190">
        <f>IF(F42&gt;F43,F42-F43,0)</f>
        <v>346985221</v>
      </c>
      <c r="G45" s="180"/>
      <c r="H45" s="180"/>
    </row>
    <row r="46" spans="1:8" ht="12.75">
      <c r="A46" s="123" t="s">
        <v>192</v>
      </c>
      <c r="B46" s="1">
        <v>150</v>
      </c>
      <c r="C46" s="190">
        <v>0</v>
      </c>
      <c r="D46" s="190">
        <v>0</v>
      </c>
      <c r="E46" s="190">
        <f>IF(E43&gt;E42,E43-E42,0)</f>
        <v>0</v>
      </c>
      <c r="F46" s="190">
        <f>IF(F43&gt;F42,F43-F42,0)</f>
        <v>0</v>
      </c>
      <c r="G46" s="180"/>
      <c r="H46" s="180"/>
    </row>
    <row r="47" spans="1:8" ht="12.75">
      <c r="A47" s="110" t="s">
        <v>193</v>
      </c>
      <c r="B47" s="1">
        <v>151</v>
      </c>
      <c r="C47" s="186">
        <v>98506897</v>
      </c>
      <c r="D47" s="186">
        <v>60065827</v>
      </c>
      <c r="E47" s="190">
        <v>103902935</v>
      </c>
      <c r="F47" s="186">
        <v>69642806</v>
      </c>
      <c r="G47" s="180"/>
      <c r="H47" s="180"/>
    </row>
    <row r="48" spans="1:8" ht="12.75">
      <c r="A48" s="110" t="s">
        <v>194</v>
      </c>
      <c r="B48" s="1">
        <v>152</v>
      </c>
      <c r="C48" s="189">
        <f>C44-C47</f>
        <v>387695931</v>
      </c>
      <c r="D48" s="189">
        <f>D44-D47</f>
        <v>238750743</v>
      </c>
      <c r="E48" s="189">
        <f>E44-E47</f>
        <v>410152935</v>
      </c>
      <c r="F48" s="189">
        <f>F44-F47</f>
        <v>277342415</v>
      </c>
      <c r="G48" s="180"/>
      <c r="H48" s="180"/>
    </row>
    <row r="49" spans="1:8" ht="12.75">
      <c r="A49" s="123" t="s">
        <v>195</v>
      </c>
      <c r="B49" s="1">
        <v>153</v>
      </c>
      <c r="C49" s="189">
        <f>IF(C48&gt;0,C48,0)</f>
        <v>387695931</v>
      </c>
      <c r="D49" s="189">
        <f>IF(D48&gt;0,D48,0)</f>
        <v>238750743</v>
      </c>
      <c r="E49" s="189">
        <f>IF(E48&gt;0,E48,0)</f>
        <v>410152935</v>
      </c>
      <c r="F49" s="189">
        <f>IF(F48&gt;0,F48,0)</f>
        <v>277342415</v>
      </c>
      <c r="G49" s="180"/>
      <c r="H49" s="180"/>
    </row>
    <row r="50" spans="1:8" ht="12.75">
      <c r="A50" s="164" t="s">
        <v>196</v>
      </c>
      <c r="B50" s="2">
        <v>154</v>
      </c>
      <c r="C50" s="191">
        <f>IF(C48&lt;0,-C48,0)</f>
        <v>0</v>
      </c>
      <c r="D50" s="191">
        <f>IF(D48&lt;0,-D48,0)</f>
        <v>0</v>
      </c>
      <c r="E50" s="191">
        <f>IF(E48&lt;0,-E48,0)</f>
        <v>0</v>
      </c>
      <c r="F50" s="191">
        <f>IF(F48&lt;0,-F48,0)</f>
        <v>0</v>
      </c>
      <c r="G50" s="180"/>
      <c r="H50" s="180"/>
    </row>
    <row r="51" spans="1:8" ht="12.75">
      <c r="A51" s="117" t="s">
        <v>197</v>
      </c>
      <c r="B51" s="118"/>
      <c r="C51" s="118"/>
      <c r="D51" s="118"/>
      <c r="E51" s="118"/>
      <c r="F51" s="118"/>
      <c r="G51" s="180"/>
      <c r="H51" s="180"/>
    </row>
    <row r="52" spans="1:8" ht="12.75">
      <c r="A52" s="121" t="s">
        <v>198</v>
      </c>
      <c r="B52" s="46"/>
      <c r="C52" s="46"/>
      <c r="D52" s="46"/>
      <c r="E52" s="46"/>
      <c r="F52" s="46"/>
      <c r="G52" s="180"/>
      <c r="H52" s="180"/>
    </row>
    <row r="53" spans="1:8" ht="12.75">
      <c r="A53" s="110" t="s">
        <v>199</v>
      </c>
      <c r="B53" s="1">
        <v>155</v>
      </c>
      <c r="C53" s="7">
        <v>0</v>
      </c>
      <c r="D53" s="7">
        <v>0</v>
      </c>
      <c r="E53" s="7">
        <v>0</v>
      </c>
      <c r="F53" s="7">
        <v>0</v>
      </c>
      <c r="G53" s="180"/>
      <c r="H53" s="180"/>
    </row>
    <row r="54" spans="1:8" ht="12.75">
      <c r="A54" s="110" t="s">
        <v>200</v>
      </c>
      <c r="B54" s="1">
        <v>156</v>
      </c>
      <c r="C54" s="8">
        <v>0</v>
      </c>
      <c r="D54" s="8">
        <v>0</v>
      </c>
      <c r="E54" s="8">
        <v>0</v>
      </c>
      <c r="F54" s="8">
        <v>0</v>
      </c>
      <c r="G54" s="180"/>
      <c r="H54" s="180"/>
    </row>
    <row r="55" spans="1:8" ht="12.75">
      <c r="A55" s="117" t="s">
        <v>201</v>
      </c>
      <c r="B55" s="118"/>
      <c r="C55" s="118"/>
      <c r="D55" s="118"/>
      <c r="E55" s="118"/>
      <c r="F55" s="118"/>
      <c r="G55" s="180"/>
      <c r="H55" s="180"/>
    </row>
    <row r="56" spans="1:8" ht="12.75">
      <c r="A56" s="121" t="s">
        <v>202</v>
      </c>
      <c r="B56" s="9">
        <v>157</v>
      </c>
      <c r="C56" s="171">
        <f>C49</f>
        <v>387695931</v>
      </c>
      <c r="D56" s="171">
        <f>D49</f>
        <v>238750743</v>
      </c>
      <c r="E56" s="171">
        <f>E49</f>
        <v>410152935</v>
      </c>
      <c r="F56" s="171">
        <f>F49</f>
        <v>277342415</v>
      </c>
      <c r="G56" s="180"/>
      <c r="H56" s="180"/>
    </row>
    <row r="57" spans="1:8" ht="12.75">
      <c r="A57" s="110" t="s">
        <v>203</v>
      </c>
      <c r="B57" s="1">
        <v>158</v>
      </c>
      <c r="C57" s="166">
        <f>SUM(C58:C64)</f>
        <v>-7431206</v>
      </c>
      <c r="D57" s="187">
        <f>SUM(D58:D64)</f>
        <v>-13771127</v>
      </c>
      <c r="E57" s="166">
        <f>SUM(E58:E64)</f>
        <v>35369980</v>
      </c>
      <c r="F57" s="166">
        <f>SUM(F58:F64)</f>
        <v>12389115</v>
      </c>
      <c r="G57" s="180"/>
      <c r="H57" s="180"/>
    </row>
    <row r="58" spans="1:8" ht="12.75">
      <c r="A58" s="110" t="s">
        <v>204</v>
      </c>
      <c r="B58" s="1">
        <v>159</v>
      </c>
      <c r="C58" s="190">
        <v>0</v>
      </c>
      <c r="D58" s="186">
        <v>0</v>
      </c>
      <c r="E58" s="190">
        <v>0</v>
      </c>
      <c r="F58" s="186">
        <v>0</v>
      </c>
      <c r="G58" s="180"/>
      <c r="H58" s="180"/>
    </row>
    <row r="59" spans="1:8" ht="12.75">
      <c r="A59" s="110" t="s">
        <v>205</v>
      </c>
      <c r="B59" s="1">
        <v>160</v>
      </c>
      <c r="C59" s="190">
        <v>0</v>
      </c>
      <c r="D59" s="186">
        <v>0</v>
      </c>
      <c r="E59" s="190">
        <v>0</v>
      </c>
      <c r="F59" s="186">
        <v>0</v>
      </c>
      <c r="G59" s="180"/>
      <c r="H59" s="180"/>
    </row>
    <row r="60" spans="1:8" ht="12.75">
      <c r="A60" s="110" t="s">
        <v>206</v>
      </c>
      <c r="B60" s="1">
        <v>161</v>
      </c>
      <c r="C60" s="190">
        <v>-7431206</v>
      </c>
      <c r="D60" s="190">
        <v>-13771127</v>
      </c>
      <c r="E60" s="190">
        <v>35369980</v>
      </c>
      <c r="F60" s="190">
        <v>12389115</v>
      </c>
      <c r="G60" s="180"/>
      <c r="H60" s="180"/>
    </row>
    <row r="61" spans="1:8" ht="12.75">
      <c r="A61" s="110" t="s">
        <v>207</v>
      </c>
      <c r="B61" s="1">
        <v>162</v>
      </c>
      <c r="C61" s="190">
        <v>0</v>
      </c>
      <c r="D61" s="186">
        <v>0</v>
      </c>
      <c r="E61" s="190">
        <v>0</v>
      </c>
      <c r="F61" s="186">
        <v>0</v>
      </c>
      <c r="G61" s="180"/>
      <c r="H61" s="180"/>
    </row>
    <row r="62" spans="1:8" ht="12.75">
      <c r="A62" s="110" t="s">
        <v>208</v>
      </c>
      <c r="B62" s="1">
        <v>163</v>
      </c>
      <c r="C62" s="190">
        <v>0</v>
      </c>
      <c r="D62" s="186">
        <v>0</v>
      </c>
      <c r="E62" s="190">
        <v>0</v>
      </c>
      <c r="F62" s="186">
        <v>0</v>
      </c>
      <c r="G62" s="180"/>
      <c r="H62" s="180"/>
    </row>
    <row r="63" spans="1:8" ht="12.75">
      <c r="A63" s="110" t="s">
        <v>209</v>
      </c>
      <c r="B63" s="1">
        <v>164</v>
      </c>
      <c r="C63" s="190">
        <v>0</v>
      </c>
      <c r="D63" s="186">
        <v>0</v>
      </c>
      <c r="E63" s="190">
        <v>0</v>
      </c>
      <c r="F63" s="186">
        <v>0</v>
      </c>
      <c r="G63" s="180"/>
      <c r="H63" s="180"/>
    </row>
    <row r="64" spans="1:8" ht="12.75">
      <c r="A64" s="110" t="s">
        <v>210</v>
      </c>
      <c r="B64" s="1">
        <v>165</v>
      </c>
      <c r="C64" s="190">
        <v>0</v>
      </c>
      <c r="D64" s="186">
        <v>0</v>
      </c>
      <c r="E64" s="190">
        <v>0</v>
      </c>
      <c r="F64" s="186">
        <v>0</v>
      </c>
      <c r="G64" s="180"/>
      <c r="H64" s="180"/>
    </row>
    <row r="65" spans="1:8" ht="12.75">
      <c r="A65" s="110" t="s">
        <v>211</v>
      </c>
      <c r="B65" s="1">
        <v>166</v>
      </c>
      <c r="C65" s="190">
        <v>0</v>
      </c>
      <c r="D65" s="186">
        <v>0</v>
      </c>
      <c r="E65" s="190">
        <v>0</v>
      </c>
      <c r="F65" s="190">
        <v>0</v>
      </c>
      <c r="G65" s="180"/>
      <c r="H65" s="180"/>
    </row>
    <row r="66" spans="1:8" ht="12.75">
      <c r="A66" s="110" t="s">
        <v>212</v>
      </c>
      <c r="B66" s="1">
        <v>167</v>
      </c>
      <c r="C66" s="166">
        <f>C57-C65</f>
        <v>-7431206</v>
      </c>
      <c r="D66" s="189">
        <f>D57-D65</f>
        <v>-13771127</v>
      </c>
      <c r="E66" s="166">
        <f>E57-E65</f>
        <v>35369980</v>
      </c>
      <c r="F66" s="166">
        <f>F57-F65</f>
        <v>12389115</v>
      </c>
      <c r="G66" s="180"/>
      <c r="H66" s="180"/>
    </row>
    <row r="67" spans="1:8" ht="12.75">
      <c r="A67" s="110" t="s">
        <v>213</v>
      </c>
      <c r="B67" s="1">
        <v>168</v>
      </c>
      <c r="C67" s="170">
        <f>C56+C66</f>
        <v>380264725</v>
      </c>
      <c r="D67" s="170">
        <f>D56+D66</f>
        <v>224979616</v>
      </c>
      <c r="E67" s="170">
        <f>E56+E66</f>
        <v>445522915</v>
      </c>
      <c r="F67" s="170">
        <f>F56+F66</f>
        <v>289731530</v>
      </c>
      <c r="G67" s="180"/>
      <c r="H67" s="180"/>
    </row>
    <row r="68" spans="1:8" ht="12.75">
      <c r="A68" s="137" t="s">
        <v>214</v>
      </c>
      <c r="B68" s="138"/>
      <c r="C68" s="138"/>
      <c r="D68" s="138"/>
      <c r="E68" s="138"/>
      <c r="F68" s="138"/>
      <c r="G68" s="180"/>
      <c r="H68" s="180"/>
    </row>
    <row r="69" spans="1:8" ht="12.75">
      <c r="A69" s="139" t="s">
        <v>215</v>
      </c>
      <c r="B69" s="140"/>
      <c r="C69" s="140"/>
      <c r="D69" s="140"/>
      <c r="E69" s="140"/>
      <c r="F69" s="140"/>
      <c r="G69" s="180"/>
      <c r="H69" s="180"/>
    </row>
    <row r="70" spans="1:8" ht="12.75">
      <c r="A70" s="110" t="s">
        <v>199</v>
      </c>
      <c r="B70" s="1">
        <v>169</v>
      </c>
      <c r="C70" s="7">
        <v>0</v>
      </c>
      <c r="D70" s="7">
        <v>0</v>
      </c>
      <c r="E70" s="7">
        <v>0</v>
      </c>
      <c r="F70" s="7">
        <v>0</v>
      </c>
      <c r="G70" s="180"/>
      <c r="H70" s="180"/>
    </row>
    <row r="71" spans="1:8" ht="12.75">
      <c r="A71" s="124" t="s">
        <v>200</v>
      </c>
      <c r="B71" s="4">
        <v>170</v>
      </c>
      <c r="C71" s="8">
        <v>0</v>
      </c>
      <c r="D71" s="8">
        <v>0</v>
      </c>
      <c r="E71" s="8">
        <v>0</v>
      </c>
      <c r="F71" s="8">
        <v>0</v>
      </c>
      <c r="G71" s="180"/>
      <c r="H71" s="180"/>
    </row>
  </sheetData>
  <sheetProtection/>
  <autoFilter ref="A1:F71"/>
  <dataValidations count="3">
    <dataValidation type="whole" operator="notEqual" allowBlank="1" showInputMessage="1" showErrorMessage="1" errorTitle="Pogrešan unos" error="Mogu se unijeti samo cjelobrojne vrijednosti." sqref="C70:E71 E64 C53:F54 C56:F57 C66:F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7 C27:F27 C16:F16 C33:F33 C10:F10 C48:F50 C22:F22 C38:D44 E38:F46 C12:F12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">
      <selection activeCell="C49" sqref="C49:D49"/>
    </sheetView>
  </sheetViews>
  <sheetFormatPr defaultColWidth="9.140625" defaultRowHeight="12.75"/>
  <cols>
    <col min="1" max="1" width="57.8515625" style="163" bestFit="1" customWidth="1"/>
    <col min="2" max="2" width="9.140625" style="44" customWidth="1"/>
    <col min="3" max="3" width="15.28125" style="44" customWidth="1"/>
    <col min="4" max="4" width="15.421875" style="44" bestFit="1" customWidth="1"/>
    <col min="5" max="5" width="11.140625" style="44" bestFit="1" customWidth="1"/>
    <col min="6" max="6" width="12.7109375" style="44" bestFit="1" customWidth="1"/>
    <col min="7" max="7" width="12.7109375" style="180" bestFit="1" customWidth="1"/>
    <col min="8" max="16384" width="9.140625" style="44" customWidth="1"/>
  </cols>
  <sheetData>
    <row r="1" spans="1:4" ht="15.75">
      <c r="A1" s="147" t="s">
        <v>289</v>
      </c>
      <c r="B1" s="147"/>
      <c r="C1" s="147"/>
      <c r="D1" s="147"/>
    </row>
    <row r="2" spans="1:4" ht="12.75">
      <c r="A2" s="148" t="s">
        <v>296</v>
      </c>
      <c r="B2" s="148"/>
      <c r="C2" s="148"/>
      <c r="D2" s="148"/>
    </row>
    <row r="3" spans="1:4" ht="22.5">
      <c r="A3" s="144" t="s">
        <v>152</v>
      </c>
      <c r="B3" s="145"/>
      <c r="C3" s="145"/>
      <c r="D3" s="146"/>
    </row>
    <row r="4" spans="1:4" ht="12.75">
      <c r="A4" s="54" t="s">
        <v>48</v>
      </c>
      <c r="B4" s="54" t="s">
        <v>49</v>
      </c>
      <c r="C4" s="55" t="s">
        <v>50</v>
      </c>
      <c r="D4" s="55" t="s">
        <v>51</v>
      </c>
    </row>
    <row r="5" spans="1:4" ht="12.75">
      <c r="A5" s="55">
        <v>1</v>
      </c>
      <c r="B5" s="56">
        <v>2</v>
      </c>
      <c r="C5" s="57" t="s">
        <v>4</v>
      </c>
      <c r="D5" s="57" t="s">
        <v>5</v>
      </c>
    </row>
    <row r="6" spans="1:5" ht="12.75">
      <c r="A6" s="117" t="s">
        <v>219</v>
      </c>
      <c r="B6" s="142"/>
      <c r="C6" s="142"/>
      <c r="D6" s="143"/>
      <c r="E6" s="180"/>
    </row>
    <row r="7" spans="1:9" ht="12.75">
      <c r="A7" s="123" t="s">
        <v>220</v>
      </c>
      <c r="B7" s="1">
        <v>1</v>
      </c>
      <c r="C7" s="108">
        <v>486202828.0017</v>
      </c>
      <c r="D7" s="108">
        <v>514055870.0047326</v>
      </c>
      <c r="E7" s="180"/>
      <c r="F7" s="180"/>
      <c r="H7" s="105"/>
      <c r="I7" s="105"/>
    </row>
    <row r="8" spans="1:9" ht="12.75">
      <c r="A8" s="123" t="s">
        <v>290</v>
      </c>
      <c r="B8" s="1">
        <v>2</v>
      </c>
      <c r="C8" s="108">
        <v>635666007.335043</v>
      </c>
      <c r="D8" s="108">
        <v>611922236</v>
      </c>
      <c r="E8" s="180"/>
      <c r="F8" s="180"/>
      <c r="H8" s="105"/>
      <c r="I8" s="105"/>
    </row>
    <row r="9" spans="1:9" ht="12.75">
      <c r="A9" s="123" t="s">
        <v>221</v>
      </c>
      <c r="B9" s="1">
        <v>3</v>
      </c>
      <c r="C9" s="7"/>
      <c r="D9" s="7"/>
      <c r="H9" s="105"/>
      <c r="I9" s="105"/>
    </row>
    <row r="10" spans="1:9" ht="12.75">
      <c r="A10" s="123" t="s">
        <v>222</v>
      </c>
      <c r="B10" s="1">
        <v>4</v>
      </c>
      <c r="C10" s="108">
        <v>76926039.93999988</v>
      </c>
      <c r="D10" s="108">
        <v>49361323.98000006</v>
      </c>
      <c r="H10" s="105"/>
      <c r="I10" s="105"/>
    </row>
    <row r="11" spans="1:9" ht="12.75">
      <c r="A11" s="123" t="s">
        <v>223</v>
      </c>
      <c r="B11" s="1">
        <v>5</v>
      </c>
      <c r="C11" s="7"/>
      <c r="D11" s="7"/>
      <c r="H11" s="105"/>
      <c r="I11" s="105"/>
    </row>
    <row r="12" spans="1:9" ht="12.75">
      <c r="A12" s="123" t="s">
        <v>224</v>
      </c>
      <c r="B12" s="1">
        <v>6</v>
      </c>
      <c r="C12" s="7"/>
      <c r="D12" s="7"/>
      <c r="H12" s="105"/>
      <c r="I12" s="105"/>
    </row>
    <row r="13" spans="1:9" ht="12.75">
      <c r="A13" s="110" t="s">
        <v>225</v>
      </c>
      <c r="B13" s="1">
        <v>7</v>
      </c>
      <c r="C13" s="173">
        <f>SUM(C7:C12)</f>
        <v>1198794875.2767427</v>
      </c>
      <c r="D13" s="174">
        <f>SUM(D7:D12)</f>
        <v>1175339429.9847326</v>
      </c>
      <c r="H13" s="105"/>
      <c r="I13" s="105"/>
    </row>
    <row r="14" spans="1:9" ht="12.75">
      <c r="A14" s="123" t="s">
        <v>226</v>
      </c>
      <c r="B14" s="1">
        <v>8</v>
      </c>
      <c r="C14" s="106">
        <v>278493928.8161092</v>
      </c>
      <c r="D14" s="108">
        <v>136069411.5316141</v>
      </c>
      <c r="H14" s="105"/>
      <c r="I14" s="105"/>
    </row>
    <row r="15" spans="1:9" ht="12.75">
      <c r="A15" s="123" t="s">
        <v>227</v>
      </c>
      <c r="B15" s="1">
        <v>9</v>
      </c>
      <c r="C15" s="7"/>
      <c r="D15" s="7"/>
      <c r="H15" s="105"/>
      <c r="I15" s="105"/>
    </row>
    <row r="16" spans="1:9" ht="12.75">
      <c r="A16" s="123" t="s">
        <v>228</v>
      </c>
      <c r="B16" s="1">
        <v>10</v>
      </c>
      <c r="C16" s="108">
        <v>11964460.749999955</v>
      </c>
      <c r="D16" s="108">
        <v>19461999.340000063</v>
      </c>
      <c r="H16" s="105"/>
      <c r="I16" s="105"/>
    </row>
    <row r="17" spans="1:9" ht="12.75">
      <c r="A17" s="123" t="s">
        <v>229</v>
      </c>
      <c r="B17" s="1">
        <v>11</v>
      </c>
      <c r="C17" s="7">
        <v>167315931.736742</v>
      </c>
      <c r="D17" s="108">
        <v>150073760.0147327</v>
      </c>
      <c r="H17" s="105"/>
      <c r="I17" s="105"/>
    </row>
    <row r="18" spans="1:9" ht="12.75">
      <c r="A18" s="110" t="s">
        <v>230</v>
      </c>
      <c r="B18" s="1">
        <v>12</v>
      </c>
      <c r="C18" s="173">
        <f>SUM(C14:C17)</f>
        <v>457774321.3028511</v>
      </c>
      <c r="D18" s="174">
        <f>SUM(D14:D17)</f>
        <v>305605170.8863468</v>
      </c>
      <c r="H18" s="105"/>
      <c r="I18" s="105"/>
    </row>
    <row r="19" spans="1:9" ht="12.75">
      <c r="A19" s="110" t="s">
        <v>231</v>
      </c>
      <c r="B19" s="1">
        <v>13</v>
      </c>
      <c r="C19" s="107">
        <f>IF(C13&gt;C18,C13-C18,0)</f>
        <v>741020553.9738916</v>
      </c>
      <c r="D19" s="109">
        <f>IF(D13&gt;D18,D13-D18,0)</f>
        <v>869734259.0983858</v>
      </c>
      <c r="H19" s="180"/>
      <c r="I19" s="105"/>
    </row>
    <row r="20" spans="1:9" ht="12.75">
      <c r="A20" s="110" t="s">
        <v>232</v>
      </c>
      <c r="B20" s="1">
        <v>14</v>
      </c>
      <c r="C20" s="107">
        <f>IF(C18&gt;C13,C18-C13,0)</f>
        <v>0</v>
      </c>
      <c r="D20" s="109">
        <f>IF(D18&gt;D13,D18-D13,0)</f>
        <v>0</v>
      </c>
      <c r="H20" s="105"/>
      <c r="I20" s="105"/>
    </row>
    <row r="21" spans="1:9" ht="12.75">
      <c r="A21" s="117" t="s">
        <v>233</v>
      </c>
      <c r="B21" s="142"/>
      <c r="C21" s="142"/>
      <c r="D21" s="143"/>
      <c r="H21" s="105"/>
      <c r="I21" s="105"/>
    </row>
    <row r="22" spans="1:9" ht="12.75">
      <c r="A22" s="123" t="s">
        <v>234</v>
      </c>
      <c r="B22" s="1">
        <v>15</v>
      </c>
      <c r="C22" s="108">
        <v>3391404.119999974</v>
      </c>
      <c r="D22" s="108">
        <v>44072731.32000002</v>
      </c>
      <c r="H22" s="105"/>
      <c r="I22" s="105"/>
    </row>
    <row r="23" spans="1:9" ht="12.75">
      <c r="A23" s="123" t="s">
        <v>235</v>
      </c>
      <c r="B23" s="1">
        <v>16</v>
      </c>
      <c r="C23" s="108">
        <v>890637.6100000001</v>
      </c>
      <c r="D23" s="108"/>
      <c r="H23" s="105"/>
      <c r="I23" s="105"/>
    </row>
    <row r="24" spans="1:9" ht="12.75">
      <c r="A24" s="123" t="s">
        <v>236</v>
      </c>
      <c r="B24" s="1">
        <v>17</v>
      </c>
      <c r="C24" s="108">
        <v>9529258.600000001</v>
      </c>
      <c r="D24" s="108">
        <v>9298055.209999999</v>
      </c>
      <c r="H24" s="105"/>
      <c r="I24" s="105"/>
    </row>
    <row r="25" spans="1:9" ht="12.75">
      <c r="A25" s="123" t="s">
        <v>237</v>
      </c>
      <c r="B25" s="1">
        <v>18</v>
      </c>
      <c r="C25" s="7"/>
      <c r="D25" s="7"/>
      <c r="H25" s="105"/>
      <c r="I25" s="105"/>
    </row>
    <row r="26" spans="1:9" ht="12.75">
      <c r="A26" s="123" t="s">
        <v>238</v>
      </c>
      <c r="B26" s="1">
        <v>19</v>
      </c>
      <c r="C26" s="108">
        <v>1502941032.7199998</v>
      </c>
      <c r="D26" s="108">
        <v>990982955.657</v>
      </c>
      <c r="H26" s="105"/>
      <c r="I26" s="105"/>
    </row>
    <row r="27" spans="1:9" ht="12.75">
      <c r="A27" s="110" t="s">
        <v>239</v>
      </c>
      <c r="B27" s="1">
        <v>20</v>
      </c>
      <c r="C27" s="173">
        <f>SUM(C22:C26)</f>
        <v>1516752333.0499997</v>
      </c>
      <c r="D27" s="174">
        <f>SUM(D22:D26)</f>
        <v>1044353742.1869999</v>
      </c>
      <c r="H27" s="105"/>
      <c r="I27" s="105"/>
    </row>
    <row r="28" spans="1:9" ht="12.75">
      <c r="A28" s="123" t="s">
        <v>240</v>
      </c>
      <c r="B28" s="1">
        <v>21</v>
      </c>
      <c r="C28" s="108">
        <v>475845538.14389086</v>
      </c>
      <c r="D28" s="108">
        <v>635386438.0283859</v>
      </c>
      <c r="H28" s="105"/>
      <c r="I28" s="105"/>
    </row>
    <row r="29" spans="1:9" ht="12.75">
      <c r="A29" s="123" t="s">
        <v>241</v>
      </c>
      <c r="B29" s="1">
        <v>22</v>
      </c>
      <c r="C29" s="7">
        <v>75412663.08000006</v>
      </c>
      <c r="D29" s="7">
        <v>71486128.94700001</v>
      </c>
      <c r="H29" s="105"/>
      <c r="I29" s="105"/>
    </row>
    <row r="30" spans="1:9" ht="12.75">
      <c r="A30" s="123" t="s">
        <v>242</v>
      </c>
      <c r="B30" s="1">
        <v>23</v>
      </c>
      <c r="C30" s="108">
        <v>550253348.4</v>
      </c>
      <c r="D30" s="108">
        <v>779864249.5</v>
      </c>
      <c r="H30" s="105"/>
      <c r="I30" s="105"/>
    </row>
    <row r="31" spans="1:9" ht="12.75">
      <c r="A31" s="110" t="s">
        <v>243</v>
      </c>
      <c r="B31" s="1">
        <v>24</v>
      </c>
      <c r="C31" s="173">
        <f>SUM(C28:C30)</f>
        <v>1101511549.6238909</v>
      </c>
      <c r="D31" s="174">
        <f>SUM(D28:D30)</f>
        <v>1486736816.475386</v>
      </c>
      <c r="H31" s="105"/>
      <c r="I31" s="105"/>
    </row>
    <row r="32" spans="1:9" ht="12.75">
      <c r="A32" s="110" t="s">
        <v>244</v>
      </c>
      <c r="B32" s="1">
        <v>25</v>
      </c>
      <c r="C32" s="107">
        <f>IF(C27&gt;C31,C27-C31,0)</f>
        <v>415240783.42610884</v>
      </c>
      <c r="D32" s="109">
        <f>IF(D27&gt;D31,D27-D31,0)</f>
        <v>0</v>
      </c>
      <c r="H32" s="105"/>
      <c r="I32" s="105"/>
    </row>
    <row r="33" spans="1:9" ht="12.75">
      <c r="A33" s="110" t="s">
        <v>245</v>
      </c>
      <c r="B33" s="1">
        <v>26</v>
      </c>
      <c r="C33" s="107">
        <f>IF(C31&gt;C27,C31-C27,0)</f>
        <v>0</v>
      </c>
      <c r="D33" s="109">
        <f>IF(D31&gt;D27,D31-D27,0)</f>
        <v>442383074.288386</v>
      </c>
      <c r="H33" s="180"/>
      <c r="I33" s="105"/>
    </row>
    <row r="34" spans="1:9" ht="12.75">
      <c r="A34" s="117" t="s">
        <v>246</v>
      </c>
      <c r="B34" s="142"/>
      <c r="C34" s="142"/>
      <c r="D34" s="143"/>
      <c r="H34" s="105"/>
      <c r="I34" s="105"/>
    </row>
    <row r="35" spans="1:9" ht="12.75">
      <c r="A35" s="123" t="s">
        <v>247</v>
      </c>
      <c r="B35" s="1">
        <v>27</v>
      </c>
      <c r="C35" s="5"/>
      <c r="D35" s="7"/>
      <c r="H35" s="105"/>
      <c r="I35" s="105"/>
    </row>
    <row r="36" spans="1:9" ht="12.75">
      <c r="A36" s="123" t="s">
        <v>248</v>
      </c>
      <c r="B36" s="1">
        <v>28</v>
      </c>
      <c r="C36" s="5"/>
      <c r="D36" s="7"/>
      <c r="H36" s="105"/>
      <c r="I36" s="105"/>
    </row>
    <row r="37" spans="1:9" ht="12.75">
      <c r="A37" s="123" t="s">
        <v>249</v>
      </c>
      <c r="B37" s="1">
        <v>29</v>
      </c>
      <c r="C37" s="5"/>
      <c r="D37" s="7"/>
      <c r="H37" s="105"/>
      <c r="I37" s="105"/>
    </row>
    <row r="38" spans="1:9" ht="12.75">
      <c r="A38" s="110" t="s">
        <v>250</v>
      </c>
      <c r="B38" s="1">
        <v>30</v>
      </c>
      <c r="C38" s="173">
        <f>SUM(C35:C37)</f>
        <v>0</v>
      </c>
      <c r="D38" s="174">
        <f>SUM(D35:D37)</f>
        <v>0</v>
      </c>
      <c r="H38" s="105"/>
      <c r="I38" s="105"/>
    </row>
    <row r="39" spans="1:9" ht="12.75">
      <c r="A39" s="123" t="s">
        <v>251</v>
      </c>
      <c r="B39" s="1">
        <v>31</v>
      </c>
      <c r="C39" s="108"/>
      <c r="D39" s="7"/>
      <c r="H39" s="105"/>
      <c r="I39" s="105"/>
    </row>
    <row r="40" spans="1:9" ht="12.75">
      <c r="A40" s="123" t="s">
        <v>252</v>
      </c>
      <c r="B40" s="1">
        <v>32</v>
      </c>
      <c r="C40" s="108">
        <v>573210874.56</v>
      </c>
      <c r="D40" s="108">
        <v>491321856.6</v>
      </c>
      <c r="H40" s="105"/>
      <c r="I40" s="105"/>
    </row>
    <row r="41" spans="1:9" ht="12.75">
      <c r="A41" s="123" t="s">
        <v>253</v>
      </c>
      <c r="B41" s="1">
        <v>33</v>
      </c>
      <c r="C41" s="5"/>
      <c r="D41" s="7">
        <v>2513135.129999995</v>
      </c>
      <c r="H41" s="105"/>
      <c r="I41" s="105"/>
    </row>
    <row r="42" spans="1:9" ht="12.75">
      <c r="A42" s="123" t="s">
        <v>254</v>
      </c>
      <c r="B42" s="1">
        <v>34</v>
      </c>
      <c r="C42" s="5"/>
      <c r="D42" s="7"/>
      <c r="H42" s="105"/>
      <c r="I42" s="105"/>
    </row>
    <row r="43" spans="1:9" ht="12.75">
      <c r="A43" s="123" t="s">
        <v>255</v>
      </c>
      <c r="B43" s="1">
        <v>35</v>
      </c>
      <c r="C43" s="7">
        <v>81624411.83999999</v>
      </c>
      <c r="D43" s="108">
        <v>127942490.71000001</v>
      </c>
      <c r="H43" s="105"/>
      <c r="I43" s="105"/>
    </row>
    <row r="44" spans="1:9" ht="12.75">
      <c r="A44" s="110" t="s">
        <v>256</v>
      </c>
      <c r="B44" s="1">
        <v>36</v>
      </c>
      <c r="C44" s="173">
        <f>SUM(C39:C43)</f>
        <v>654835286.4</v>
      </c>
      <c r="D44" s="174">
        <f>SUM(D39:D43)</f>
        <v>621777482.44</v>
      </c>
      <c r="H44" s="105"/>
      <c r="I44" s="105"/>
    </row>
    <row r="45" spans="1:9" ht="12.75">
      <c r="A45" s="110" t="s">
        <v>257</v>
      </c>
      <c r="B45" s="1">
        <v>37</v>
      </c>
      <c r="C45" s="107">
        <f>IF(C38&gt;C44,C38-C44,0)</f>
        <v>0</v>
      </c>
      <c r="D45" s="109">
        <f>IF(D38&gt;D44,D38-D44,0)</f>
        <v>0</v>
      </c>
      <c r="H45" s="105"/>
      <c r="I45" s="105"/>
    </row>
    <row r="46" spans="1:9" ht="12.75">
      <c r="A46" s="110" t="s">
        <v>258</v>
      </c>
      <c r="B46" s="1">
        <v>38</v>
      </c>
      <c r="C46" s="107">
        <f>IF(C44&gt;C38,C44-C38,0)</f>
        <v>654835286.4</v>
      </c>
      <c r="D46" s="109">
        <f>IF(D44&gt;D38,D44-D38,0)</f>
        <v>621777482.44</v>
      </c>
      <c r="H46" s="105"/>
      <c r="I46" s="105"/>
    </row>
    <row r="47" spans="1:9" ht="12.75">
      <c r="A47" s="123" t="s">
        <v>259</v>
      </c>
      <c r="B47" s="1">
        <v>39</v>
      </c>
      <c r="C47" s="175">
        <f>IF(C19-C20+C32-C33+C45-C46&gt;0,C19-C20+C32-C33+C45-C46,0)</f>
        <v>501426051.0000006</v>
      </c>
      <c r="D47" s="176">
        <f>IF(D19-D20+D32-D33+D45-D46&gt;0,D19-D20+D32-D33+D45-D46,0)</f>
        <v>0</v>
      </c>
      <c r="H47" s="180"/>
      <c r="I47" s="105"/>
    </row>
    <row r="48" spans="1:9" ht="12.75">
      <c r="A48" s="123" t="s">
        <v>260</v>
      </c>
      <c r="B48" s="1">
        <v>40</v>
      </c>
      <c r="C48" s="175">
        <f>IF(C20-C19+C33-C32+C46-C45&gt;0,C20-C19+C33-C32+C46-C45,0)</f>
        <v>0</v>
      </c>
      <c r="D48" s="176">
        <f>IF(D20-D19+D33-D32+D46-D45&gt;0,D20-D19+D33-D32+D46-D45,0)</f>
        <v>194426297.63000023</v>
      </c>
      <c r="H48" s="105"/>
      <c r="I48" s="105"/>
    </row>
    <row r="49" spans="1:9" ht="12.75">
      <c r="A49" s="123" t="s">
        <v>261</v>
      </c>
      <c r="B49" s="1">
        <v>41</v>
      </c>
      <c r="C49" s="7">
        <v>2059943441</v>
      </c>
      <c r="D49" s="108">
        <v>3004123756.63</v>
      </c>
      <c r="H49" s="105"/>
      <c r="I49" s="105"/>
    </row>
    <row r="50" spans="1:9" ht="12.75">
      <c r="A50" s="123" t="s">
        <v>262</v>
      </c>
      <c r="B50" s="1">
        <v>42</v>
      </c>
      <c r="C50" s="177">
        <f>IF(C19-C20+C32-C33+C45-C46&gt;0,C19-C20+C32-C33+C45-C46,0)</f>
        <v>501426051.0000006</v>
      </c>
      <c r="D50" s="178">
        <f>IF(D19-D20+D32-D33+D45-D46&gt;0,D19-D20+D32-D33+D45-D46,0)</f>
        <v>0</v>
      </c>
      <c r="H50" s="105"/>
      <c r="I50" s="105"/>
    </row>
    <row r="51" spans="1:9" ht="12.75">
      <c r="A51" s="123" t="s">
        <v>263</v>
      </c>
      <c r="B51" s="1">
        <v>43</v>
      </c>
      <c r="C51" s="177">
        <f>IF(C20-C19+C33-C32+C46-C45&gt;0,C20-C19+C33-C32+C46-C45,0)</f>
        <v>0</v>
      </c>
      <c r="D51" s="178">
        <f>IF(D20-D19+D33-D32+D46-D45&gt;0,D20-D19+D33-D32+D46-D45,0)</f>
        <v>194426297.63000023</v>
      </c>
      <c r="H51" s="105"/>
      <c r="I51" s="105"/>
    </row>
    <row r="52" spans="1:9" ht="12.75">
      <c r="A52" s="111" t="s">
        <v>264</v>
      </c>
      <c r="B52" s="4">
        <v>44</v>
      </c>
      <c r="C52" s="179">
        <f>C49+C50-C51</f>
        <v>2561369492.0000005</v>
      </c>
      <c r="D52" s="181">
        <f>D49+D50-D51</f>
        <v>2809697459</v>
      </c>
      <c r="E52"/>
      <c r="F52" s="180"/>
      <c r="G52" s="182"/>
      <c r="H52" s="105"/>
      <c r="I52" s="105"/>
    </row>
    <row r="53" spans="3:4" ht="12.75">
      <c r="C53" s="183"/>
      <c r="D53" s="180"/>
    </row>
    <row r="54" spans="3:4" ht="12.75">
      <c r="C54" s="184"/>
      <c r="D54" s="180"/>
    </row>
  </sheetData>
  <sheetProtection/>
  <protectedRanges>
    <protectedRange sqref="D10" name="Range1_1_1"/>
    <protectedRange sqref="C10" name="Range1_1_1_1_1_1"/>
    <protectedRange sqref="D8" name="Range1_10_3_1_2_1_1_1_2"/>
    <protectedRange sqref="D14" name="Range1_11_1"/>
    <protectedRange sqref="D16" name="Range1_11_2"/>
    <protectedRange sqref="C14" name="Range1_11_1_1_1_1"/>
    <protectedRange sqref="C16:C17" name="Range1_11_2_3_2"/>
    <protectedRange sqref="D17" name="Range1_11_2_2_1"/>
    <protectedRange sqref="D30" name="Range1_13_1_2_1"/>
    <protectedRange sqref="C30" name="Range1_13_1_2_1_1_1"/>
  </protectedRanges>
  <dataValidations count="4">
    <dataValidation type="whole" operator="notEqual" allowBlank="1" showInputMessage="1" showErrorMessage="1" errorTitle="Pogrešan unos" error="Mogu se unijeti samo cjelobrojne vrijednosti." sqref="C50:D50 D42 D39 C12 C25:D25 C15:D15 C35:D37 C41:C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27:D27 C13:D13 C18:D20 C31:D33 C38:D38 C51:D52 C44:D48">
      <formula1>0</formula1>
    </dataValidation>
    <dataValidation operator="greaterThan" allowBlank="1" showInputMessage="1" showErrorMessage="1" sqref="C22:D24 C30:D30 C10:D10 C14:D14 C26:D26 C8:D8 C16:D16 C28:D28 C49:D49"/>
    <dataValidation operator="notEqual" allowBlank="1" showInputMessage="1" showErrorMessage="1" errorTitle="Pogrešan unos" error="Mogu se unijeti samo cjelobrojne vrijednosti." sqref="C11:D11 D40:D41 C29:D29 D12 C9:D9 C39:C40 C43:D43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 C27:D27 C38:C39 C44 C31 D44 D38:D39 D31:D37 D45:D48" emptyCellReference="1"/>
    <ignoredError sqref="D19:D20" unlockedFormula="1"/>
    <ignoredError sqref="C18:D18 D13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O4" sqref="O4"/>
    </sheetView>
  </sheetViews>
  <sheetFormatPr defaultColWidth="9.140625" defaultRowHeight="12.75"/>
  <cols>
    <col min="1" max="4" width="9.140625" style="60" customWidth="1"/>
    <col min="5" max="5" width="10.140625" style="60" bestFit="1" customWidth="1"/>
    <col min="6" max="9" width="9.140625" style="60" customWidth="1"/>
    <col min="10" max="10" width="10.8515625" style="60" bestFit="1" customWidth="1"/>
    <col min="11" max="11" width="11.7109375" style="60" bestFit="1" customWidth="1"/>
    <col min="12" max="12" width="11.421875" style="60" bestFit="1" customWidth="1"/>
    <col min="13" max="16384" width="9.140625" style="60" customWidth="1"/>
  </cols>
  <sheetData>
    <row r="1" spans="1:12" ht="12.75">
      <c r="A1" s="267" t="s">
        <v>287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59"/>
    </row>
    <row r="2" spans="1:12" ht="15.75">
      <c r="A2" s="37"/>
      <c r="B2" s="58"/>
      <c r="C2" s="281" t="s">
        <v>265</v>
      </c>
      <c r="D2" s="281"/>
      <c r="E2" s="61">
        <v>42370</v>
      </c>
      <c r="F2" s="38" t="s">
        <v>46</v>
      </c>
      <c r="G2" s="282">
        <v>42551</v>
      </c>
      <c r="H2" s="283"/>
      <c r="I2" s="58"/>
      <c r="J2" s="58"/>
      <c r="K2" s="58"/>
      <c r="L2" s="62"/>
    </row>
    <row r="3" spans="1:11" ht="22.5">
      <c r="A3" s="284" t="s">
        <v>48</v>
      </c>
      <c r="B3" s="284"/>
      <c r="C3" s="284"/>
      <c r="D3" s="284"/>
      <c r="E3" s="284"/>
      <c r="F3" s="284"/>
      <c r="G3" s="284"/>
      <c r="H3" s="284"/>
      <c r="I3" s="64" t="s">
        <v>49</v>
      </c>
      <c r="J3" s="65" t="s">
        <v>266</v>
      </c>
      <c r="K3" s="65" t="s">
        <v>267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7">
        <v>2</v>
      </c>
      <c r="J4" s="66" t="s">
        <v>4</v>
      </c>
      <c r="K4" s="66" t="s">
        <v>5</v>
      </c>
    </row>
    <row r="5" spans="1:11" ht="12.75">
      <c r="A5" s="269" t="s">
        <v>268</v>
      </c>
      <c r="B5" s="270"/>
      <c r="C5" s="270"/>
      <c r="D5" s="270"/>
      <c r="E5" s="270"/>
      <c r="F5" s="270"/>
      <c r="G5" s="270"/>
      <c r="H5" s="270"/>
      <c r="I5" s="39">
        <v>1</v>
      </c>
      <c r="J5" s="6">
        <v>9822853500</v>
      </c>
      <c r="K5" s="6">
        <v>9822853500</v>
      </c>
    </row>
    <row r="6" spans="1:11" ht="12.75">
      <c r="A6" s="269" t="s">
        <v>269</v>
      </c>
      <c r="B6" s="270"/>
      <c r="C6" s="270"/>
      <c r="D6" s="270"/>
      <c r="E6" s="270"/>
      <c r="F6" s="270"/>
      <c r="G6" s="270"/>
      <c r="H6" s="270"/>
      <c r="I6" s="39">
        <v>2</v>
      </c>
      <c r="J6" s="7">
        <v>0</v>
      </c>
      <c r="K6" s="7">
        <v>0</v>
      </c>
    </row>
    <row r="7" spans="1:11" ht="12.75">
      <c r="A7" s="269" t="s">
        <v>270</v>
      </c>
      <c r="B7" s="270"/>
      <c r="C7" s="270"/>
      <c r="D7" s="270"/>
      <c r="E7" s="270"/>
      <c r="F7" s="270"/>
      <c r="G7" s="270"/>
      <c r="H7" s="270"/>
      <c r="I7" s="39">
        <v>3</v>
      </c>
      <c r="J7" s="7">
        <v>444127003</v>
      </c>
      <c r="K7" s="7">
        <v>491199230</v>
      </c>
    </row>
    <row r="8" spans="1:11" ht="12.75">
      <c r="A8" s="269" t="s">
        <v>271</v>
      </c>
      <c r="B8" s="270"/>
      <c r="C8" s="270"/>
      <c r="D8" s="270"/>
      <c r="E8" s="270"/>
      <c r="F8" s="270"/>
      <c r="G8" s="270"/>
      <c r="H8" s="270"/>
      <c r="I8" s="39">
        <v>4</v>
      </c>
      <c r="J8" s="7">
        <v>377004004</v>
      </c>
      <c r="K8" s="7">
        <v>732180120</v>
      </c>
    </row>
    <row r="9" spans="1:11" ht="12.75">
      <c r="A9" s="269" t="s">
        <v>272</v>
      </c>
      <c r="B9" s="270"/>
      <c r="C9" s="270"/>
      <c r="D9" s="270"/>
      <c r="E9" s="270"/>
      <c r="F9" s="270"/>
      <c r="G9" s="270"/>
      <c r="H9" s="270"/>
      <c r="I9" s="39">
        <v>5</v>
      </c>
      <c r="J9" s="7">
        <v>893483740</v>
      </c>
      <c r="K9" s="7">
        <v>410152935</v>
      </c>
    </row>
    <row r="10" spans="1:11" ht="12.75">
      <c r="A10" s="269" t="s">
        <v>273</v>
      </c>
      <c r="B10" s="270"/>
      <c r="C10" s="270"/>
      <c r="D10" s="270"/>
      <c r="E10" s="270"/>
      <c r="F10" s="270"/>
      <c r="G10" s="270"/>
      <c r="H10" s="270"/>
      <c r="I10" s="39">
        <v>6</v>
      </c>
      <c r="J10" s="7">
        <v>0</v>
      </c>
      <c r="K10" s="7">
        <v>0</v>
      </c>
    </row>
    <row r="11" spans="1:11" ht="12.75">
      <c r="A11" s="269" t="s">
        <v>274</v>
      </c>
      <c r="B11" s="270"/>
      <c r="C11" s="270"/>
      <c r="D11" s="270"/>
      <c r="E11" s="270"/>
      <c r="F11" s="270"/>
      <c r="G11" s="270"/>
      <c r="H11" s="270"/>
      <c r="I11" s="39">
        <v>7</v>
      </c>
      <c r="J11" s="7">
        <v>0</v>
      </c>
      <c r="K11" s="7">
        <v>0</v>
      </c>
    </row>
    <row r="12" spans="1:11" ht="12.75">
      <c r="A12" s="269" t="s">
        <v>275</v>
      </c>
      <c r="B12" s="270"/>
      <c r="C12" s="270"/>
      <c r="D12" s="270"/>
      <c r="E12" s="270"/>
      <c r="F12" s="270"/>
      <c r="G12" s="270"/>
      <c r="H12" s="270"/>
      <c r="I12" s="39">
        <v>8</v>
      </c>
      <c r="J12" s="7">
        <v>4020162</v>
      </c>
      <c r="K12" s="7">
        <v>39390142</v>
      </c>
    </row>
    <row r="13" spans="1:11" ht="12.75">
      <c r="A13" s="269" t="s">
        <v>276</v>
      </c>
      <c r="B13" s="270"/>
      <c r="C13" s="270"/>
      <c r="D13" s="270"/>
      <c r="E13" s="270"/>
      <c r="F13" s="270"/>
      <c r="G13" s="270"/>
      <c r="H13" s="270"/>
      <c r="I13" s="39">
        <v>9</v>
      </c>
      <c r="J13" s="7">
        <v>0</v>
      </c>
      <c r="K13" s="7">
        <v>0</v>
      </c>
    </row>
    <row r="14" spans="1:12" ht="12.75">
      <c r="A14" s="271" t="s">
        <v>277</v>
      </c>
      <c r="B14" s="272"/>
      <c r="C14" s="272"/>
      <c r="D14" s="272"/>
      <c r="E14" s="272"/>
      <c r="F14" s="272"/>
      <c r="G14" s="272"/>
      <c r="H14" s="272"/>
      <c r="I14" s="39">
        <v>10</v>
      </c>
      <c r="J14" s="45">
        <f>SUM(J5:J13)</f>
        <v>11541488409</v>
      </c>
      <c r="K14" s="45">
        <f>SUM(K5:K13)</f>
        <v>11495775927</v>
      </c>
      <c r="L14" s="104"/>
    </row>
    <row r="15" spans="1:11" ht="12.75">
      <c r="A15" s="269" t="s">
        <v>286</v>
      </c>
      <c r="B15" s="270"/>
      <c r="C15" s="270"/>
      <c r="D15" s="270"/>
      <c r="E15" s="270"/>
      <c r="F15" s="270"/>
      <c r="G15" s="270"/>
      <c r="H15" s="270"/>
      <c r="I15" s="39">
        <v>11</v>
      </c>
      <c r="J15" s="7">
        <v>0</v>
      </c>
      <c r="K15" s="7">
        <v>0</v>
      </c>
    </row>
    <row r="16" spans="1:11" ht="12.75">
      <c r="A16" s="269" t="s">
        <v>285</v>
      </c>
      <c r="B16" s="270"/>
      <c r="C16" s="270"/>
      <c r="D16" s="270"/>
      <c r="E16" s="270"/>
      <c r="F16" s="270"/>
      <c r="G16" s="270"/>
      <c r="H16" s="270"/>
      <c r="I16" s="39">
        <v>12</v>
      </c>
      <c r="J16" s="7">
        <v>0</v>
      </c>
      <c r="K16" s="7">
        <v>0</v>
      </c>
    </row>
    <row r="17" spans="1:11" ht="12.75">
      <c r="A17" s="269" t="s">
        <v>284</v>
      </c>
      <c r="B17" s="270"/>
      <c r="C17" s="270"/>
      <c r="D17" s="270"/>
      <c r="E17" s="270"/>
      <c r="F17" s="270"/>
      <c r="G17" s="270"/>
      <c r="H17" s="270"/>
      <c r="I17" s="39">
        <v>13</v>
      </c>
      <c r="J17" s="7">
        <v>0</v>
      </c>
      <c r="K17" s="7">
        <v>0</v>
      </c>
    </row>
    <row r="18" spans="1:11" ht="12.75">
      <c r="A18" s="269" t="s">
        <v>283</v>
      </c>
      <c r="B18" s="270"/>
      <c r="C18" s="270"/>
      <c r="D18" s="270"/>
      <c r="E18" s="270"/>
      <c r="F18" s="270"/>
      <c r="G18" s="270"/>
      <c r="H18" s="270"/>
      <c r="I18" s="39">
        <v>14</v>
      </c>
      <c r="J18" s="7">
        <v>0</v>
      </c>
      <c r="K18" s="7">
        <v>0</v>
      </c>
    </row>
    <row r="19" spans="1:11" ht="12.75">
      <c r="A19" s="269" t="s">
        <v>282</v>
      </c>
      <c r="B19" s="270"/>
      <c r="C19" s="270"/>
      <c r="D19" s="270"/>
      <c r="E19" s="270"/>
      <c r="F19" s="270"/>
      <c r="G19" s="270"/>
      <c r="H19" s="270"/>
      <c r="I19" s="39">
        <v>15</v>
      </c>
      <c r="J19" s="7">
        <v>0</v>
      </c>
      <c r="K19" s="7">
        <v>0</v>
      </c>
    </row>
    <row r="20" spans="1:11" ht="12.75">
      <c r="A20" s="269" t="s">
        <v>281</v>
      </c>
      <c r="B20" s="270"/>
      <c r="C20" s="270"/>
      <c r="D20" s="270"/>
      <c r="E20" s="270"/>
      <c r="F20" s="270"/>
      <c r="G20" s="270"/>
      <c r="H20" s="270"/>
      <c r="I20" s="39">
        <v>16</v>
      </c>
      <c r="J20" s="7">
        <v>0</v>
      </c>
      <c r="K20" s="7">
        <v>0</v>
      </c>
    </row>
    <row r="21" spans="1:11" ht="12.75">
      <c r="A21" s="271" t="s">
        <v>280</v>
      </c>
      <c r="B21" s="272"/>
      <c r="C21" s="272"/>
      <c r="D21" s="272"/>
      <c r="E21" s="272"/>
      <c r="F21" s="272"/>
      <c r="G21" s="272"/>
      <c r="H21" s="272"/>
      <c r="I21" s="39">
        <v>17</v>
      </c>
      <c r="J21" s="52">
        <v>0</v>
      </c>
      <c r="K21" s="52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77" t="s">
        <v>279</v>
      </c>
      <c r="B23" s="278"/>
      <c r="C23" s="278"/>
      <c r="D23" s="278"/>
      <c r="E23" s="278"/>
      <c r="F23" s="278"/>
      <c r="G23" s="278"/>
      <c r="H23" s="278"/>
      <c r="I23" s="41">
        <v>18</v>
      </c>
      <c r="J23" s="40"/>
      <c r="K23" s="40"/>
    </row>
    <row r="24" spans="1:11" ht="17.25" customHeight="1">
      <c r="A24" s="279" t="s">
        <v>278</v>
      </c>
      <c r="B24" s="280"/>
      <c r="C24" s="280"/>
      <c r="D24" s="280"/>
      <c r="E24" s="280"/>
      <c r="F24" s="280"/>
      <c r="G24" s="280"/>
      <c r="H24" s="280"/>
      <c r="I24" s="42">
        <v>19</v>
      </c>
      <c r="J24" s="63"/>
      <c r="K24" s="63"/>
    </row>
    <row r="25" spans="1:11" ht="30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2016-04-25T13:53:01Z</cp:lastPrinted>
  <dcterms:created xsi:type="dcterms:W3CDTF">2008-10-17T11:51:54Z</dcterms:created>
  <dcterms:modified xsi:type="dcterms:W3CDTF">2016-07-25T18:25:10Z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