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'PL'!$A$1:$G$71</definedName>
    <definedName name="_xlnm.Print_Area" localSheetId="3">'Cash flow'!$A$1:$E$53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<sst xmlns="http://schemas.openxmlformats.org/spreadsheetml/2006/main" count="333" uniqueCount="296">
  <si>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</si>
  <si>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</si>
  <si>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</si>
  <si>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</si>
  <si>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</si>
  <si>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</si>
  <si>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</si>
  <si>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</si>
  <si>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</si>
  <si>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</si>
  <si>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</si>
  <si>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</si>
  <si>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</si>
  <si>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</si>
  <si>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</si>
  <si>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</si>
  <si>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</si>
  <si>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</si>
  <si>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</si>
  <si>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</si>
  <si>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</si>
  <si>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</si>
  <si>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</si>
  <si>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</si>
  <si>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</si>
  <si>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</si>
  <si>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</si>
  <si>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</si>
  <si>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</si>
  <si>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</si>
  <si>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</si>
  <si>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</si>
  <si>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</si>
  <si>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</si>
  <si>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</si>
  <si>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</si>
  <si>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</si>
  <si>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</si>
  <si>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</si>
  <si>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</si>
  <si>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</si>
  <si>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</si>
  <si>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</si>
  <si>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</si>
  <si>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</si>
  <si>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</si>
  <si>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</si>
  <si>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</si>
  <si>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</si>
  <si>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</si>
  <si>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</si>
  <si>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</si>
  <si>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</si>
  <si>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</si>
  <si>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</si>
  <si>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</si>
  <si>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</si>
  <si>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</si>
  <si>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</si>
  <si>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</si>
  <si>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</si>
  <si>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</si>
  <si>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</si>
  <si>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</si>
  <si>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</si>
  <si>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</si>
  <si>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</si>
  <si>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</si>
  <si>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</si>
  <si>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</si>
  <si>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</si>
  <si>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</si>
  <si>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</si>
  <si>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</si>
  <si>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</si>
  <si>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</si>
  <si>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</si>
  <si>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</si>
  <si>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</si>
  <si>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</si>
  <si>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</si>
  <si>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</si>
  <si>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</si>
  <si>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</si>
  <si>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</si>
  <si>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</si>
  <si>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</si>
  <si>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</si>
  <si>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</si>
  <si>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</si>
  <si>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</si>
  <si>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</si>
  <si>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</si>
  <si>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</si>
  <si>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</si>
  <si>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</si>
  <si>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</si>
  <si>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</si>
  <si>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</si>
  <si>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</si>
  <si>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</si>
  <si>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</si>
  <si>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</si>
  <si>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</si>
  <si>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</si>
  <si>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</si>
  <si>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</si>
  <si>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</si>
  <si>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</si>
  <si>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</si>
  <si>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</si>
  <si>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</si>
  <si>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</si>
  <si>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</si>
  <si>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</si>
  <si>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</si>
  <si>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</si>
  <si>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</si>
  <si>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</si>
  <si>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</si>
  <si>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</si>
  <si>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</si>
  <si>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</si>
  <si>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</si>
  <si>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</si>
  <si>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</si>
  <si>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</si>
  <si>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</si>
  <si>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</si>
  <si>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</si>
  <si>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</si>
  <si>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</si>
  <si>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</si>
  <si>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</si>
  <si>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</si>
  <si>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</si>
  <si>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</si>
  <si>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</si>
  <si>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</si>
  <si>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</si>
  <si>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</si>
  <si>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</si>
  <si>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</si>
  <si>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</si>
  <si>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</si>
  <si>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</si>
  <si>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</si>
  <si>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</si>
  <si>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</si>
  <si>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</si>
  <si>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</si>
  <si>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</si>
  <si>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</si>
  <si>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</si>
  <si>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</si>
  <si>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</si>
  <si>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</si>
  <si>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</si>
  <si>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</si>
  <si>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</si>
  <si>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</si>
  <si>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</si>
  <si>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</si>
  <si>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</si>
  <si>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</si>
  <si>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</si>
  <si>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</si>
  <si>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</si>
  <si>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</si>
  <si>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</si>
  <si>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</si>
  <si>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</si>
  <si>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</si>
  <si>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</si>
  <si>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</si>
  <si>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</si>
  <si>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</si>
  <si>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</si>
  <si>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</si>
  <si>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</si>
  <si>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</si>
  <si>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</si>
  <si>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</si>
  <si>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</si>
  <si>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</si>
  <si>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</si>
  <si>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</si>
  <si>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</si>
  <si>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</si>
  <si>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</si>
  <si>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</si>
  <si>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</si>
  <si>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</si>
  <si>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</si>
  <si>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</si>
  <si>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</si>
  <si>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</si>
  <si>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</si>
  <si>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</si>
  <si>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</si>
  <si>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</si>
  <si>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</si>
  <si>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</si>
  <si>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</si>
  <si>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</si>
  <si>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</si>
  <si>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</si>
  <si>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</si>
  <si>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</si>
  <si>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</si>
  <si>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</si>
  <si>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</si>
  <si>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</si>
  <si>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</si>
  <si>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</si>
  <si>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</si>
  <si>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</si>
  <si>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</si>
  <si>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</si>
  <si>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</si>
  <si>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</si>
  <si>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</si>
  <si>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</si>
  <si>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</si>
  <si>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</si>
  <si>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</si>
  <si>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</si>
  <si>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</si>
  <si>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</si>
  <si>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</si>
  <si>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</si>
  <si>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</si>
  <si>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</si>
  <si>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</si>
  <si>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</si>
  <si>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</si>
  <si>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</si>
  <si>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</si>
  <si>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</si>
  <si>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</si>
  <si>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</si>
  <si>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</si>
  <si>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</si>
  <si>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</si>
  <si>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</si>
  <si>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</si>
  <si>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</si>
  <si>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</si>
  <si>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</si>
  <si>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</si>
  <si>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</si>
  <si>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</si>
  <si>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</si>
  <si>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</si>
  <si>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</si>
  <si>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</si>
  <si>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</si>
  <si>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</si>
  <si>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</si>
  <si>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</si>
  <si>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</si>
  <si>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</si>
  <si>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</si>
  <si>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</si>
  <si>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</si>
  <si>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</si>
  <si>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</si>
  <si>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</si>
  <si>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</si>
  <si>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</si>
  <si>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</si>
  <si>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</si>
  <si>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</si>
  <si>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</si>
  <si>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</si>
  <si>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</si>
  <si>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</si>
  <si>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</si>
  <si>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</si>
  <si>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</si>
  <si>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</si>
  <si>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</si>
  <si>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</si>
  <si>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</si>
  <si>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</si>
  <si>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</si>
  <si>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</si>
  <si>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</si>
  <si>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</si>
  <si>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</si>
  <si>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</si>
  <si>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01.01.2014.</t>
  </si>
  <si>
    <t>Roberta Frangeša Mihanovića 9</t>
  </si>
  <si>
    <t>31.12.2014.</t>
  </si>
  <si>
    <t>as of 31.12.2014.</t>
  </si>
  <si>
    <t>period 01.01.2014. to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</si>
</sst>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59" customWidth="1"/>
    <col min="2" max="2" width="13.00390625" style="159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30</v>
      </c>
      <c r="B1" s="188"/>
      <c r="C1" s="188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251" t="s">
        <v>31</v>
      </c>
      <c r="B2" s="252"/>
      <c r="C2" s="252"/>
      <c r="D2" s="253"/>
      <c r="E2" s="90" t="s">
        <v>291</v>
      </c>
      <c r="F2" s="12"/>
      <c r="G2" s="13" t="s">
        <v>46</v>
      </c>
      <c r="H2" s="90" t="s">
        <v>293</v>
      </c>
      <c r="I2" s="71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">
      <c r="A4" s="254" t="s">
        <v>6</v>
      </c>
      <c r="B4" s="255"/>
      <c r="C4" s="255"/>
      <c r="D4" s="255"/>
      <c r="E4" s="255"/>
      <c r="F4" s="255"/>
      <c r="G4" s="255"/>
      <c r="H4" s="255"/>
      <c r="I4" s="256"/>
      <c r="J4" s="10"/>
      <c r="K4" s="10"/>
      <c r="L4" s="10"/>
    </row>
    <row r="5" spans="1:12" ht="12.75">
      <c r="A5" s="16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207" t="s">
        <v>15</v>
      </c>
      <c r="B6" s="208"/>
      <c r="C6" s="249" t="s">
        <v>7</v>
      </c>
      <c r="D6" s="250"/>
      <c r="E6" s="27"/>
      <c r="F6" s="27"/>
      <c r="G6" s="27"/>
      <c r="H6" s="27"/>
      <c r="I6" s="75"/>
      <c r="J6" s="10"/>
      <c r="K6" s="10"/>
      <c r="L6" s="10"/>
    </row>
    <row r="7" spans="1:12" ht="12.75">
      <c r="A7" s="152"/>
      <c r="B7" s="152"/>
      <c r="C7" s="93"/>
      <c r="D7" s="93"/>
      <c r="E7" s="27"/>
      <c r="F7" s="27"/>
      <c r="G7" s="27"/>
      <c r="H7" s="27"/>
      <c r="I7" s="75"/>
      <c r="J7" s="10"/>
      <c r="K7" s="10"/>
      <c r="L7" s="10"/>
    </row>
    <row r="8" spans="1:12" ht="12.75" customHeight="1">
      <c r="A8" s="257" t="s">
        <v>16</v>
      </c>
      <c r="B8" s="258"/>
      <c r="C8" s="249" t="s">
        <v>8</v>
      </c>
      <c r="D8" s="259"/>
      <c r="E8" s="27"/>
      <c r="F8" s="27"/>
      <c r="G8" s="27"/>
      <c r="H8" s="27"/>
      <c r="I8" s="76"/>
      <c r="J8" s="10"/>
      <c r="K8" s="10"/>
      <c r="L8" s="10"/>
    </row>
    <row r="9" spans="1:12" ht="12.75">
      <c r="A9" s="153"/>
      <c r="B9" s="153"/>
      <c r="C9" s="94"/>
      <c r="D9" s="93"/>
      <c r="E9" s="16"/>
      <c r="F9" s="16"/>
      <c r="G9" s="16"/>
      <c r="H9" s="16"/>
      <c r="I9" s="76"/>
      <c r="J9" s="10"/>
      <c r="K9" s="10"/>
      <c r="L9" s="10"/>
    </row>
    <row r="10" spans="1:12" ht="12.75" customHeight="1">
      <c r="A10" s="246" t="s">
        <v>17</v>
      </c>
      <c r="B10" s="247"/>
      <c r="C10" s="249" t="s">
        <v>9</v>
      </c>
      <c r="D10" s="250"/>
      <c r="E10" s="16"/>
      <c r="F10" s="16"/>
      <c r="G10" s="16"/>
      <c r="H10" s="16"/>
      <c r="I10" s="76"/>
      <c r="J10" s="10"/>
      <c r="K10" s="10"/>
      <c r="L10" s="10"/>
    </row>
    <row r="11" spans="1:12" ht="12.75">
      <c r="A11" s="248"/>
      <c r="B11" s="248"/>
      <c r="C11" s="16"/>
      <c r="D11" s="16"/>
      <c r="E11" s="16"/>
      <c r="F11" s="16"/>
      <c r="G11" s="16"/>
      <c r="H11" s="16"/>
      <c r="I11" s="76"/>
      <c r="J11" s="10"/>
      <c r="K11" s="10"/>
      <c r="L11" s="10"/>
    </row>
    <row r="12" spans="1:12" ht="12.75">
      <c r="A12" s="207" t="s">
        <v>18</v>
      </c>
      <c r="B12" s="208"/>
      <c r="C12" s="234" t="s">
        <v>10</v>
      </c>
      <c r="D12" s="239"/>
      <c r="E12" s="239"/>
      <c r="F12" s="239"/>
      <c r="G12" s="239"/>
      <c r="H12" s="239"/>
      <c r="I12" s="240"/>
      <c r="J12" s="10"/>
      <c r="K12" s="10"/>
      <c r="L12" s="10"/>
    </row>
    <row r="13" spans="1:12" ht="12.75">
      <c r="A13" s="152"/>
      <c r="B13" s="152"/>
      <c r="C13" s="95"/>
      <c r="D13" s="93"/>
      <c r="E13" s="93"/>
      <c r="F13" s="93"/>
      <c r="G13" s="93"/>
      <c r="H13" s="93"/>
      <c r="I13" s="93"/>
      <c r="J13" s="10"/>
      <c r="K13" s="10"/>
      <c r="L13" s="10"/>
    </row>
    <row r="14" spans="1:12" ht="12.75">
      <c r="A14" s="207" t="s">
        <v>19</v>
      </c>
      <c r="B14" s="241"/>
      <c r="C14" s="242">
        <v>10110</v>
      </c>
      <c r="D14" s="243"/>
      <c r="E14" s="93"/>
      <c r="F14" s="234" t="s">
        <v>11</v>
      </c>
      <c r="G14" s="244"/>
      <c r="H14" s="244"/>
      <c r="I14" s="245"/>
      <c r="J14" s="10"/>
      <c r="K14" s="10"/>
      <c r="L14" s="10"/>
    </row>
    <row r="15" spans="1:12" ht="12.75">
      <c r="A15" s="152"/>
      <c r="B15" s="152"/>
      <c r="C15" s="93"/>
      <c r="D15" s="93"/>
      <c r="E15" s="93"/>
      <c r="F15" s="93"/>
      <c r="G15" s="93"/>
      <c r="H15" s="93"/>
      <c r="I15" s="93"/>
      <c r="J15" s="10"/>
      <c r="K15" s="10"/>
      <c r="L15" s="10"/>
    </row>
    <row r="16" spans="1:12" ht="12.75">
      <c r="A16" s="207" t="s">
        <v>20</v>
      </c>
      <c r="B16" s="208"/>
      <c r="C16" s="234" t="s">
        <v>292</v>
      </c>
      <c r="D16" s="239"/>
      <c r="E16" s="239"/>
      <c r="F16" s="239"/>
      <c r="G16" s="239"/>
      <c r="H16" s="239"/>
      <c r="I16" s="240"/>
      <c r="J16" s="10"/>
      <c r="K16" s="10"/>
      <c r="L16" s="10"/>
    </row>
    <row r="17" spans="1:12" ht="12.75">
      <c r="A17" s="152"/>
      <c r="B17" s="152"/>
      <c r="C17" s="93"/>
      <c r="D17" s="93"/>
      <c r="E17" s="93"/>
      <c r="F17" s="93"/>
      <c r="G17" s="93"/>
      <c r="H17" s="93"/>
      <c r="I17" s="93"/>
      <c r="J17" s="10"/>
      <c r="K17" s="10"/>
      <c r="L17" s="10"/>
    </row>
    <row r="18" spans="1:12" ht="12.75">
      <c r="A18" s="207" t="s">
        <v>21</v>
      </c>
      <c r="B18" s="208"/>
      <c r="C18" s="231" t="s">
        <v>12</v>
      </c>
      <c r="D18" s="232"/>
      <c r="E18" s="232"/>
      <c r="F18" s="232"/>
      <c r="G18" s="232"/>
      <c r="H18" s="232"/>
      <c r="I18" s="233"/>
      <c r="J18" s="10"/>
      <c r="K18" s="10"/>
      <c r="L18" s="10"/>
    </row>
    <row r="19" spans="1:12" ht="12.75">
      <c r="A19" s="152"/>
      <c r="B19" s="152"/>
      <c r="C19" s="95"/>
      <c r="D19" s="93"/>
      <c r="E19" s="93"/>
      <c r="F19" s="93"/>
      <c r="G19" s="93"/>
      <c r="H19" s="93"/>
      <c r="I19" s="93"/>
      <c r="J19" s="10"/>
      <c r="K19" s="10"/>
      <c r="L19" s="10"/>
    </row>
    <row r="20" spans="1:12" ht="12.75">
      <c r="A20" s="207" t="s">
        <v>22</v>
      </c>
      <c r="B20" s="208"/>
      <c r="C20" s="231" t="s">
        <v>12</v>
      </c>
      <c r="D20" s="232"/>
      <c r="E20" s="232"/>
      <c r="F20" s="232"/>
      <c r="G20" s="232"/>
      <c r="H20" s="232"/>
      <c r="I20" s="233"/>
      <c r="J20" s="10"/>
      <c r="K20" s="10"/>
      <c r="L20" s="10"/>
    </row>
    <row r="21" spans="1:12" ht="12.75">
      <c r="A21" s="152"/>
      <c r="B21" s="152"/>
      <c r="C21" s="95"/>
      <c r="D21" s="93"/>
      <c r="E21" s="93"/>
      <c r="F21" s="93"/>
      <c r="G21" s="93"/>
      <c r="H21" s="93"/>
      <c r="I21" s="93"/>
      <c r="J21" s="10"/>
      <c r="K21" s="10"/>
      <c r="L21" s="10"/>
    </row>
    <row r="22" spans="1:12" ht="12.75">
      <c r="A22" s="207" t="s">
        <v>23</v>
      </c>
      <c r="B22" s="208"/>
      <c r="C22" s="96">
        <v>133</v>
      </c>
      <c r="D22" s="234" t="s">
        <v>11</v>
      </c>
      <c r="E22" s="235"/>
      <c r="F22" s="236"/>
      <c r="G22" s="237"/>
      <c r="H22" s="238"/>
      <c r="I22" s="97"/>
      <c r="J22" s="10"/>
      <c r="K22" s="10"/>
      <c r="L22" s="10"/>
    </row>
    <row r="23" spans="1:12" ht="12.75">
      <c r="A23" s="152"/>
      <c r="B23" s="152"/>
      <c r="C23" s="93"/>
      <c r="D23" s="93"/>
      <c r="E23" s="93"/>
      <c r="F23" s="93"/>
      <c r="G23" s="93"/>
      <c r="H23" s="93"/>
      <c r="I23" s="98"/>
      <c r="J23" s="10"/>
      <c r="K23" s="10"/>
      <c r="L23" s="10"/>
    </row>
    <row r="24" spans="1:12" ht="12.75">
      <c r="A24" s="207" t="s">
        <v>24</v>
      </c>
      <c r="B24" s="208"/>
      <c r="C24" s="96">
        <v>21</v>
      </c>
      <c r="D24" s="234" t="s">
        <v>13</v>
      </c>
      <c r="E24" s="235"/>
      <c r="F24" s="235"/>
      <c r="G24" s="236"/>
      <c r="H24" s="151" t="s">
        <v>35</v>
      </c>
      <c r="I24" s="99">
        <v>4325</v>
      </c>
      <c r="J24" s="10"/>
      <c r="K24" s="10"/>
      <c r="L24" s="10"/>
    </row>
    <row r="25" spans="1:12" ht="12.75">
      <c r="A25" s="152"/>
      <c r="B25" s="152"/>
      <c r="C25" s="93"/>
      <c r="D25" s="93"/>
      <c r="E25" s="93"/>
      <c r="F25" s="93"/>
      <c r="G25" s="100"/>
      <c r="H25" s="152" t="s">
        <v>36</v>
      </c>
      <c r="I25" s="95"/>
      <c r="J25" s="10"/>
      <c r="K25" s="10"/>
      <c r="L25" s="10"/>
    </row>
    <row r="26" spans="1:12" ht="12.75">
      <c r="A26" s="207" t="s">
        <v>25</v>
      </c>
      <c r="B26" s="208"/>
      <c r="C26" s="101" t="s">
        <v>32</v>
      </c>
      <c r="D26" s="102"/>
      <c r="E26" s="103"/>
      <c r="F26" s="98"/>
      <c r="G26" s="207" t="s">
        <v>37</v>
      </c>
      <c r="H26" s="208"/>
      <c r="I26" s="104" t="s">
        <v>14</v>
      </c>
      <c r="J26" s="10"/>
      <c r="K26" s="10"/>
      <c r="L26" s="10"/>
    </row>
    <row r="27" spans="1:12" ht="12.75">
      <c r="A27" s="152"/>
      <c r="B27" s="152"/>
      <c r="C27" s="16"/>
      <c r="D27" s="77"/>
      <c r="E27" s="77"/>
      <c r="F27" s="77"/>
      <c r="G27" s="77"/>
      <c r="H27" s="16"/>
      <c r="I27" s="78"/>
      <c r="J27" s="10"/>
      <c r="K27" s="10"/>
      <c r="L27" s="10"/>
    </row>
    <row r="28" spans="1:12" ht="12.75">
      <c r="A28" s="226" t="s">
        <v>33</v>
      </c>
      <c r="B28" s="227"/>
      <c r="C28" s="228"/>
      <c r="D28" s="228"/>
      <c r="E28" s="227" t="s">
        <v>34</v>
      </c>
      <c r="F28" s="229"/>
      <c r="G28" s="229"/>
      <c r="H28" s="230" t="s">
        <v>1</v>
      </c>
      <c r="I28" s="230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8"/>
      <c r="J29" s="10"/>
      <c r="K29" s="10"/>
      <c r="L29" s="10"/>
    </row>
    <row r="30" spans="1:12" ht="12.75">
      <c r="A30" s="198"/>
      <c r="B30" s="199"/>
      <c r="C30" s="199"/>
      <c r="D30" s="200"/>
      <c r="E30" s="198"/>
      <c r="F30" s="199"/>
      <c r="G30" s="199"/>
      <c r="H30" s="222"/>
      <c r="I30" s="223"/>
      <c r="J30" s="10"/>
      <c r="K30" s="10"/>
      <c r="L30" s="10"/>
    </row>
    <row r="31" spans="1:12" ht="12.75">
      <c r="A31" s="150"/>
      <c r="B31" s="150"/>
      <c r="C31" s="21"/>
      <c r="D31" s="224"/>
      <c r="E31" s="224"/>
      <c r="F31" s="224"/>
      <c r="G31" s="225"/>
      <c r="H31" s="16"/>
      <c r="I31" s="79"/>
      <c r="J31" s="10"/>
      <c r="K31" s="10"/>
      <c r="L31" s="10"/>
    </row>
    <row r="32" spans="1:12" ht="12.75">
      <c r="A32" s="198"/>
      <c r="B32" s="199"/>
      <c r="C32" s="199"/>
      <c r="D32" s="200"/>
      <c r="E32" s="198"/>
      <c r="F32" s="199"/>
      <c r="G32" s="199"/>
      <c r="H32" s="222"/>
      <c r="I32" s="223"/>
      <c r="J32" s="10"/>
      <c r="K32" s="10"/>
      <c r="L32" s="10"/>
    </row>
    <row r="33" spans="1:12" ht="12.75">
      <c r="A33" s="150"/>
      <c r="B33" s="150"/>
      <c r="C33" s="21"/>
      <c r="D33" s="26"/>
      <c r="E33" s="26"/>
      <c r="F33" s="26"/>
      <c r="G33" s="27"/>
      <c r="H33" s="16"/>
      <c r="I33" s="80"/>
      <c r="J33" s="10"/>
      <c r="K33" s="10"/>
      <c r="L33" s="10"/>
    </row>
    <row r="34" spans="1:12" ht="12.75">
      <c r="A34" s="198"/>
      <c r="B34" s="199"/>
      <c r="C34" s="199"/>
      <c r="D34" s="200"/>
      <c r="E34" s="198"/>
      <c r="F34" s="199"/>
      <c r="G34" s="199"/>
      <c r="H34" s="222"/>
      <c r="I34" s="223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0"/>
      <c r="J35" s="10"/>
      <c r="K35" s="10"/>
      <c r="L35" s="10"/>
    </row>
    <row r="36" spans="1:12" ht="12.75">
      <c r="A36" s="198"/>
      <c r="B36" s="199"/>
      <c r="C36" s="199"/>
      <c r="D36" s="200"/>
      <c r="E36" s="198"/>
      <c r="F36" s="199"/>
      <c r="G36" s="199"/>
      <c r="H36" s="222"/>
      <c r="I36" s="223"/>
      <c r="J36" s="10"/>
      <c r="K36" s="10"/>
      <c r="L36" s="10"/>
    </row>
    <row r="37" spans="1:12" ht="12.75">
      <c r="A37" s="28"/>
      <c r="B37" s="28"/>
      <c r="C37" s="219"/>
      <c r="D37" s="220"/>
      <c r="E37" s="16"/>
      <c r="F37" s="219"/>
      <c r="G37" s="220"/>
      <c r="H37" s="16"/>
      <c r="I37" s="76"/>
      <c r="J37" s="10"/>
      <c r="K37" s="10"/>
      <c r="L37" s="10"/>
    </row>
    <row r="38" spans="1:12" ht="12.75">
      <c r="A38" s="198"/>
      <c r="B38" s="199"/>
      <c r="C38" s="199"/>
      <c r="D38" s="200"/>
      <c r="E38" s="198"/>
      <c r="F38" s="199"/>
      <c r="G38" s="199"/>
      <c r="H38" s="222"/>
      <c r="I38" s="223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6"/>
      <c r="J39" s="10"/>
      <c r="K39" s="10"/>
      <c r="L39" s="10"/>
    </row>
    <row r="40" spans="1:12" ht="12.75">
      <c r="A40" s="198"/>
      <c r="B40" s="199"/>
      <c r="C40" s="199"/>
      <c r="D40" s="200"/>
      <c r="E40" s="198"/>
      <c r="F40" s="199"/>
      <c r="G40" s="199"/>
      <c r="H40" s="222"/>
      <c r="I40" s="223"/>
      <c r="J40" s="10"/>
      <c r="K40" s="10"/>
      <c r="L40" s="10"/>
    </row>
    <row r="41" spans="1:12" ht="12.75">
      <c r="A41" s="154"/>
      <c r="B41" s="31"/>
      <c r="C41" s="31"/>
      <c r="D41" s="31"/>
      <c r="E41" s="23"/>
      <c r="F41" s="91"/>
      <c r="G41" s="91"/>
      <c r="H41" s="92"/>
      <c r="I41" s="81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6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2"/>
      <c r="J43" s="10"/>
      <c r="K43" s="10"/>
      <c r="L43" s="10"/>
    </row>
    <row r="44" spans="1:12" ht="12.75" customHeight="1">
      <c r="A44" s="190" t="s">
        <v>26</v>
      </c>
      <c r="B44" s="191"/>
      <c r="C44" s="222"/>
      <c r="D44" s="223"/>
      <c r="E44" s="24"/>
      <c r="F44" s="192"/>
      <c r="G44" s="199"/>
      <c r="H44" s="199"/>
      <c r="I44" s="200"/>
      <c r="J44" s="10"/>
      <c r="K44" s="10"/>
      <c r="L44" s="10"/>
    </row>
    <row r="45" spans="1:12" ht="12.75">
      <c r="A45" s="28"/>
      <c r="B45" s="28"/>
      <c r="C45" s="219"/>
      <c r="D45" s="220"/>
      <c r="E45" s="16"/>
      <c r="F45" s="219"/>
      <c r="G45" s="221"/>
      <c r="H45" s="33"/>
      <c r="I45" s="83"/>
      <c r="J45" s="10"/>
      <c r="K45" s="10"/>
      <c r="L45" s="10"/>
    </row>
    <row r="46" spans="1:12" ht="12.75" customHeight="1">
      <c r="A46" s="190" t="s">
        <v>27</v>
      </c>
      <c r="B46" s="191"/>
      <c r="C46" s="192"/>
      <c r="D46" s="193"/>
      <c r="E46" s="193"/>
      <c r="F46" s="193"/>
      <c r="G46" s="193"/>
      <c r="H46" s="193"/>
      <c r="I46" s="194"/>
      <c r="J46" s="10"/>
      <c r="K46" s="10"/>
      <c r="L46" s="10"/>
    </row>
    <row r="47" spans="1:12" ht="12.75">
      <c r="A47" s="152"/>
      <c r="B47" s="152"/>
      <c r="C47" s="160" t="s">
        <v>38</v>
      </c>
      <c r="D47" s="16"/>
      <c r="E47" s="16"/>
      <c r="F47" s="16"/>
      <c r="G47" s="16"/>
      <c r="H47" s="16"/>
      <c r="I47" s="76"/>
      <c r="J47" s="10"/>
      <c r="K47" s="10"/>
      <c r="L47" s="10"/>
    </row>
    <row r="48" spans="1:12" ht="12.75">
      <c r="A48" s="190" t="s">
        <v>28</v>
      </c>
      <c r="B48" s="191"/>
      <c r="C48" s="195"/>
      <c r="D48" s="196"/>
      <c r="E48" s="197"/>
      <c r="F48" s="16"/>
      <c r="G48" s="43" t="s">
        <v>2</v>
      </c>
      <c r="H48" s="195"/>
      <c r="I48" s="197"/>
      <c r="J48" s="10"/>
      <c r="K48" s="10"/>
      <c r="L48" s="10"/>
    </row>
    <row r="49" spans="1:12" ht="12.75">
      <c r="A49" s="152"/>
      <c r="B49" s="152"/>
      <c r="C49" s="21"/>
      <c r="D49" s="16"/>
      <c r="E49" s="16"/>
      <c r="F49" s="16"/>
      <c r="G49" s="16"/>
      <c r="H49" s="16"/>
      <c r="I49" s="76"/>
      <c r="J49" s="10"/>
      <c r="K49" s="10"/>
      <c r="L49" s="10"/>
    </row>
    <row r="50" spans="1:12" ht="12.75" customHeight="1">
      <c r="A50" s="190" t="s">
        <v>21</v>
      </c>
      <c r="B50" s="191"/>
      <c r="C50" s="206"/>
      <c r="D50" s="196"/>
      <c r="E50" s="196"/>
      <c r="F50" s="196"/>
      <c r="G50" s="196"/>
      <c r="H50" s="196"/>
      <c r="I50" s="197"/>
      <c r="J50" s="10"/>
      <c r="K50" s="10"/>
      <c r="L50" s="10"/>
    </row>
    <row r="51" spans="1:12" ht="12.75">
      <c r="A51" s="152"/>
      <c r="B51" s="152"/>
      <c r="C51" s="16"/>
      <c r="D51" s="16"/>
      <c r="E51" s="16"/>
      <c r="F51" s="16"/>
      <c r="G51" s="16"/>
      <c r="H51" s="16"/>
      <c r="I51" s="76"/>
      <c r="J51" s="10"/>
      <c r="K51" s="10"/>
      <c r="L51" s="10"/>
    </row>
    <row r="52" spans="1:12" ht="12.75">
      <c r="A52" s="207" t="s">
        <v>29</v>
      </c>
      <c r="B52" s="208"/>
      <c r="C52" s="195"/>
      <c r="D52" s="196"/>
      <c r="E52" s="196"/>
      <c r="F52" s="196"/>
      <c r="G52" s="196"/>
      <c r="H52" s="196"/>
      <c r="I52" s="209"/>
      <c r="J52" s="10"/>
      <c r="K52" s="10"/>
      <c r="L52" s="10"/>
    </row>
    <row r="53" spans="1:12" ht="12.75">
      <c r="A53" s="155"/>
      <c r="B53" s="155"/>
      <c r="C53" s="189" t="s">
        <v>39</v>
      </c>
      <c r="D53" s="189"/>
      <c r="E53" s="189"/>
      <c r="F53" s="189"/>
      <c r="G53" s="189"/>
      <c r="H53" s="189"/>
      <c r="I53" s="84"/>
      <c r="J53" s="10"/>
      <c r="K53" s="10"/>
      <c r="L53" s="10"/>
    </row>
    <row r="54" spans="1:12" ht="12.75">
      <c r="A54" s="155"/>
      <c r="B54" s="155"/>
      <c r="C54" s="34"/>
      <c r="D54" s="34"/>
      <c r="E54" s="34"/>
      <c r="F54" s="34"/>
      <c r="G54" s="34"/>
      <c r="H54" s="34"/>
      <c r="I54" s="84"/>
      <c r="J54" s="10"/>
      <c r="K54" s="10"/>
      <c r="L54" s="10"/>
    </row>
    <row r="55" spans="1:12" ht="12.75">
      <c r="A55" s="155"/>
      <c r="B55" s="210" t="s">
        <v>40</v>
      </c>
      <c r="C55" s="211"/>
      <c r="D55" s="211"/>
      <c r="E55" s="211"/>
      <c r="F55" s="161"/>
      <c r="G55" s="161"/>
      <c r="H55" s="161"/>
      <c r="I55" s="162"/>
      <c r="J55" s="10"/>
      <c r="K55" s="10"/>
      <c r="L55" s="10"/>
    </row>
    <row r="56" spans="1:12" ht="12.75">
      <c r="A56" s="155"/>
      <c r="B56" s="212" t="s">
        <v>41</v>
      </c>
      <c r="C56" s="213"/>
      <c r="D56" s="213"/>
      <c r="E56" s="213"/>
      <c r="F56" s="213"/>
      <c r="G56" s="213"/>
      <c r="H56" s="213"/>
      <c r="I56" s="213"/>
      <c r="J56" s="10"/>
      <c r="K56" s="10"/>
      <c r="L56" s="10"/>
    </row>
    <row r="57" spans="1:12" ht="12.75">
      <c r="A57" s="155"/>
      <c r="B57" s="214" t="s">
        <v>42</v>
      </c>
      <c r="C57" s="215"/>
      <c r="D57" s="215"/>
      <c r="E57" s="215"/>
      <c r="F57" s="215"/>
      <c r="G57" s="215"/>
      <c r="H57" s="215"/>
      <c r="I57" s="215"/>
      <c r="J57" s="10"/>
      <c r="K57" s="10"/>
      <c r="L57" s="10"/>
    </row>
    <row r="58" spans="1:12" ht="12.75">
      <c r="A58" s="155"/>
      <c r="B58" s="214" t="s">
        <v>43</v>
      </c>
      <c r="C58" s="215"/>
      <c r="D58" s="215"/>
      <c r="E58" s="215"/>
      <c r="F58" s="215"/>
      <c r="G58" s="215"/>
      <c r="H58" s="215"/>
      <c r="I58" s="215"/>
      <c r="J58" s="10"/>
      <c r="K58" s="10"/>
      <c r="L58" s="10"/>
    </row>
    <row r="59" spans="1:12" ht="12.75">
      <c r="A59" s="155"/>
      <c r="B59" s="216"/>
      <c r="C59" s="217"/>
      <c r="D59" s="217"/>
      <c r="E59" s="217"/>
      <c r="F59" s="217"/>
      <c r="G59" s="217"/>
      <c r="H59" s="217"/>
      <c r="I59" s="218"/>
      <c r="J59" s="10"/>
      <c r="K59" s="10"/>
      <c r="L59" s="10"/>
    </row>
    <row r="60" spans="1:12" ht="12.75">
      <c r="A60" s="156" t="s">
        <v>3</v>
      </c>
      <c r="B60" s="157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157"/>
      <c r="B61" s="157"/>
      <c r="C61" s="16"/>
      <c r="D61" s="16"/>
      <c r="E61" s="16"/>
      <c r="F61" s="16"/>
      <c r="G61" s="35"/>
      <c r="H61" s="36"/>
      <c r="I61" s="87"/>
      <c r="J61" s="10"/>
      <c r="K61" s="10"/>
      <c r="L61" s="10"/>
    </row>
    <row r="62" spans="1:12" ht="12.75">
      <c r="A62" s="158"/>
      <c r="B62" s="158"/>
      <c r="C62" s="16"/>
      <c r="D62" s="16"/>
      <c r="E62" s="163" t="s">
        <v>44</v>
      </c>
      <c r="F62" s="10"/>
      <c r="G62" s="201" t="s">
        <v>45</v>
      </c>
      <c r="H62" s="202"/>
      <c r="I62" s="203"/>
      <c r="J62" s="10"/>
      <c r="K62" s="10"/>
      <c r="L62" s="10"/>
    </row>
    <row r="63" spans="3:12" ht="12.75">
      <c r="C63" s="88"/>
      <c r="D63" s="88"/>
      <c r="E63" s="88"/>
      <c r="F63" s="88"/>
      <c r="G63" s="204"/>
      <c r="H63" s="205"/>
      <c r="I63" s="89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I24" name="Range1_1_1_1"/>
    <protectedRange sqref="C16:I16" name="Range1_1_1_2"/>
  </protectedRanges>
  <mergeCells count="73"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24:B24"/>
    <mergeCell ref="D24:G24"/>
    <mergeCell ref="A26:B26"/>
    <mergeCell ref="G26:H26"/>
    <mergeCell ref="D22:F22"/>
    <mergeCell ref="G22:H22"/>
    <mergeCell ref="A22:B22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96.421875" style="164" bestFit="1" customWidth="1"/>
    <col min="2" max="2" width="9.140625" style="44" customWidth="1"/>
    <col min="3" max="4" width="14.00390625" style="44" bestFit="1" customWidth="1"/>
    <col min="5" max="5" width="9.140625" style="44" customWidth="1"/>
    <col min="6" max="6" width="16.7109375" style="44" bestFit="1" customWidth="1"/>
    <col min="7" max="16384" width="9.140625" style="44" customWidth="1"/>
  </cols>
  <sheetData>
    <row r="1" spans="1:4" ht="12.75" customHeight="1">
      <c r="A1" s="128" t="s">
        <v>288</v>
      </c>
      <c r="B1" s="128"/>
      <c r="C1" s="128"/>
      <c r="D1" s="128"/>
    </row>
    <row r="2" spans="1:4" ht="12.75" customHeight="1">
      <c r="A2" s="129" t="s">
        <v>294</v>
      </c>
      <c r="B2" s="129"/>
      <c r="C2" s="129"/>
      <c r="D2" s="129"/>
    </row>
    <row r="3" spans="1:4" ht="12.75" customHeight="1">
      <c r="A3" s="130" t="s">
        <v>47</v>
      </c>
      <c r="B3" s="131"/>
      <c r="C3" s="131"/>
      <c r="D3" s="132"/>
    </row>
    <row r="4" spans="1:4" ht="22.5" customHeight="1">
      <c r="A4" s="133" t="s">
        <v>48</v>
      </c>
      <c r="B4" s="49" t="s">
        <v>49</v>
      </c>
      <c r="C4" s="50" t="s">
        <v>50</v>
      </c>
      <c r="D4" s="51" t="s">
        <v>51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4" t="s">
        <v>52</v>
      </c>
      <c r="B6" s="135"/>
      <c r="C6" s="135"/>
      <c r="D6" s="136"/>
    </row>
    <row r="7" spans="1:4" ht="12.75" customHeight="1">
      <c r="A7" s="122" t="s">
        <v>53</v>
      </c>
      <c r="B7" s="3">
        <v>1</v>
      </c>
      <c r="C7" s="175">
        <v>0</v>
      </c>
      <c r="D7" s="175">
        <v>0</v>
      </c>
    </row>
    <row r="8" spans="1:4" ht="12.75" customHeight="1">
      <c r="A8" s="111" t="s">
        <v>54</v>
      </c>
      <c r="B8" s="1">
        <v>2</v>
      </c>
      <c r="C8" s="167">
        <v>7973361033</v>
      </c>
      <c r="D8" s="167">
        <v>7846917778</v>
      </c>
    </row>
    <row r="9" spans="1:4" ht="12.75" customHeight="1">
      <c r="A9" s="124" t="s">
        <v>55</v>
      </c>
      <c r="B9" s="1">
        <v>3</v>
      </c>
      <c r="C9" s="167">
        <v>1145473335</v>
      </c>
      <c r="D9" s="167">
        <v>1115126073</v>
      </c>
    </row>
    <row r="10" spans="1:4" ht="12.75">
      <c r="A10" s="124" t="s">
        <v>56</v>
      </c>
      <c r="B10" s="1">
        <v>4</v>
      </c>
      <c r="C10" s="168">
        <v>0</v>
      </c>
      <c r="D10" s="168">
        <v>0</v>
      </c>
    </row>
    <row r="11" spans="1:4" ht="12.75">
      <c r="A11" s="124" t="s">
        <v>57</v>
      </c>
      <c r="B11" s="1">
        <v>5</v>
      </c>
      <c r="C11" s="168">
        <v>1088302460</v>
      </c>
      <c r="D11" s="168">
        <v>1071193453</v>
      </c>
    </row>
    <row r="12" spans="1:4" ht="12.75">
      <c r="A12" s="124" t="s">
        <v>0</v>
      </c>
      <c r="B12" s="1">
        <v>6</v>
      </c>
      <c r="C12" s="168">
        <v>0</v>
      </c>
      <c r="D12" s="168">
        <v>0</v>
      </c>
    </row>
    <row r="13" spans="1:4" ht="12.75">
      <c r="A13" s="124" t="s">
        <v>58</v>
      </c>
      <c r="B13" s="1">
        <v>7</v>
      </c>
      <c r="C13" s="168">
        <v>0</v>
      </c>
      <c r="D13" s="168">
        <v>0</v>
      </c>
    </row>
    <row r="14" spans="1:4" ht="12.75">
      <c r="A14" s="124" t="s">
        <v>59</v>
      </c>
      <c r="B14" s="1">
        <v>8</v>
      </c>
      <c r="C14" s="168">
        <v>57170875</v>
      </c>
      <c r="D14" s="168">
        <v>43932620</v>
      </c>
    </row>
    <row r="15" spans="1:4" ht="12.75">
      <c r="A15" s="124" t="s">
        <v>60</v>
      </c>
      <c r="B15" s="1">
        <v>9</v>
      </c>
      <c r="C15" s="168">
        <v>0</v>
      </c>
      <c r="D15" s="168">
        <v>0</v>
      </c>
    </row>
    <row r="16" spans="1:4" ht="12.75">
      <c r="A16" s="124" t="s">
        <v>61</v>
      </c>
      <c r="B16" s="1">
        <v>10</v>
      </c>
      <c r="C16" s="167">
        <v>5427481471</v>
      </c>
      <c r="D16" s="167">
        <v>5103501792</v>
      </c>
    </row>
    <row r="17" spans="1:4" ht="12.75">
      <c r="A17" s="124" t="s">
        <v>62</v>
      </c>
      <c r="B17" s="1">
        <v>11</v>
      </c>
      <c r="C17" s="168">
        <v>65313052</v>
      </c>
      <c r="D17" s="168">
        <v>65432292</v>
      </c>
    </row>
    <row r="18" spans="1:4" ht="12.75">
      <c r="A18" s="124" t="s">
        <v>63</v>
      </c>
      <c r="B18" s="1">
        <v>12</v>
      </c>
      <c r="C18" s="168">
        <v>3303491554</v>
      </c>
      <c r="D18" s="168">
        <v>3153716664</v>
      </c>
    </row>
    <row r="19" spans="1:4" ht="12.75">
      <c r="A19" s="124" t="s">
        <v>64</v>
      </c>
      <c r="B19" s="1">
        <v>13</v>
      </c>
      <c r="C19" s="168">
        <v>1533533553</v>
      </c>
      <c r="D19" s="168">
        <v>1505957448</v>
      </c>
    </row>
    <row r="20" spans="1:4" ht="12.75">
      <c r="A20" s="124" t="s">
        <v>65</v>
      </c>
      <c r="B20" s="1">
        <v>14</v>
      </c>
      <c r="C20" s="168">
        <v>98648586</v>
      </c>
      <c r="D20" s="168">
        <v>78400059</v>
      </c>
    </row>
    <row r="21" spans="1:4" ht="12.75">
      <c r="A21" s="124" t="s">
        <v>66</v>
      </c>
      <c r="B21" s="1">
        <v>15</v>
      </c>
      <c r="C21" s="168">
        <v>0</v>
      </c>
      <c r="D21" s="168">
        <v>0</v>
      </c>
    </row>
    <row r="22" spans="1:4" ht="12.75">
      <c r="A22" s="124" t="s">
        <v>67</v>
      </c>
      <c r="B22" s="1">
        <v>16</v>
      </c>
      <c r="C22" s="168">
        <v>3064936</v>
      </c>
      <c r="D22" s="168">
        <v>1217375</v>
      </c>
    </row>
    <row r="23" spans="1:4" ht="12.75">
      <c r="A23" s="124" t="s">
        <v>68</v>
      </c>
      <c r="B23" s="1">
        <v>17</v>
      </c>
      <c r="C23" s="168">
        <v>418923121</v>
      </c>
      <c r="D23" s="168">
        <v>294536135</v>
      </c>
    </row>
    <row r="24" spans="1:4" ht="12.75">
      <c r="A24" s="124" t="s">
        <v>69</v>
      </c>
      <c r="B24" s="1">
        <v>18</v>
      </c>
      <c r="C24" s="168">
        <v>4506669</v>
      </c>
      <c r="D24" s="168">
        <v>4241819</v>
      </c>
    </row>
    <row r="25" spans="1:4" ht="12.75">
      <c r="A25" s="124" t="s">
        <v>70</v>
      </c>
      <c r="B25" s="1">
        <v>19</v>
      </c>
      <c r="C25" s="168">
        <v>0</v>
      </c>
      <c r="D25" s="168">
        <v>0</v>
      </c>
    </row>
    <row r="26" spans="1:4" ht="12.75">
      <c r="A26" s="124" t="s">
        <v>71</v>
      </c>
      <c r="B26" s="1">
        <v>20</v>
      </c>
      <c r="C26" s="167">
        <v>1217753585</v>
      </c>
      <c r="D26" s="167">
        <v>1470114840</v>
      </c>
    </row>
    <row r="27" spans="1:4" ht="12.75">
      <c r="A27" s="124" t="s">
        <v>72</v>
      </c>
      <c r="B27" s="1">
        <v>21</v>
      </c>
      <c r="C27" s="168">
        <v>866260887</v>
      </c>
      <c r="D27" s="168">
        <v>987162787</v>
      </c>
    </row>
    <row r="28" spans="1:4" ht="12.75">
      <c r="A28" s="124" t="s">
        <v>73</v>
      </c>
      <c r="B28" s="1">
        <v>22</v>
      </c>
      <c r="C28" s="168">
        <v>133763612</v>
      </c>
      <c r="D28" s="168">
        <v>143039078</v>
      </c>
    </row>
    <row r="29" spans="1:4" ht="12.75">
      <c r="A29" s="124" t="s">
        <v>74</v>
      </c>
      <c r="B29" s="1">
        <v>23</v>
      </c>
      <c r="C29" s="168">
        <v>0</v>
      </c>
      <c r="D29" s="168">
        <v>0</v>
      </c>
    </row>
    <row r="30" spans="1:4" ht="12.75">
      <c r="A30" s="124" t="s">
        <v>75</v>
      </c>
      <c r="B30" s="1">
        <v>24</v>
      </c>
      <c r="C30" s="168">
        <v>0</v>
      </c>
      <c r="D30" s="168">
        <v>0</v>
      </c>
    </row>
    <row r="31" spans="1:4" ht="12.75">
      <c r="A31" s="124" t="s">
        <v>76</v>
      </c>
      <c r="B31" s="1">
        <v>25</v>
      </c>
      <c r="C31" s="168">
        <v>190007419</v>
      </c>
      <c r="D31" s="168">
        <v>282754236</v>
      </c>
    </row>
    <row r="32" spans="1:4" ht="12.75">
      <c r="A32" s="124" t="s">
        <v>77</v>
      </c>
      <c r="B32" s="1">
        <v>26</v>
      </c>
      <c r="C32" s="168">
        <v>27721667</v>
      </c>
      <c r="D32" s="168">
        <v>57158739</v>
      </c>
    </row>
    <row r="33" spans="1:4" ht="12.75">
      <c r="A33" s="124" t="s">
        <v>78</v>
      </c>
      <c r="B33" s="1">
        <v>27</v>
      </c>
      <c r="C33" s="168">
        <v>0</v>
      </c>
      <c r="D33" s="168">
        <v>0</v>
      </c>
    </row>
    <row r="34" spans="1:4" ht="12.75">
      <c r="A34" s="124" t="s">
        <v>79</v>
      </c>
      <c r="B34" s="1">
        <v>28</v>
      </c>
      <c r="C34" s="168">
        <v>0</v>
      </c>
      <c r="D34" s="168">
        <v>0</v>
      </c>
    </row>
    <row r="35" spans="1:4" ht="12.75">
      <c r="A35" s="124" t="s">
        <v>80</v>
      </c>
      <c r="B35" s="1">
        <v>29</v>
      </c>
      <c r="C35" s="167">
        <v>124844069</v>
      </c>
      <c r="D35" s="167">
        <v>107704979</v>
      </c>
    </row>
    <row r="36" spans="1:4" ht="12.75">
      <c r="A36" s="124" t="s">
        <v>81</v>
      </c>
      <c r="B36" s="1">
        <v>30</v>
      </c>
      <c r="C36" s="168">
        <v>0</v>
      </c>
      <c r="D36" s="168">
        <v>0</v>
      </c>
    </row>
    <row r="37" spans="1:4" ht="12.75">
      <c r="A37" s="124" t="s">
        <v>82</v>
      </c>
      <c r="B37" s="1">
        <v>31</v>
      </c>
      <c r="C37" s="168">
        <v>14295124</v>
      </c>
      <c r="D37" s="168">
        <v>12521926</v>
      </c>
    </row>
    <row r="38" spans="1:4" ht="12.75">
      <c r="A38" s="124" t="s">
        <v>83</v>
      </c>
      <c r="B38" s="1">
        <v>32</v>
      </c>
      <c r="C38" s="168">
        <v>110548945</v>
      </c>
      <c r="D38" s="168">
        <v>95183053</v>
      </c>
    </row>
    <row r="39" spans="1:4" ht="12.75">
      <c r="A39" s="124" t="s">
        <v>84</v>
      </c>
      <c r="B39" s="1">
        <v>33</v>
      </c>
      <c r="C39" s="168">
        <v>57808573</v>
      </c>
      <c r="D39" s="168">
        <v>50470094</v>
      </c>
    </row>
    <row r="40" spans="1:4" ht="12.75">
      <c r="A40" s="111" t="s">
        <v>85</v>
      </c>
      <c r="B40" s="1">
        <v>34</v>
      </c>
      <c r="C40" s="167">
        <v>4684725790</v>
      </c>
      <c r="D40" s="167">
        <v>5054313080</v>
      </c>
    </row>
    <row r="41" spans="1:4" ht="12.75">
      <c r="A41" s="124" t="s">
        <v>86</v>
      </c>
      <c r="B41" s="1">
        <v>35</v>
      </c>
      <c r="C41" s="167">
        <v>88724405</v>
      </c>
      <c r="D41" s="167">
        <v>88576168</v>
      </c>
    </row>
    <row r="42" spans="1:4" ht="12.75">
      <c r="A42" s="124" t="s">
        <v>87</v>
      </c>
      <c r="B42" s="1">
        <v>36</v>
      </c>
      <c r="C42" s="168">
        <v>52442785</v>
      </c>
      <c r="D42" s="168">
        <v>49443551</v>
      </c>
    </row>
    <row r="43" spans="1:4" ht="12.75">
      <c r="A43" s="124" t="s">
        <v>88</v>
      </c>
      <c r="B43" s="1">
        <v>37</v>
      </c>
      <c r="C43" s="168">
        <v>0</v>
      </c>
      <c r="D43" s="168">
        <v>0</v>
      </c>
    </row>
    <row r="44" spans="1:4" ht="12.75">
      <c r="A44" s="124" t="s">
        <v>89</v>
      </c>
      <c r="B44" s="1">
        <v>38</v>
      </c>
      <c r="C44" s="168">
        <v>0</v>
      </c>
      <c r="D44" s="168">
        <v>0</v>
      </c>
    </row>
    <row r="45" spans="1:4" ht="12.75">
      <c r="A45" s="124" t="s">
        <v>90</v>
      </c>
      <c r="B45" s="1">
        <v>39</v>
      </c>
      <c r="C45" s="168">
        <v>36261899</v>
      </c>
      <c r="D45" s="168">
        <v>36768709</v>
      </c>
    </row>
    <row r="46" spans="1:4" ht="12.75">
      <c r="A46" s="124" t="s">
        <v>91</v>
      </c>
      <c r="B46" s="1">
        <v>40</v>
      </c>
      <c r="C46" s="168">
        <v>19721</v>
      </c>
      <c r="D46" s="168">
        <v>2363908</v>
      </c>
    </row>
    <row r="47" spans="1:4" ht="12.75">
      <c r="A47" s="124" t="s">
        <v>92</v>
      </c>
      <c r="B47" s="1">
        <v>41</v>
      </c>
      <c r="C47" s="168">
        <v>0</v>
      </c>
      <c r="D47" s="168">
        <v>0</v>
      </c>
    </row>
    <row r="48" spans="1:4" ht="12.75">
      <c r="A48" s="124" t="s">
        <v>93</v>
      </c>
      <c r="B48" s="1">
        <v>42</v>
      </c>
      <c r="C48" s="168">
        <v>0</v>
      </c>
      <c r="D48" s="168">
        <v>0</v>
      </c>
    </row>
    <row r="49" spans="1:4" ht="12.75">
      <c r="A49" s="124" t="s">
        <v>94</v>
      </c>
      <c r="B49" s="1">
        <v>43</v>
      </c>
      <c r="C49" s="167">
        <v>1320366229</v>
      </c>
      <c r="D49" s="167">
        <v>1370795343</v>
      </c>
    </row>
    <row r="50" spans="1:4" ht="12.75">
      <c r="A50" s="124" t="s">
        <v>95</v>
      </c>
      <c r="B50" s="1">
        <v>44</v>
      </c>
      <c r="C50" s="168">
        <v>25003765</v>
      </c>
      <c r="D50" s="168">
        <v>64753349</v>
      </c>
    </row>
    <row r="51" spans="1:4" ht="12.75">
      <c r="A51" s="124" t="s">
        <v>96</v>
      </c>
      <c r="B51" s="1">
        <v>45</v>
      </c>
      <c r="C51" s="168">
        <v>1053532194</v>
      </c>
      <c r="D51" s="168">
        <v>984716548</v>
      </c>
    </row>
    <row r="52" spans="1:4" ht="12.75">
      <c r="A52" s="124" t="s">
        <v>97</v>
      </c>
      <c r="B52" s="1">
        <v>46</v>
      </c>
      <c r="C52" s="168">
        <v>0</v>
      </c>
      <c r="D52" s="168">
        <v>0</v>
      </c>
    </row>
    <row r="53" spans="1:4" ht="12.75">
      <c r="A53" s="124" t="s">
        <v>98</v>
      </c>
      <c r="B53" s="1">
        <v>47</v>
      </c>
      <c r="C53" s="168">
        <v>0</v>
      </c>
      <c r="D53" s="168">
        <v>0</v>
      </c>
    </row>
    <row r="54" spans="1:6" ht="12.75">
      <c r="A54" s="124" t="s">
        <v>99</v>
      </c>
      <c r="B54" s="1">
        <v>48</v>
      </c>
      <c r="C54" s="168">
        <v>210361522</v>
      </c>
      <c r="D54" s="168">
        <v>285908067</v>
      </c>
      <c r="F54" s="166"/>
    </row>
    <row r="55" spans="1:4" ht="12.75">
      <c r="A55" s="124" t="s">
        <v>100</v>
      </c>
      <c r="B55" s="1">
        <v>49</v>
      </c>
      <c r="C55" s="168">
        <v>31468748</v>
      </c>
      <c r="D55" s="168">
        <v>35417379</v>
      </c>
    </row>
    <row r="56" spans="1:4" ht="12.75">
      <c r="A56" s="124" t="s">
        <v>101</v>
      </c>
      <c r="B56" s="1">
        <v>50</v>
      </c>
      <c r="C56" s="167">
        <v>1312659845</v>
      </c>
      <c r="D56" s="167">
        <v>1534998128</v>
      </c>
    </row>
    <row r="57" spans="1:4" ht="12.75">
      <c r="A57" s="124" t="s">
        <v>72</v>
      </c>
      <c r="B57" s="1">
        <v>51</v>
      </c>
      <c r="C57" s="168">
        <v>0</v>
      </c>
      <c r="D57" s="168">
        <v>0</v>
      </c>
    </row>
    <row r="58" spans="1:4" ht="12.75">
      <c r="A58" s="124" t="s">
        <v>73</v>
      </c>
      <c r="B58" s="1">
        <v>52</v>
      </c>
      <c r="C58" s="168">
        <v>0</v>
      </c>
      <c r="D58" s="168">
        <v>0</v>
      </c>
    </row>
    <row r="59" spans="1:4" ht="12.75">
      <c r="A59" s="124" t="s">
        <v>74</v>
      </c>
      <c r="B59" s="1">
        <v>53</v>
      </c>
      <c r="C59" s="168">
        <v>0</v>
      </c>
      <c r="D59" s="168">
        <v>0</v>
      </c>
    </row>
    <row r="60" spans="1:4" ht="12.75">
      <c r="A60" s="124" t="s">
        <v>75</v>
      </c>
      <c r="B60" s="1">
        <v>54</v>
      </c>
      <c r="C60" s="168">
        <v>0</v>
      </c>
      <c r="D60" s="168">
        <v>0</v>
      </c>
    </row>
    <row r="61" spans="1:4" ht="12.75">
      <c r="A61" s="124" t="s">
        <v>76</v>
      </c>
      <c r="B61" s="1">
        <v>55</v>
      </c>
      <c r="C61" s="168">
        <v>382439621</v>
      </c>
      <c r="D61" s="168">
        <v>338136012</v>
      </c>
    </row>
    <row r="62" spans="1:4" ht="12.75">
      <c r="A62" s="124" t="s">
        <v>77</v>
      </c>
      <c r="B62" s="1">
        <v>56</v>
      </c>
      <c r="C62" s="168">
        <v>930220224</v>
      </c>
      <c r="D62" s="168">
        <v>1196862116</v>
      </c>
    </row>
    <row r="63" spans="1:4" ht="12.75">
      <c r="A63" s="124" t="s">
        <v>102</v>
      </c>
      <c r="B63" s="1">
        <v>57</v>
      </c>
      <c r="C63" s="168">
        <v>0</v>
      </c>
      <c r="D63" s="168"/>
    </row>
    <row r="64" spans="1:4" ht="12.75">
      <c r="A64" s="124" t="s">
        <v>103</v>
      </c>
      <c r="B64" s="1">
        <v>58</v>
      </c>
      <c r="C64" s="168">
        <v>1962975311</v>
      </c>
      <c r="D64" s="168">
        <v>2059943441</v>
      </c>
    </row>
    <row r="65" spans="1:4" ht="12.75">
      <c r="A65" s="111" t="s">
        <v>104</v>
      </c>
      <c r="B65" s="1">
        <v>59</v>
      </c>
      <c r="C65" s="168">
        <v>125482885</v>
      </c>
      <c r="D65" s="168">
        <v>223999885</v>
      </c>
    </row>
    <row r="66" spans="1:4" ht="12.75">
      <c r="A66" s="111" t="s">
        <v>105</v>
      </c>
      <c r="B66" s="1">
        <v>60</v>
      </c>
      <c r="C66" s="167">
        <v>12783569708</v>
      </c>
      <c r="D66" s="167">
        <v>13125230743</v>
      </c>
    </row>
    <row r="67" spans="1:4" ht="12.75">
      <c r="A67" s="125" t="s">
        <v>106</v>
      </c>
      <c r="B67" s="4">
        <v>61</v>
      </c>
      <c r="C67" s="169">
        <v>0</v>
      </c>
      <c r="D67" s="169">
        <v>0</v>
      </c>
    </row>
    <row r="68" spans="1:4" ht="12.75">
      <c r="A68" s="118" t="s">
        <v>147</v>
      </c>
      <c r="B68" s="126"/>
      <c r="C68" s="126"/>
      <c r="D68" s="127"/>
    </row>
    <row r="69" spans="1:4" ht="12.75">
      <c r="A69" s="122" t="s">
        <v>107</v>
      </c>
      <c r="B69" s="3">
        <v>62</v>
      </c>
      <c r="C69" s="170">
        <f>C70+C71+C72+C78+C79+C82+C85</f>
        <v>10820394389</v>
      </c>
      <c r="D69" s="170">
        <f>D70+D71+D72+D78+D79+D82+D85</f>
        <v>11218622304</v>
      </c>
    </row>
    <row r="70" spans="1:4" ht="12.75">
      <c r="A70" s="124" t="s">
        <v>108</v>
      </c>
      <c r="B70" s="1">
        <v>63</v>
      </c>
      <c r="C70" s="168">
        <v>8188853500</v>
      </c>
      <c r="D70" s="168">
        <v>8882853500</v>
      </c>
    </row>
    <row r="71" spans="1:4" ht="12.75">
      <c r="A71" s="124" t="s">
        <v>109</v>
      </c>
      <c r="B71" s="1">
        <v>64</v>
      </c>
      <c r="C71" s="168"/>
      <c r="D71" s="168"/>
    </row>
    <row r="72" spans="1:4" ht="12.75">
      <c r="A72" s="124" t="s">
        <v>110</v>
      </c>
      <c r="B72" s="1">
        <v>65</v>
      </c>
      <c r="C72" s="167">
        <f>C73+C74-C75+C76+C77</f>
        <v>409056013</v>
      </c>
      <c r="D72" s="167">
        <f>D73+D74-D75+D76+D77</f>
        <v>409346546</v>
      </c>
    </row>
    <row r="73" spans="1:4" ht="12.75">
      <c r="A73" s="124" t="s">
        <v>111</v>
      </c>
      <c r="B73" s="1">
        <v>66</v>
      </c>
      <c r="C73" s="168">
        <v>409442675</v>
      </c>
      <c r="D73" s="168">
        <v>409442675</v>
      </c>
    </row>
    <row r="74" spans="1:4" ht="12.75">
      <c r="A74" s="124" t="s">
        <v>112</v>
      </c>
      <c r="B74" s="1">
        <v>67</v>
      </c>
      <c r="C74" s="168">
        <v>0</v>
      </c>
      <c r="D74" s="168">
        <v>0</v>
      </c>
    </row>
    <row r="75" spans="1:4" ht="12.75">
      <c r="A75" s="124" t="s">
        <v>113</v>
      </c>
      <c r="B75" s="1">
        <v>68</v>
      </c>
      <c r="C75" s="168">
        <v>819304</v>
      </c>
      <c r="D75" s="168">
        <v>819304</v>
      </c>
    </row>
    <row r="76" spans="1:4" ht="12.75">
      <c r="A76" s="124" t="s">
        <v>114</v>
      </c>
      <c r="B76" s="1">
        <v>69</v>
      </c>
      <c r="C76" s="168">
        <v>0</v>
      </c>
      <c r="D76" s="168">
        <v>0</v>
      </c>
    </row>
    <row r="77" spans="1:4" ht="12.75">
      <c r="A77" s="124" t="s">
        <v>115</v>
      </c>
      <c r="B77" s="1">
        <v>70</v>
      </c>
      <c r="C77" s="168">
        <v>432642</v>
      </c>
      <c r="D77" s="168">
        <v>723175</v>
      </c>
    </row>
    <row r="78" spans="1:4" ht="12.75">
      <c r="A78" s="124" t="s">
        <v>116</v>
      </c>
      <c r="B78" s="1">
        <v>71</v>
      </c>
      <c r="C78" s="168">
        <v>-1151584</v>
      </c>
      <c r="D78" s="168">
        <v>2002026</v>
      </c>
    </row>
    <row r="79" spans="1:4" ht="12.75">
      <c r="A79" s="124" t="s">
        <v>117</v>
      </c>
      <c r="B79" s="1">
        <v>72</v>
      </c>
      <c r="C79" s="167">
        <f>C80-C81</f>
        <v>792390636</v>
      </c>
      <c r="D79" s="167">
        <f>D80-D81</f>
        <v>793751024</v>
      </c>
    </row>
    <row r="80" spans="1:4" ht="12.75">
      <c r="A80" s="124" t="s">
        <v>118</v>
      </c>
      <c r="B80" s="1">
        <v>73</v>
      </c>
      <c r="C80" s="168">
        <v>792390636</v>
      </c>
      <c r="D80" s="168">
        <v>793751024</v>
      </c>
    </row>
    <row r="81" spans="1:4" ht="12.75">
      <c r="A81" s="124" t="s">
        <v>119</v>
      </c>
      <c r="B81" s="1">
        <v>74</v>
      </c>
      <c r="C81" s="168">
        <v>0</v>
      </c>
      <c r="D81" s="168">
        <v>0</v>
      </c>
    </row>
    <row r="82" spans="1:4" ht="12.75">
      <c r="A82" s="124" t="s">
        <v>120</v>
      </c>
      <c r="B82" s="1">
        <v>75</v>
      </c>
      <c r="C82" s="167">
        <f>C83-C84</f>
        <v>1431245824</v>
      </c>
      <c r="D82" s="167">
        <f>D83-D84</f>
        <v>1130669208</v>
      </c>
    </row>
    <row r="83" spans="1:4" ht="12.75">
      <c r="A83" s="124" t="s">
        <v>121</v>
      </c>
      <c r="B83" s="1">
        <v>76</v>
      </c>
      <c r="C83" s="168">
        <v>1431245824</v>
      </c>
      <c r="D83" s="168">
        <v>1130669208</v>
      </c>
    </row>
    <row r="84" spans="1:4" ht="12.75">
      <c r="A84" s="124" t="s">
        <v>122</v>
      </c>
      <c r="B84" s="1">
        <v>77</v>
      </c>
      <c r="C84" s="168">
        <v>0</v>
      </c>
      <c r="D84" s="168">
        <v>0</v>
      </c>
    </row>
    <row r="85" spans="1:4" ht="12.75">
      <c r="A85" s="124" t="s">
        <v>123</v>
      </c>
      <c r="B85" s="1">
        <v>78</v>
      </c>
      <c r="C85" s="168">
        <v>0</v>
      </c>
      <c r="D85" s="168">
        <v>0</v>
      </c>
    </row>
    <row r="86" spans="1:4" ht="12.75">
      <c r="A86" s="111" t="s">
        <v>124</v>
      </c>
      <c r="B86" s="1">
        <v>79</v>
      </c>
      <c r="C86" s="167">
        <f>SUM(C87:C89)</f>
        <v>132144934</v>
      </c>
      <c r="D86" s="167">
        <f>SUM(D87:D89)</f>
        <v>105152867</v>
      </c>
    </row>
    <row r="87" spans="1:4" ht="12.75">
      <c r="A87" s="124" t="s">
        <v>125</v>
      </c>
      <c r="B87" s="1">
        <v>80</v>
      </c>
      <c r="C87" s="168">
        <v>69894711</v>
      </c>
      <c r="D87" s="168">
        <v>42914711</v>
      </c>
    </row>
    <row r="88" spans="1:4" ht="12.75">
      <c r="A88" s="124" t="s">
        <v>126</v>
      </c>
      <c r="B88" s="1">
        <v>81</v>
      </c>
      <c r="C88" s="168">
        <v>0</v>
      </c>
      <c r="D88" s="168">
        <v>0</v>
      </c>
    </row>
    <row r="89" spans="1:4" ht="12.75">
      <c r="A89" s="124" t="s">
        <v>127</v>
      </c>
      <c r="B89" s="1">
        <v>82</v>
      </c>
      <c r="C89" s="168">
        <v>62250223</v>
      </c>
      <c r="D89" s="168">
        <v>62238156</v>
      </c>
    </row>
    <row r="90" spans="1:4" ht="12.75">
      <c r="A90" s="111" t="s">
        <v>128</v>
      </c>
      <c r="B90" s="1">
        <v>83</v>
      </c>
      <c r="C90" s="167">
        <f>SUM(C91:C99)</f>
        <v>132129733</v>
      </c>
      <c r="D90" s="167">
        <f>SUM(D91:D99)</f>
        <v>136662525</v>
      </c>
    </row>
    <row r="91" spans="1:4" ht="12.75">
      <c r="A91" s="124" t="s">
        <v>129</v>
      </c>
      <c r="B91" s="1">
        <v>84</v>
      </c>
      <c r="C91" s="168">
        <v>0</v>
      </c>
      <c r="D91" s="168">
        <v>0</v>
      </c>
    </row>
    <row r="92" spans="1:4" ht="12.75">
      <c r="A92" s="124" t="s">
        <v>130</v>
      </c>
      <c r="B92" s="1">
        <v>85</v>
      </c>
      <c r="C92" s="168">
        <v>0</v>
      </c>
      <c r="D92" s="168">
        <v>0</v>
      </c>
    </row>
    <row r="93" spans="1:4" ht="12.75">
      <c r="A93" s="124" t="s">
        <v>131</v>
      </c>
      <c r="B93" s="1">
        <v>86</v>
      </c>
      <c r="C93" s="168">
        <v>0</v>
      </c>
      <c r="D93" s="168">
        <v>0</v>
      </c>
    </row>
    <row r="94" spans="1:4" ht="12.75">
      <c r="A94" s="124" t="s">
        <v>132</v>
      </c>
      <c r="B94" s="1">
        <v>87</v>
      </c>
      <c r="C94" s="168">
        <v>0</v>
      </c>
      <c r="D94" s="168">
        <v>0</v>
      </c>
    </row>
    <row r="95" spans="1:4" ht="12.75">
      <c r="A95" s="124" t="s">
        <v>133</v>
      </c>
      <c r="B95" s="1">
        <v>88</v>
      </c>
      <c r="C95" s="168">
        <v>0</v>
      </c>
      <c r="D95" s="168">
        <v>0</v>
      </c>
    </row>
    <row r="96" spans="1:4" ht="12.75">
      <c r="A96" s="124" t="s">
        <v>134</v>
      </c>
      <c r="B96" s="1">
        <v>89</v>
      </c>
      <c r="C96" s="168">
        <v>0</v>
      </c>
      <c r="D96" s="168">
        <v>0</v>
      </c>
    </row>
    <row r="97" spans="1:4" ht="12.75">
      <c r="A97" s="124" t="s">
        <v>135</v>
      </c>
      <c r="B97" s="1">
        <v>90</v>
      </c>
      <c r="C97" s="168">
        <v>0</v>
      </c>
      <c r="D97" s="168">
        <v>0</v>
      </c>
    </row>
    <row r="98" spans="1:4" ht="12.75">
      <c r="A98" s="124" t="s">
        <v>136</v>
      </c>
      <c r="B98" s="1">
        <v>91</v>
      </c>
      <c r="C98" s="168">
        <v>129749333</v>
      </c>
      <c r="D98" s="168">
        <v>134013125</v>
      </c>
    </row>
    <row r="99" spans="1:4" ht="12.75">
      <c r="A99" s="124" t="s">
        <v>137</v>
      </c>
      <c r="B99" s="1">
        <v>92</v>
      </c>
      <c r="C99" s="168">
        <v>2380400</v>
      </c>
      <c r="D99" s="168">
        <v>2649400</v>
      </c>
    </row>
    <row r="100" spans="1:4" ht="12.75">
      <c r="A100" s="111" t="s">
        <v>138</v>
      </c>
      <c r="B100" s="1">
        <v>93</v>
      </c>
      <c r="C100" s="167">
        <f>SUM(C101:C112)</f>
        <v>1582074899</v>
      </c>
      <c r="D100" s="167">
        <f>SUM(D101:D112)</f>
        <v>1561847083</v>
      </c>
    </row>
    <row r="101" spans="1:4" ht="12.75">
      <c r="A101" s="124" t="s">
        <v>129</v>
      </c>
      <c r="B101" s="1">
        <v>94</v>
      </c>
      <c r="C101" s="168">
        <v>58893756</v>
      </c>
      <c r="D101" s="168">
        <v>52970700</v>
      </c>
    </row>
    <row r="102" spans="1:4" ht="12.75">
      <c r="A102" s="124" t="s">
        <v>130</v>
      </c>
      <c r="B102" s="1">
        <v>95</v>
      </c>
      <c r="C102" s="168">
        <v>321410</v>
      </c>
      <c r="D102" s="168">
        <v>370522</v>
      </c>
    </row>
    <row r="103" spans="1:4" ht="12.75">
      <c r="A103" s="124" t="s">
        <v>131</v>
      </c>
      <c r="B103" s="1">
        <v>96</v>
      </c>
      <c r="C103" s="168">
        <v>0</v>
      </c>
      <c r="D103" s="168">
        <v>0</v>
      </c>
    </row>
    <row r="104" spans="1:4" ht="12.75">
      <c r="A104" s="124" t="s">
        <v>132</v>
      </c>
      <c r="B104" s="1">
        <v>97</v>
      </c>
      <c r="C104" s="168">
        <v>1207480</v>
      </c>
      <c r="D104" s="168">
        <v>4727534</v>
      </c>
    </row>
    <row r="105" spans="1:4" ht="12.75">
      <c r="A105" s="124" t="s">
        <v>133</v>
      </c>
      <c r="B105" s="1">
        <v>98</v>
      </c>
      <c r="C105" s="168">
        <v>1185108139</v>
      </c>
      <c r="D105" s="168">
        <v>1174819200</v>
      </c>
    </row>
    <row r="106" spans="1:4" ht="12.75">
      <c r="A106" s="124" t="s">
        <v>134</v>
      </c>
      <c r="B106" s="1">
        <v>99</v>
      </c>
      <c r="C106" s="168">
        <v>0</v>
      </c>
      <c r="D106" s="168">
        <v>0</v>
      </c>
    </row>
    <row r="107" spans="1:4" ht="12.75">
      <c r="A107" s="124" t="s">
        <v>135</v>
      </c>
      <c r="B107" s="1">
        <v>100</v>
      </c>
      <c r="C107" s="168">
        <v>0</v>
      </c>
      <c r="D107" s="168">
        <v>0</v>
      </c>
    </row>
    <row r="108" spans="1:4" ht="12.75">
      <c r="A108" s="124" t="s">
        <v>139</v>
      </c>
      <c r="B108" s="1">
        <v>101</v>
      </c>
      <c r="C108" s="168">
        <v>118228581</v>
      </c>
      <c r="D108" s="168">
        <v>135068774</v>
      </c>
    </row>
    <row r="109" spans="1:4" ht="12.75">
      <c r="A109" s="124" t="s">
        <v>140</v>
      </c>
      <c r="B109" s="1">
        <v>102</v>
      </c>
      <c r="C109" s="168">
        <v>86899284</v>
      </c>
      <c r="D109" s="168">
        <v>66746062</v>
      </c>
    </row>
    <row r="110" spans="1:4" ht="12.75">
      <c r="A110" s="124" t="s">
        <v>141</v>
      </c>
      <c r="B110" s="1">
        <v>103</v>
      </c>
      <c r="C110" s="168">
        <v>0</v>
      </c>
      <c r="D110" s="168">
        <v>0</v>
      </c>
    </row>
    <row r="111" spans="1:4" ht="12.75">
      <c r="A111" s="124" t="s">
        <v>142</v>
      </c>
      <c r="B111" s="1">
        <v>104</v>
      </c>
      <c r="C111" s="168">
        <v>0</v>
      </c>
      <c r="D111" s="168">
        <v>0</v>
      </c>
    </row>
    <row r="112" spans="1:4" ht="12.75">
      <c r="A112" s="124" t="s">
        <v>143</v>
      </c>
      <c r="B112" s="1">
        <v>105</v>
      </c>
      <c r="C112" s="168">
        <v>131416249</v>
      </c>
      <c r="D112" s="168">
        <v>127144291</v>
      </c>
    </row>
    <row r="113" spans="1:4" ht="12.75">
      <c r="A113" s="111" t="s">
        <v>144</v>
      </c>
      <c r="B113" s="1">
        <v>106</v>
      </c>
      <c r="C113" s="168">
        <v>116825753</v>
      </c>
      <c r="D113" s="168">
        <v>102945964</v>
      </c>
    </row>
    <row r="114" spans="1:4" ht="12.75">
      <c r="A114" s="111" t="s">
        <v>145</v>
      </c>
      <c r="B114" s="1">
        <v>107</v>
      </c>
      <c r="C114" s="167">
        <f>C69+C86+C90+C100+C113</f>
        <v>12783569708</v>
      </c>
      <c r="D114" s="167">
        <f>D69+D86+D90+D100+D113</f>
        <v>13125230743</v>
      </c>
    </row>
    <row r="115" spans="1:4" ht="12.75">
      <c r="A115" s="117" t="s">
        <v>146</v>
      </c>
      <c r="B115" s="2">
        <v>108</v>
      </c>
      <c r="C115" s="169">
        <f>C114-C66</f>
        <v>0</v>
      </c>
      <c r="D115" s="169">
        <f>D114-D66</f>
        <v>0</v>
      </c>
    </row>
    <row r="116" spans="1:4" ht="12.75">
      <c r="A116" s="118" t="s">
        <v>148</v>
      </c>
      <c r="B116" s="120"/>
      <c r="C116" s="120"/>
      <c r="D116" s="121"/>
    </row>
    <row r="117" spans="1:4" ht="12.75">
      <c r="A117" s="122" t="s">
        <v>149</v>
      </c>
      <c r="B117" s="46"/>
      <c r="C117" s="46"/>
      <c r="D117" s="123"/>
    </row>
    <row r="118" spans="1:4" ht="12.75">
      <c r="A118" s="124" t="s">
        <v>150</v>
      </c>
      <c r="B118" s="1">
        <v>109</v>
      </c>
      <c r="C118" s="7">
        <v>0</v>
      </c>
      <c r="D118" s="7">
        <v>0</v>
      </c>
    </row>
    <row r="119" spans="1:4" ht="12.75">
      <c r="A119" s="112" t="s">
        <v>151</v>
      </c>
      <c r="B119" s="4">
        <v>110</v>
      </c>
      <c r="C119" s="8">
        <v>0</v>
      </c>
      <c r="D119" s="8">
        <v>0</v>
      </c>
    </row>
    <row r="120" spans="1:4" ht="12.75">
      <c r="A120" s="113"/>
      <c r="B120" s="114"/>
      <c r="C120" s="114"/>
      <c r="D120" s="114"/>
    </row>
    <row r="121" spans="1:4" ht="12.75">
      <c r="A121" s="115"/>
      <c r="B121" s="116"/>
      <c r="C121" s="116"/>
      <c r="D121" s="116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33:D36 C66:D67 C25:D26 C7:D21 C62:D63 C56:D60 C40:D41 C47:D49 C43:D44 C106:D107 C99:D100 C90:D97 C81:D82 C70:D70 C72:D77 C79:D79 C84:D84 C114:D115 C86:D88 C110:D111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="110" zoomScaleSheetLayoutView="110" zoomScalePageLayoutView="0" workbookViewId="0" topLeftCell="A1">
      <selection activeCell="D8" sqref="D8:D9"/>
    </sheetView>
  </sheetViews>
  <sheetFormatPr defaultColWidth="9.140625" defaultRowHeight="12.75"/>
  <cols>
    <col min="1" max="1" width="96.8515625" style="164" bestFit="1" customWidth="1"/>
    <col min="2" max="2" width="9.140625" style="44" customWidth="1"/>
    <col min="3" max="6" width="12.8515625" style="44" bestFit="1" customWidth="1"/>
    <col min="7" max="7" width="14.140625" style="44" customWidth="1"/>
    <col min="8" max="16384" width="9.140625" style="44" customWidth="1"/>
  </cols>
  <sheetData>
    <row r="1" spans="1:6" ht="15.75">
      <c r="A1" s="128" t="s">
        <v>218</v>
      </c>
      <c r="B1" s="128"/>
      <c r="C1" s="128"/>
      <c r="D1" s="128"/>
      <c r="E1" s="128"/>
      <c r="F1" s="128"/>
    </row>
    <row r="2" spans="1:6" ht="12.75">
      <c r="A2" s="137" t="s">
        <v>295</v>
      </c>
      <c r="B2" s="137"/>
      <c r="C2" s="137"/>
      <c r="D2" s="137"/>
      <c r="E2" s="137"/>
      <c r="F2" s="137"/>
    </row>
    <row r="3" spans="1:6" ht="12.75">
      <c r="A3" s="142" t="s">
        <v>152</v>
      </c>
      <c r="B3" s="142"/>
      <c r="C3" s="142"/>
      <c r="D3" s="142"/>
      <c r="E3" s="142"/>
      <c r="F3" s="142"/>
    </row>
    <row r="4" spans="1:6" ht="22.5">
      <c r="A4" s="49" t="s">
        <v>48</v>
      </c>
      <c r="B4" s="49" t="s">
        <v>49</v>
      </c>
      <c r="C4" s="51" t="s">
        <v>50</v>
      </c>
      <c r="D4" s="51" t="s">
        <v>50</v>
      </c>
      <c r="E4" s="51" t="s">
        <v>51</v>
      </c>
      <c r="F4" s="51" t="s">
        <v>51</v>
      </c>
    </row>
    <row r="5" spans="1:6" ht="12.75">
      <c r="A5" s="49"/>
      <c r="B5" s="49"/>
      <c r="C5" s="51" t="s">
        <v>217</v>
      </c>
      <c r="D5" s="51" t="s">
        <v>216</v>
      </c>
      <c r="E5" s="51" t="s">
        <v>217</v>
      </c>
      <c r="F5" s="51" t="s">
        <v>216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7" ht="12.75">
      <c r="A7" s="122" t="s">
        <v>153</v>
      </c>
      <c r="B7" s="3">
        <v>111</v>
      </c>
      <c r="C7" s="170">
        <f>SUM(C8:C9)</f>
        <v>6534220455</v>
      </c>
      <c r="D7" s="170">
        <f>SUM(D8:D9)</f>
        <v>1623239148</v>
      </c>
      <c r="E7" s="170">
        <f>SUM(E8:E9)</f>
        <v>6168316202</v>
      </c>
      <c r="F7" s="170">
        <f>SUM(F8:F9)</f>
        <v>1530294474</v>
      </c>
      <c r="G7" s="106"/>
    </row>
    <row r="8" spans="1:7" ht="12.75">
      <c r="A8" s="111" t="s">
        <v>154</v>
      </c>
      <c r="B8" s="1">
        <v>112</v>
      </c>
      <c r="C8" s="168">
        <v>6417715340</v>
      </c>
      <c r="D8" s="168">
        <v>1577926898</v>
      </c>
      <c r="E8" s="168">
        <v>6062787439</v>
      </c>
      <c r="F8" s="168">
        <v>1503806553</v>
      </c>
      <c r="G8" s="106"/>
    </row>
    <row r="9" spans="1:7" ht="12.75">
      <c r="A9" s="111" t="s">
        <v>155</v>
      </c>
      <c r="B9" s="1">
        <v>113</v>
      </c>
      <c r="C9" s="168">
        <v>116505115</v>
      </c>
      <c r="D9" s="168">
        <v>45312250</v>
      </c>
      <c r="E9" s="168">
        <v>105528763</v>
      </c>
      <c r="F9" s="168">
        <v>26487921</v>
      </c>
      <c r="G9" s="106"/>
    </row>
    <row r="10" spans="1:7" ht="12.75">
      <c r="A10" s="111" t="s">
        <v>156</v>
      </c>
      <c r="B10" s="1">
        <v>114</v>
      </c>
      <c r="C10" s="167">
        <f>C11+C12+C16+C20+C21+C22+C25+C26</f>
        <v>4924322062</v>
      </c>
      <c r="D10" s="167">
        <f>D11+D12+D16+D20+D21+D22+D25+D26</f>
        <v>1186059643</v>
      </c>
      <c r="E10" s="167">
        <f>E11+E12+E16+E20+E21+E22+E25+E26</f>
        <v>4977520624</v>
      </c>
      <c r="F10" s="167">
        <f>F11+F12+F16+F20+F21+F22+F25+F26</f>
        <v>1248609547</v>
      </c>
      <c r="G10" s="106"/>
    </row>
    <row r="11" spans="1:7" ht="12.75">
      <c r="A11" s="111" t="s">
        <v>157</v>
      </c>
      <c r="B11" s="1">
        <v>115</v>
      </c>
      <c r="C11" s="168"/>
      <c r="D11" s="171"/>
      <c r="E11" s="168"/>
      <c r="F11" s="171"/>
      <c r="G11" s="106"/>
    </row>
    <row r="12" spans="1:7" ht="12.75">
      <c r="A12" s="111" t="s">
        <v>158</v>
      </c>
      <c r="B12" s="1">
        <v>116</v>
      </c>
      <c r="C12" s="167">
        <f>SUM(C13:C15)</f>
        <v>1517481170</v>
      </c>
      <c r="D12" s="167">
        <f>SUM(D13:D15)</f>
        <v>343534802</v>
      </c>
      <c r="E12" s="167">
        <f>SUM(E13:E15)</f>
        <v>1458226740</v>
      </c>
      <c r="F12" s="167">
        <f>SUM(F13:F15)</f>
        <v>371814954</v>
      </c>
      <c r="G12" s="106"/>
    </row>
    <row r="13" spans="1:7" ht="12.75">
      <c r="A13" s="124" t="s">
        <v>159</v>
      </c>
      <c r="B13" s="1">
        <v>117</v>
      </c>
      <c r="C13" s="168">
        <v>143643884</v>
      </c>
      <c r="D13" s="168">
        <v>32063877</v>
      </c>
      <c r="E13" s="168">
        <v>128087775</v>
      </c>
      <c r="F13" s="168">
        <v>29091041</v>
      </c>
      <c r="G13" s="106"/>
    </row>
    <row r="14" spans="1:7" ht="12.75">
      <c r="A14" s="124" t="s">
        <v>160</v>
      </c>
      <c r="B14" s="1">
        <v>118</v>
      </c>
      <c r="C14" s="168">
        <v>568375203</v>
      </c>
      <c r="D14" s="168">
        <v>146213814</v>
      </c>
      <c r="E14" s="168">
        <v>699019544</v>
      </c>
      <c r="F14" s="168">
        <v>192752023</v>
      </c>
      <c r="G14" s="106"/>
    </row>
    <row r="15" spans="1:7" ht="12.75">
      <c r="A15" s="124" t="s">
        <v>161</v>
      </c>
      <c r="B15" s="1">
        <v>119</v>
      </c>
      <c r="C15" s="168">
        <v>805462083</v>
      </c>
      <c r="D15" s="168">
        <v>165257111</v>
      </c>
      <c r="E15" s="168">
        <v>631119421</v>
      </c>
      <c r="F15" s="168">
        <v>149971890</v>
      </c>
      <c r="G15" s="106"/>
    </row>
    <row r="16" spans="1:7" ht="12.75">
      <c r="A16" s="111" t="s">
        <v>162</v>
      </c>
      <c r="B16" s="1">
        <v>120</v>
      </c>
      <c r="C16" s="167">
        <f>SUM(C17:C19)</f>
        <v>895423750</v>
      </c>
      <c r="D16" s="167">
        <f>SUM(D17:D19)</f>
        <v>215539663</v>
      </c>
      <c r="E16" s="167">
        <f>SUM(E17:E19)</f>
        <v>853857859</v>
      </c>
      <c r="F16" s="167">
        <f>SUM(F17:F19)</f>
        <v>197935918</v>
      </c>
      <c r="G16" s="106"/>
    </row>
    <row r="17" spans="1:7" ht="12.75">
      <c r="A17" s="124" t="s">
        <v>163</v>
      </c>
      <c r="B17" s="1">
        <v>121</v>
      </c>
      <c r="C17" s="168">
        <v>511241630</v>
      </c>
      <c r="D17" s="168">
        <v>127047446</v>
      </c>
      <c r="E17" s="168">
        <v>481513749</v>
      </c>
      <c r="F17" s="168">
        <v>110944692</v>
      </c>
      <c r="G17" s="106"/>
    </row>
    <row r="18" spans="1:7" ht="12.75">
      <c r="A18" s="124" t="s">
        <v>164</v>
      </c>
      <c r="B18" s="1">
        <v>122</v>
      </c>
      <c r="C18" s="168">
        <v>266535675</v>
      </c>
      <c r="D18" s="168">
        <v>60114371</v>
      </c>
      <c r="E18" s="168">
        <v>251593497</v>
      </c>
      <c r="F18" s="168">
        <v>58220611</v>
      </c>
      <c r="G18" s="106"/>
    </row>
    <row r="19" spans="1:7" ht="12.75">
      <c r="A19" s="124" t="s">
        <v>165</v>
      </c>
      <c r="B19" s="1">
        <v>123</v>
      </c>
      <c r="C19" s="168">
        <v>117646445</v>
      </c>
      <c r="D19" s="168">
        <v>28377846</v>
      </c>
      <c r="E19" s="168">
        <v>120750613</v>
      </c>
      <c r="F19" s="168">
        <v>28770615</v>
      </c>
      <c r="G19" s="106"/>
    </row>
    <row r="20" spans="1:7" ht="12.75">
      <c r="A20" s="111" t="s">
        <v>166</v>
      </c>
      <c r="B20" s="1">
        <v>124</v>
      </c>
      <c r="C20" s="168">
        <v>1261933140</v>
      </c>
      <c r="D20" s="168">
        <v>335446151</v>
      </c>
      <c r="E20" s="168">
        <v>1265080383</v>
      </c>
      <c r="F20" s="168">
        <v>314390836</v>
      </c>
      <c r="G20" s="106"/>
    </row>
    <row r="21" spans="1:7" ht="12.75">
      <c r="A21" s="111" t="s">
        <v>167</v>
      </c>
      <c r="B21" s="1">
        <v>125</v>
      </c>
      <c r="C21" s="168">
        <v>1100154117</v>
      </c>
      <c r="D21" s="168">
        <v>264518504</v>
      </c>
      <c r="E21" s="168">
        <v>1195660224</v>
      </c>
      <c r="F21" s="168">
        <v>346497362</v>
      </c>
      <c r="G21" s="106"/>
    </row>
    <row r="22" spans="1:7" ht="12.75">
      <c r="A22" s="111" t="s">
        <v>168</v>
      </c>
      <c r="B22" s="1">
        <v>126</v>
      </c>
      <c r="C22" s="167">
        <f>SUM(C23:C24)</f>
        <v>107174900</v>
      </c>
      <c r="D22" s="167">
        <f>SUM(D23:D24)</f>
        <v>57836337</v>
      </c>
      <c r="E22" s="167">
        <f>SUM(E23:E24)</f>
        <v>118509831</v>
      </c>
      <c r="F22" s="167">
        <f>SUM(F23:F24)</f>
        <v>56138986</v>
      </c>
      <c r="G22" s="106"/>
    </row>
    <row r="23" spans="1:7" ht="12.75">
      <c r="A23" s="124" t="s">
        <v>169</v>
      </c>
      <c r="B23" s="1">
        <v>127</v>
      </c>
      <c r="C23" s="168">
        <v>51547362</v>
      </c>
      <c r="D23" s="168">
        <v>51547362</v>
      </c>
      <c r="E23" s="168">
        <v>32535778</v>
      </c>
      <c r="F23" s="168">
        <v>32535778</v>
      </c>
      <c r="G23" s="106"/>
    </row>
    <row r="24" spans="1:7" ht="12.75">
      <c r="A24" s="124" t="s">
        <v>170</v>
      </c>
      <c r="B24" s="1">
        <v>128</v>
      </c>
      <c r="C24" s="168">
        <v>55627538</v>
      </c>
      <c r="D24" s="168">
        <v>6288975</v>
      </c>
      <c r="E24" s="168">
        <v>85974053</v>
      </c>
      <c r="F24" s="168">
        <v>23603208</v>
      </c>
      <c r="G24" s="106"/>
    </row>
    <row r="25" spans="1:7" ht="12.75">
      <c r="A25" s="111" t="s">
        <v>171</v>
      </c>
      <c r="B25" s="1">
        <v>129</v>
      </c>
      <c r="C25" s="168">
        <v>42154985</v>
      </c>
      <c r="D25" s="168">
        <v>-30815814</v>
      </c>
      <c r="E25" s="168">
        <v>86185587</v>
      </c>
      <c r="F25" s="168">
        <v>-38168509</v>
      </c>
      <c r="G25" s="106"/>
    </row>
    <row r="26" spans="1:7" ht="12.75">
      <c r="A26" s="111" t="s">
        <v>172</v>
      </c>
      <c r="B26" s="1">
        <v>130</v>
      </c>
      <c r="C26" s="168">
        <v>0</v>
      </c>
      <c r="D26" s="168">
        <v>0</v>
      </c>
      <c r="E26" s="168">
        <v>0</v>
      </c>
      <c r="F26" s="168">
        <v>0</v>
      </c>
      <c r="G26" s="106"/>
    </row>
    <row r="27" spans="1:7" ht="12.75">
      <c r="A27" s="111" t="s">
        <v>173</v>
      </c>
      <c r="B27" s="1">
        <v>131</v>
      </c>
      <c r="C27" s="167">
        <f>SUM(C28:C32)</f>
        <v>71806939</v>
      </c>
      <c r="D27" s="167">
        <f>SUM(D28:D32)</f>
        <v>31147403</v>
      </c>
      <c r="E27" s="167">
        <f>SUM(E28:E32)</f>
        <v>60154783</v>
      </c>
      <c r="F27" s="167">
        <f>SUM(F28:F32)</f>
        <v>31170766</v>
      </c>
      <c r="G27" s="106"/>
    </row>
    <row r="28" spans="1:7" ht="12.75">
      <c r="A28" s="111" t="s">
        <v>174</v>
      </c>
      <c r="B28" s="1">
        <v>132</v>
      </c>
      <c r="C28" s="168">
        <v>8999329</v>
      </c>
      <c r="D28" s="168">
        <v>2243538</v>
      </c>
      <c r="E28" s="168">
        <v>9361240</v>
      </c>
      <c r="F28" s="168">
        <v>2399372</v>
      </c>
      <c r="G28" s="106"/>
    </row>
    <row r="29" spans="1:7" ht="12.75">
      <c r="A29" s="111" t="s">
        <v>175</v>
      </c>
      <c r="B29" s="1">
        <v>133</v>
      </c>
      <c r="C29" s="168">
        <v>42309675</v>
      </c>
      <c r="D29" s="168">
        <v>8406315</v>
      </c>
      <c r="E29" s="168">
        <v>34238243</v>
      </c>
      <c r="F29" s="168">
        <v>12216094</v>
      </c>
      <c r="G29" s="106"/>
    </row>
    <row r="30" spans="1:7" ht="12.75">
      <c r="A30" s="111" t="s">
        <v>176</v>
      </c>
      <c r="B30" s="1">
        <v>134</v>
      </c>
      <c r="C30" s="168">
        <v>20497549</v>
      </c>
      <c r="D30" s="168">
        <v>20497549</v>
      </c>
      <c r="E30" s="168">
        <v>16555300</v>
      </c>
      <c r="F30" s="168">
        <v>16555300</v>
      </c>
      <c r="G30" s="106"/>
    </row>
    <row r="31" spans="1:7" ht="12.75">
      <c r="A31" s="111" t="s">
        <v>177</v>
      </c>
      <c r="B31" s="1">
        <v>135</v>
      </c>
      <c r="C31" s="168">
        <v>0</v>
      </c>
      <c r="D31" s="168">
        <v>0</v>
      </c>
      <c r="E31" s="168"/>
      <c r="F31" s="168"/>
      <c r="G31" s="106"/>
    </row>
    <row r="32" spans="1:7" ht="12.75">
      <c r="A32" s="111" t="s">
        <v>178</v>
      </c>
      <c r="B32" s="1">
        <v>136</v>
      </c>
      <c r="C32" s="168">
        <v>386</v>
      </c>
      <c r="D32" s="168">
        <v>1</v>
      </c>
      <c r="E32" s="168">
        <v>0</v>
      </c>
      <c r="F32" s="168">
        <v>0</v>
      </c>
      <c r="G32" s="106"/>
    </row>
    <row r="33" spans="1:7" ht="12.75">
      <c r="A33" s="111" t="s">
        <v>179</v>
      </c>
      <c r="B33" s="1">
        <v>137</v>
      </c>
      <c r="C33" s="167">
        <f>SUM(C34:C37)</f>
        <v>61286628</v>
      </c>
      <c r="D33" s="167">
        <f>SUM(D34:D37)</f>
        <v>23195832</v>
      </c>
      <c r="E33" s="167">
        <f>SUM(E34:E37)</f>
        <v>69224392</v>
      </c>
      <c r="F33" s="167">
        <f>SUM(F34:F37)</f>
        <v>13739036</v>
      </c>
      <c r="G33" s="106"/>
    </row>
    <row r="34" spans="1:7" ht="12.75">
      <c r="A34" s="111" t="s">
        <v>180</v>
      </c>
      <c r="B34" s="1">
        <v>138</v>
      </c>
      <c r="C34" s="168">
        <v>0</v>
      </c>
      <c r="D34" s="168">
        <v>0</v>
      </c>
      <c r="E34" s="168">
        <v>0</v>
      </c>
      <c r="F34" s="168">
        <v>0</v>
      </c>
      <c r="G34" s="106"/>
    </row>
    <row r="35" spans="1:7" ht="12.75">
      <c r="A35" s="111" t="s">
        <v>181</v>
      </c>
      <c r="B35" s="1">
        <v>139</v>
      </c>
      <c r="C35" s="168">
        <v>55991306</v>
      </c>
      <c r="D35" s="168">
        <v>21844190</v>
      </c>
      <c r="E35" s="168">
        <v>58050828</v>
      </c>
      <c r="F35" s="168">
        <v>12402583</v>
      </c>
      <c r="G35" s="106"/>
    </row>
    <row r="36" spans="1:7" ht="12.75">
      <c r="A36" s="111" t="s">
        <v>182</v>
      </c>
      <c r="B36" s="1">
        <v>140</v>
      </c>
      <c r="C36" s="168">
        <v>0</v>
      </c>
      <c r="D36" s="168">
        <v>0</v>
      </c>
      <c r="E36" s="168">
        <v>0</v>
      </c>
      <c r="F36" s="168">
        <v>0</v>
      </c>
      <c r="G36" s="106"/>
    </row>
    <row r="37" spans="1:7" ht="12.75">
      <c r="A37" s="111" t="s">
        <v>183</v>
      </c>
      <c r="B37" s="1">
        <v>141</v>
      </c>
      <c r="C37" s="168">
        <v>5295322</v>
      </c>
      <c r="D37" s="168">
        <v>1351642</v>
      </c>
      <c r="E37" s="168">
        <v>11173564</v>
      </c>
      <c r="F37" s="168">
        <v>1336453</v>
      </c>
      <c r="G37" s="106"/>
    </row>
    <row r="38" spans="1:7" ht="12.75">
      <c r="A38" s="111" t="s">
        <v>184</v>
      </c>
      <c r="B38" s="1">
        <v>142</v>
      </c>
      <c r="C38" s="168">
        <v>0</v>
      </c>
      <c r="D38" s="168">
        <v>0</v>
      </c>
      <c r="E38" s="168">
        <v>0</v>
      </c>
      <c r="F38" s="168">
        <v>0</v>
      </c>
      <c r="G38" s="106"/>
    </row>
    <row r="39" spans="1:7" ht="12.75">
      <c r="A39" s="111" t="s">
        <v>185</v>
      </c>
      <c r="B39" s="1">
        <v>143</v>
      </c>
      <c r="C39" s="168">
        <v>0</v>
      </c>
      <c r="D39" s="168">
        <v>0</v>
      </c>
      <c r="E39" s="168">
        <v>0</v>
      </c>
      <c r="F39" s="168">
        <v>0</v>
      </c>
      <c r="G39" s="106"/>
    </row>
    <row r="40" spans="1:7" ht="12.75">
      <c r="A40" s="111" t="s">
        <v>186</v>
      </c>
      <c r="B40" s="1">
        <v>144</v>
      </c>
      <c r="C40" s="168">
        <v>0</v>
      </c>
      <c r="D40" s="168">
        <v>0</v>
      </c>
      <c r="E40" s="168">
        <v>0</v>
      </c>
      <c r="F40" s="168">
        <v>0</v>
      </c>
      <c r="G40" s="106"/>
    </row>
    <row r="41" spans="1:7" ht="12.75">
      <c r="A41" s="111" t="s">
        <v>187</v>
      </c>
      <c r="B41" s="1">
        <v>145</v>
      </c>
      <c r="C41" s="168">
        <v>0</v>
      </c>
      <c r="D41" s="168">
        <v>0</v>
      </c>
      <c r="E41" s="168">
        <v>0</v>
      </c>
      <c r="F41" s="168">
        <v>0</v>
      </c>
      <c r="G41" s="106"/>
    </row>
    <row r="42" spans="1:7" ht="12.75">
      <c r="A42" s="111" t="s">
        <v>188</v>
      </c>
      <c r="B42" s="1">
        <v>146</v>
      </c>
      <c r="C42" s="167">
        <f>C7+C27+C38+C40</f>
        <v>6606027394</v>
      </c>
      <c r="D42" s="167">
        <f>D7+D27+D38+D40</f>
        <v>1654386551</v>
      </c>
      <c r="E42" s="167">
        <f>E7+E27+E38+E40</f>
        <v>6228470985</v>
      </c>
      <c r="F42" s="167">
        <f>F7+F27+F38+F40</f>
        <v>1561465240</v>
      </c>
      <c r="G42" s="106"/>
    </row>
    <row r="43" spans="1:7" ht="12.75">
      <c r="A43" s="111" t="s">
        <v>189</v>
      </c>
      <c r="B43" s="1">
        <v>147</v>
      </c>
      <c r="C43" s="167">
        <f>C10+C33+C39+C41</f>
        <v>4985608690</v>
      </c>
      <c r="D43" s="167">
        <f>D10+D33+D39+D41</f>
        <v>1209255475</v>
      </c>
      <c r="E43" s="167">
        <f>E10+E33+E39+E41</f>
        <v>5046745016</v>
      </c>
      <c r="F43" s="167">
        <f>F10+F33+F39+F41</f>
        <v>1262348583</v>
      </c>
      <c r="G43" s="106"/>
    </row>
    <row r="44" spans="1:7" ht="12.75">
      <c r="A44" s="111" t="s">
        <v>190</v>
      </c>
      <c r="B44" s="1">
        <v>148</v>
      </c>
      <c r="C44" s="167">
        <f>C42-C43</f>
        <v>1620418704</v>
      </c>
      <c r="D44" s="167">
        <f>D42-D43</f>
        <v>445131076</v>
      </c>
      <c r="E44" s="167">
        <f>E42-E43</f>
        <v>1181725969</v>
      </c>
      <c r="F44" s="167">
        <f>F42-F43</f>
        <v>299116657</v>
      </c>
      <c r="G44" s="106"/>
    </row>
    <row r="45" spans="1:7" ht="12.75">
      <c r="A45" s="124" t="s">
        <v>191</v>
      </c>
      <c r="B45" s="1">
        <v>149</v>
      </c>
      <c r="C45" s="167">
        <f>IF(C42&gt;C43,C42-C43,0)</f>
        <v>1620418704</v>
      </c>
      <c r="D45" s="167">
        <f>IF(D42&gt;D43,D42-D43,0)</f>
        <v>445131076</v>
      </c>
      <c r="E45" s="167">
        <f>IF(E42&gt;E43,E42-E43,0)</f>
        <v>1181725969</v>
      </c>
      <c r="F45" s="167">
        <f>IF(F42&gt;F43,F42-F43,0)</f>
        <v>299116657</v>
      </c>
      <c r="G45" s="106"/>
    </row>
    <row r="46" spans="1:7" ht="12.75">
      <c r="A46" s="124" t="s">
        <v>192</v>
      </c>
      <c r="B46" s="1">
        <v>150</v>
      </c>
      <c r="C46" s="172">
        <f>IF(C43&gt;C42,C43-C42,0)</f>
        <v>0</v>
      </c>
      <c r="D46" s="172">
        <f>IF(D43&gt;D42,D43-D42,0)</f>
        <v>0</v>
      </c>
      <c r="E46" s="172">
        <f>IF(E43&gt;E42,E43-E42,0)</f>
        <v>0</v>
      </c>
      <c r="F46" s="172">
        <f>IF(F43&gt;F42,F43-F42,0)</f>
        <v>0</v>
      </c>
      <c r="G46" s="106"/>
    </row>
    <row r="47" spans="1:7" ht="12.75">
      <c r="A47" s="111" t="s">
        <v>193</v>
      </c>
      <c r="B47" s="1">
        <v>151</v>
      </c>
      <c r="C47" s="168">
        <v>189172881</v>
      </c>
      <c r="D47" s="168">
        <v>-56278502</v>
      </c>
      <c r="E47" s="168">
        <v>51056761</v>
      </c>
      <c r="F47" s="168">
        <v>-128840338</v>
      </c>
      <c r="G47" s="106"/>
    </row>
    <row r="48" spans="1:7" ht="12.75">
      <c r="A48" s="111" t="s">
        <v>194</v>
      </c>
      <c r="B48" s="1">
        <v>152</v>
      </c>
      <c r="C48" s="167">
        <f>C44-C47</f>
        <v>1431245823</v>
      </c>
      <c r="D48" s="167">
        <f>D44-D47</f>
        <v>501409578</v>
      </c>
      <c r="E48" s="167">
        <f>E44-E47</f>
        <v>1130669208</v>
      </c>
      <c r="F48" s="167">
        <f>F44-F47</f>
        <v>427956995</v>
      </c>
      <c r="G48" s="106"/>
    </row>
    <row r="49" spans="1:7" ht="12.75">
      <c r="A49" s="124" t="s">
        <v>195</v>
      </c>
      <c r="B49" s="1">
        <v>153</v>
      </c>
      <c r="C49" s="167">
        <f>IF(C48&gt;0,C48,0)</f>
        <v>1431245823</v>
      </c>
      <c r="D49" s="167">
        <f>IF(D48&gt;0,D48,0)</f>
        <v>501409578</v>
      </c>
      <c r="E49" s="167">
        <f>IF(E48&gt;0,E48,0)</f>
        <v>1130669208</v>
      </c>
      <c r="F49" s="167">
        <f>IF(F48&gt;0,F48,0)</f>
        <v>427956995</v>
      </c>
      <c r="G49" s="106"/>
    </row>
    <row r="50" spans="1:7" ht="12.75">
      <c r="A50" s="165" t="s">
        <v>196</v>
      </c>
      <c r="B50" s="2">
        <v>154</v>
      </c>
      <c r="C50" s="173">
        <f>IF(C48&lt;0,-C48,0)</f>
        <v>0</v>
      </c>
      <c r="D50" s="173">
        <f>IF(D48&lt;0,-D48,0)</f>
        <v>0</v>
      </c>
      <c r="E50" s="173">
        <f>IF(E48&lt;0,-E48,0)</f>
        <v>0</v>
      </c>
      <c r="F50" s="173">
        <f>IF(F48&lt;0,-F48,0)</f>
        <v>0</v>
      </c>
      <c r="G50" s="106"/>
    </row>
    <row r="51" spans="1:7" ht="12.75">
      <c r="A51" s="118" t="s">
        <v>197</v>
      </c>
      <c r="B51" s="119"/>
      <c r="C51" s="119"/>
      <c r="D51" s="119"/>
      <c r="E51" s="119"/>
      <c r="F51" s="119"/>
      <c r="G51" s="106"/>
    </row>
    <row r="52" spans="1:7" ht="12.75">
      <c r="A52" s="122" t="s">
        <v>198</v>
      </c>
      <c r="B52" s="46"/>
      <c r="C52" s="46"/>
      <c r="D52" s="46"/>
      <c r="E52" s="46"/>
      <c r="F52" s="53"/>
      <c r="G52" s="106"/>
    </row>
    <row r="53" spans="1:7" ht="12.75">
      <c r="A53" s="111" t="s">
        <v>199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  <c r="G53" s="106"/>
    </row>
    <row r="54" spans="1:7" ht="12.75">
      <c r="A54" s="111" t="s">
        <v>200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  <c r="G54" s="106"/>
    </row>
    <row r="55" spans="1:7" ht="12.75">
      <c r="A55" s="118" t="s">
        <v>201</v>
      </c>
      <c r="B55" s="119"/>
      <c r="C55" s="119"/>
      <c r="D55" s="119"/>
      <c r="E55" s="119"/>
      <c r="F55" s="119"/>
      <c r="G55" s="106"/>
    </row>
    <row r="56" spans="1:7" ht="12.75">
      <c r="A56" s="122" t="s">
        <v>202</v>
      </c>
      <c r="B56" s="9">
        <v>157</v>
      </c>
      <c r="C56" s="174">
        <f>C49</f>
        <v>1431245823</v>
      </c>
      <c r="D56" s="174">
        <f>D49</f>
        <v>501409578</v>
      </c>
      <c r="E56" s="174">
        <f>E49</f>
        <v>1130669208</v>
      </c>
      <c r="F56" s="174">
        <f>F49</f>
        <v>427956995</v>
      </c>
      <c r="G56" s="106"/>
    </row>
    <row r="57" spans="1:7" ht="12.75">
      <c r="A57" s="111" t="s">
        <v>203</v>
      </c>
      <c r="B57" s="1">
        <v>158</v>
      </c>
      <c r="C57" s="167">
        <f>SUM(C58:C64)</f>
        <v>25217150</v>
      </c>
      <c r="D57" s="167">
        <f>SUM(D58:D64)</f>
        <v>24963836</v>
      </c>
      <c r="E57" s="167">
        <f>SUM(E58:E64)</f>
        <v>4229609.86</v>
      </c>
      <c r="F57" s="167">
        <f>SUM(F58:F64)</f>
        <v>1160838.5</v>
      </c>
      <c r="G57" s="106"/>
    </row>
    <row r="58" spans="1:7" ht="12.75">
      <c r="A58" s="111" t="s">
        <v>204</v>
      </c>
      <c r="B58" s="1">
        <v>159</v>
      </c>
      <c r="C58" s="168">
        <v>0</v>
      </c>
      <c r="D58" s="168">
        <v>0</v>
      </c>
      <c r="E58" s="168">
        <v>0</v>
      </c>
      <c r="F58" s="168">
        <v>0</v>
      </c>
      <c r="G58" s="106"/>
    </row>
    <row r="59" spans="1:7" ht="12.75">
      <c r="A59" s="111" t="s">
        <v>205</v>
      </c>
      <c r="B59" s="1">
        <v>160</v>
      </c>
      <c r="C59" s="168">
        <v>0</v>
      </c>
      <c r="D59" s="168">
        <v>0</v>
      </c>
      <c r="E59" s="168">
        <v>0</v>
      </c>
      <c r="F59" s="168">
        <v>0</v>
      </c>
      <c r="G59" s="106"/>
    </row>
    <row r="60" spans="1:7" ht="12.75">
      <c r="A60" s="111" t="s">
        <v>206</v>
      </c>
      <c r="B60" s="1">
        <v>161</v>
      </c>
      <c r="C60" s="176">
        <v>-109251</v>
      </c>
      <c r="D60" s="168">
        <v>-362565</v>
      </c>
      <c r="E60" s="176">
        <v>3153609.8600000003</v>
      </c>
      <c r="F60" s="168">
        <v>84838.5</v>
      </c>
      <c r="G60" s="106"/>
    </row>
    <row r="61" spans="1:7" ht="12.75">
      <c r="A61" s="111" t="s">
        <v>207</v>
      </c>
      <c r="B61" s="1">
        <v>162</v>
      </c>
      <c r="C61" s="168">
        <v>0</v>
      </c>
      <c r="D61" s="168">
        <v>0</v>
      </c>
      <c r="E61" s="168">
        <v>0</v>
      </c>
      <c r="F61" s="168">
        <v>0</v>
      </c>
      <c r="G61" s="106"/>
    </row>
    <row r="62" spans="1:7" ht="12.75">
      <c r="A62" s="111" t="s">
        <v>208</v>
      </c>
      <c r="B62" s="1">
        <v>163</v>
      </c>
      <c r="C62" s="168">
        <v>0</v>
      </c>
      <c r="D62" s="168">
        <v>0</v>
      </c>
      <c r="E62" s="168">
        <v>0</v>
      </c>
      <c r="F62" s="168">
        <v>0</v>
      </c>
      <c r="G62" s="106"/>
    </row>
    <row r="63" spans="1:7" ht="12.75">
      <c r="A63" s="111" t="s">
        <v>209</v>
      </c>
      <c r="B63" s="1">
        <v>164</v>
      </c>
      <c r="C63" s="168">
        <v>0</v>
      </c>
      <c r="D63" s="168">
        <v>0</v>
      </c>
      <c r="E63" s="168">
        <v>0</v>
      </c>
      <c r="F63" s="168">
        <v>0</v>
      </c>
      <c r="G63" s="106"/>
    </row>
    <row r="64" spans="1:7" ht="12.75">
      <c r="A64" s="111" t="s">
        <v>210</v>
      </c>
      <c r="B64" s="1">
        <v>165</v>
      </c>
      <c r="C64" s="168">
        <v>25326401</v>
      </c>
      <c r="D64" s="168">
        <v>25326401</v>
      </c>
      <c r="E64" s="168">
        <v>1076000</v>
      </c>
      <c r="F64" s="168">
        <v>1076000</v>
      </c>
      <c r="G64" s="106"/>
    </row>
    <row r="65" spans="1:7" ht="12.75">
      <c r="A65" s="111" t="s">
        <v>211</v>
      </c>
      <c r="B65" s="1">
        <v>166</v>
      </c>
      <c r="C65" s="168">
        <v>0</v>
      </c>
      <c r="D65" s="168">
        <v>0</v>
      </c>
      <c r="E65" s="168">
        <v>0</v>
      </c>
      <c r="F65" s="168">
        <v>0</v>
      </c>
      <c r="G65" s="106"/>
    </row>
    <row r="66" spans="1:7" ht="12.75">
      <c r="A66" s="111" t="s">
        <v>212</v>
      </c>
      <c r="B66" s="1">
        <v>167</v>
      </c>
      <c r="C66" s="167">
        <f>C57-C65</f>
        <v>25217150</v>
      </c>
      <c r="D66" s="167">
        <f>D57-D65</f>
        <v>24963836</v>
      </c>
      <c r="E66" s="167">
        <f>E57-E65</f>
        <v>4229609.86</v>
      </c>
      <c r="F66" s="167">
        <f>F57-F65</f>
        <v>1160838.5</v>
      </c>
      <c r="G66" s="106"/>
    </row>
    <row r="67" spans="1:7" ht="12.75">
      <c r="A67" s="111" t="s">
        <v>213</v>
      </c>
      <c r="B67" s="1">
        <v>168</v>
      </c>
      <c r="C67" s="173">
        <f>C56+C66</f>
        <v>1456462973</v>
      </c>
      <c r="D67" s="173">
        <f>D56+D66</f>
        <v>526373414</v>
      </c>
      <c r="E67" s="173">
        <f>E56+E66</f>
        <v>1134898817.86</v>
      </c>
      <c r="F67" s="173">
        <f>F56+F66</f>
        <v>429117833.5</v>
      </c>
      <c r="G67" s="106"/>
    </row>
    <row r="68" spans="1:7" ht="12.75">
      <c r="A68" s="138" t="s">
        <v>214</v>
      </c>
      <c r="B68" s="139"/>
      <c r="C68" s="139"/>
      <c r="D68" s="139"/>
      <c r="E68" s="139"/>
      <c r="F68" s="139"/>
      <c r="G68" s="106"/>
    </row>
    <row r="69" spans="1:7" ht="12.75">
      <c r="A69" s="140" t="s">
        <v>215</v>
      </c>
      <c r="B69" s="141"/>
      <c r="C69" s="141"/>
      <c r="D69" s="141"/>
      <c r="E69" s="141"/>
      <c r="F69" s="141"/>
      <c r="G69" s="106"/>
    </row>
    <row r="70" spans="1:7" ht="12.75">
      <c r="A70" s="111" t="s">
        <v>199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  <c r="G70" s="106"/>
    </row>
    <row r="71" spans="1:7" ht="12.75">
      <c r="A71" s="125" t="s">
        <v>200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  <c r="G71" s="106"/>
    </row>
  </sheetData>
  <sheetProtection/>
  <autoFilter ref="A1:G71"/>
  <dataValidations count="3">
    <dataValidation type="whole" operator="notEqual" allowBlank="1" showInputMessage="1" showErrorMessage="1" errorTitle="Pogrešan unos" error="Mogu se unijeti samo cjelobrojne vrijednosti." sqref="C70:E71 D53:F53 D54:E54 C53:C54 C56:F57 C66:F67 C64:F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31 D33:F33 D27:F27 D22:F22 D38:E41 C16:F16 C48:F50 D26:E26 C10:F10 C12:F12 E31 C7:F7 C26:C27 C33:C34 C22:C23 D42:F46 C38:C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7.8515625" style="164" bestFit="1" customWidth="1"/>
    <col min="2" max="2" width="9.140625" style="44" customWidth="1"/>
    <col min="3" max="3" width="13.57421875" style="44" bestFit="1" customWidth="1"/>
    <col min="4" max="4" width="12.8515625" style="44" bestFit="1" customWidth="1"/>
    <col min="5" max="5" width="9.140625" style="44" customWidth="1"/>
    <col min="6" max="6" width="8.8515625" style="44" customWidth="1"/>
    <col min="7" max="16384" width="9.140625" style="44" customWidth="1"/>
  </cols>
  <sheetData>
    <row r="1" spans="1:4" ht="15.75">
      <c r="A1" s="148" t="s">
        <v>289</v>
      </c>
      <c r="B1" s="148"/>
      <c r="C1" s="148"/>
      <c r="D1" s="148"/>
    </row>
    <row r="2" spans="1:4" ht="12.75">
      <c r="A2" s="149" t="s">
        <v>295</v>
      </c>
      <c r="B2" s="149"/>
      <c r="C2" s="149"/>
      <c r="D2" s="149"/>
    </row>
    <row r="3" spans="1:4" ht="22.5">
      <c r="A3" s="145" t="s">
        <v>152</v>
      </c>
      <c r="B3" s="146"/>
      <c r="C3" s="146"/>
      <c r="D3" s="147"/>
    </row>
    <row r="4" spans="1:4" ht="22.5">
      <c r="A4" s="55" t="s">
        <v>48</v>
      </c>
      <c r="B4" s="55" t="s">
        <v>49</v>
      </c>
      <c r="C4" s="56" t="s">
        <v>50</v>
      </c>
      <c r="D4" s="56" t="s">
        <v>51</v>
      </c>
    </row>
    <row r="5" spans="1:4" ht="12.75">
      <c r="A5" s="56">
        <v>1</v>
      </c>
      <c r="B5" s="57">
        <v>2</v>
      </c>
      <c r="C5" s="58" t="s">
        <v>4</v>
      </c>
      <c r="D5" s="58" t="s">
        <v>5</v>
      </c>
    </row>
    <row r="6" spans="1:4" ht="12.75">
      <c r="A6" s="118" t="s">
        <v>219</v>
      </c>
      <c r="B6" s="143"/>
      <c r="C6" s="143"/>
      <c r="D6" s="144"/>
    </row>
    <row r="7" spans="1:8" ht="12.75">
      <c r="A7" s="124" t="s">
        <v>220</v>
      </c>
      <c r="B7" s="1">
        <v>1</v>
      </c>
      <c r="C7" s="107">
        <v>1620418704</v>
      </c>
      <c r="D7" s="109">
        <v>1181725969</v>
      </c>
      <c r="G7" s="106"/>
      <c r="H7" s="106"/>
    </row>
    <row r="8" spans="1:8" ht="12.75">
      <c r="A8" s="124" t="s">
        <v>290</v>
      </c>
      <c r="B8" s="1">
        <v>2</v>
      </c>
      <c r="C8" s="107">
        <v>1313480502</v>
      </c>
      <c r="D8" s="109">
        <v>1297616161</v>
      </c>
      <c r="G8" s="106"/>
      <c r="H8" s="106"/>
    </row>
    <row r="9" spans="1:8" ht="12.75">
      <c r="A9" s="124" t="s">
        <v>221</v>
      </c>
      <c r="B9" s="1">
        <v>3</v>
      </c>
      <c r="C9" s="5"/>
      <c r="D9" s="7">
        <v>270361881.75720215</v>
      </c>
      <c r="G9" s="106"/>
      <c r="H9" s="106"/>
    </row>
    <row r="10" spans="1:8" ht="12.75">
      <c r="A10" s="124" t="s">
        <v>222</v>
      </c>
      <c r="B10" s="1">
        <v>4</v>
      </c>
      <c r="C10" s="107"/>
      <c r="D10" s="109"/>
      <c r="G10" s="106"/>
      <c r="H10" s="106"/>
    </row>
    <row r="11" spans="1:8" ht="12.75">
      <c r="A11" s="124" t="s">
        <v>223</v>
      </c>
      <c r="B11" s="1">
        <v>5</v>
      </c>
      <c r="C11" s="5">
        <v>44333031</v>
      </c>
      <c r="D11" s="7">
        <v>148236.73999999464</v>
      </c>
      <c r="G11" s="106"/>
      <c r="H11" s="106"/>
    </row>
    <row r="12" spans="1:8" ht="12.75">
      <c r="A12" s="124" t="s">
        <v>224</v>
      </c>
      <c r="B12" s="1">
        <v>6</v>
      </c>
      <c r="C12" s="5"/>
      <c r="D12" s="7"/>
      <c r="G12" s="106"/>
      <c r="H12" s="106"/>
    </row>
    <row r="13" spans="1:8" ht="12.75">
      <c r="A13" s="111" t="s">
        <v>225</v>
      </c>
      <c r="B13" s="1">
        <v>7</v>
      </c>
      <c r="C13" s="178">
        <f>SUM(C7:C12)</f>
        <v>2978232237</v>
      </c>
      <c r="D13" s="179">
        <f>SUM(D7:D12)</f>
        <v>2749852248.497202</v>
      </c>
      <c r="G13" s="106"/>
      <c r="H13" s="106"/>
    </row>
    <row r="14" spans="1:8" ht="12.75">
      <c r="A14" s="124" t="s">
        <v>226</v>
      </c>
      <c r="B14" s="1">
        <v>8</v>
      </c>
      <c r="C14" s="107">
        <v>116098709.42000002</v>
      </c>
      <c r="D14" s="7"/>
      <c r="G14" s="106"/>
      <c r="H14" s="106"/>
    </row>
    <row r="15" spans="1:8" ht="12.75">
      <c r="A15" s="124" t="s">
        <v>227</v>
      </c>
      <c r="B15" s="1">
        <v>9</v>
      </c>
      <c r="C15" s="107">
        <v>22233277</v>
      </c>
      <c r="D15" s="7">
        <v>192921609.84999996</v>
      </c>
      <c r="G15" s="106"/>
      <c r="H15" s="106"/>
    </row>
    <row r="16" spans="1:8" ht="12.75">
      <c r="A16" s="124" t="s">
        <v>228</v>
      </c>
      <c r="B16" s="1">
        <v>10</v>
      </c>
      <c r="C16" s="107"/>
      <c r="D16" s="109"/>
      <c r="G16" s="106"/>
      <c r="H16" s="106"/>
    </row>
    <row r="17" spans="1:8" ht="12.75">
      <c r="A17" s="124" t="s">
        <v>229</v>
      </c>
      <c r="B17" s="1">
        <v>11</v>
      </c>
      <c r="C17" s="107">
        <v>795166848.91</v>
      </c>
      <c r="D17" s="7">
        <v>410533840.23999995</v>
      </c>
      <c r="G17" s="106"/>
      <c r="H17" s="106"/>
    </row>
    <row r="18" spans="1:8" ht="12.75">
      <c r="A18" s="111" t="s">
        <v>230</v>
      </c>
      <c r="B18" s="1">
        <v>12</v>
      </c>
      <c r="C18" s="178">
        <f>SUM(C14:C17)</f>
        <v>933498835.3299999</v>
      </c>
      <c r="D18" s="179">
        <f>SUM(D14:D17)</f>
        <v>603455450.0899999</v>
      </c>
      <c r="G18" s="106"/>
      <c r="H18" s="106"/>
    </row>
    <row r="19" spans="1:8" ht="12.75">
      <c r="A19" s="111" t="s">
        <v>231</v>
      </c>
      <c r="B19" s="1">
        <v>13</v>
      </c>
      <c r="C19" s="108">
        <f>IF(C13&gt;C18,C13-C18,0)</f>
        <v>2044733401.67</v>
      </c>
      <c r="D19" s="110">
        <f>IF(D13&gt;D18,D13-D18,0)</f>
        <v>2146396798.407202</v>
      </c>
      <c r="G19" s="106"/>
      <c r="H19" s="106"/>
    </row>
    <row r="20" spans="1:8" ht="12.75">
      <c r="A20" s="111" t="s">
        <v>232</v>
      </c>
      <c r="B20" s="1">
        <v>14</v>
      </c>
      <c r="C20" s="108">
        <f>IF(C18&gt;C13,C18-C13,0)</f>
        <v>0</v>
      </c>
      <c r="D20" s="110">
        <f>IF(D18&gt;D13,D18-D13,0)</f>
        <v>0</v>
      </c>
      <c r="G20" s="106"/>
      <c r="H20" s="106"/>
    </row>
    <row r="21" spans="1:8" ht="12.75">
      <c r="A21" s="118" t="s">
        <v>233</v>
      </c>
      <c r="B21" s="143"/>
      <c r="C21" s="143"/>
      <c r="D21" s="144"/>
      <c r="G21" s="106"/>
      <c r="H21" s="106"/>
    </row>
    <row r="22" spans="1:8" ht="12.75">
      <c r="A22" s="124" t="s">
        <v>234</v>
      </c>
      <c r="B22" s="1">
        <v>15</v>
      </c>
      <c r="C22" s="109">
        <v>69452372</v>
      </c>
      <c r="D22" s="109">
        <v>12493263.029999943</v>
      </c>
      <c r="G22" s="106"/>
      <c r="H22" s="106"/>
    </row>
    <row r="23" spans="1:8" ht="12.75">
      <c r="A23" s="124" t="s">
        <v>235</v>
      </c>
      <c r="B23" s="1">
        <v>16</v>
      </c>
      <c r="C23" s="109">
        <v>1898387</v>
      </c>
      <c r="D23" s="109">
        <v>2162742.3599999994</v>
      </c>
      <c r="G23" s="106"/>
      <c r="H23" s="106"/>
    </row>
    <row r="24" spans="1:8" ht="12.75">
      <c r="A24" s="124" t="s">
        <v>236</v>
      </c>
      <c r="B24" s="1">
        <v>17</v>
      </c>
      <c r="C24" s="109">
        <v>24798712</v>
      </c>
      <c r="D24" s="109">
        <v>14566346.749999998</v>
      </c>
      <c r="G24" s="106"/>
      <c r="H24" s="106"/>
    </row>
    <row r="25" spans="1:8" ht="12.75">
      <c r="A25" s="124" t="s">
        <v>237</v>
      </c>
      <c r="B25" s="1">
        <v>18</v>
      </c>
      <c r="C25" s="109">
        <v>20497549</v>
      </c>
      <c r="D25" s="7">
        <v>16555300.46</v>
      </c>
      <c r="G25" s="106"/>
      <c r="H25" s="106"/>
    </row>
    <row r="26" spans="1:8" ht="12.75">
      <c r="A26" s="124" t="s">
        <v>238</v>
      </c>
      <c r="B26" s="1">
        <v>19</v>
      </c>
      <c r="C26" s="109">
        <v>694916524</v>
      </c>
      <c r="D26" s="109">
        <v>1543688055.4299998</v>
      </c>
      <c r="G26" s="106"/>
      <c r="H26" s="106"/>
    </row>
    <row r="27" spans="1:8" ht="12.75">
      <c r="A27" s="111" t="s">
        <v>239</v>
      </c>
      <c r="B27" s="1">
        <v>20</v>
      </c>
      <c r="C27" s="178">
        <f>SUM(C22:C26)</f>
        <v>811563544</v>
      </c>
      <c r="D27" s="179">
        <f>SUM(D22:D26)</f>
        <v>1589465708.0299997</v>
      </c>
      <c r="G27" s="106"/>
      <c r="H27" s="106"/>
    </row>
    <row r="28" spans="1:8" ht="12.75">
      <c r="A28" s="124" t="s">
        <v>240</v>
      </c>
      <c r="B28" s="1">
        <v>21</v>
      </c>
      <c r="C28" s="109">
        <v>1065737779.75</v>
      </c>
      <c r="D28" s="109">
        <v>876372263.4972019</v>
      </c>
      <c r="G28" s="106"/>
      <c r="H28" s="106"/>
    </row>
    <row r="29" spans="1:8" ht="12.75">
      <c r="A29" s="124" t="s">
        <v>241</v>
      </c>
      <c r="B29" s="1">
        <v>22</v>
      </c>
      <c r="C29" s="109">
        <v>82905321</v>
      </c>
      <c r="D29" s="7">
        <v>242687349.60999998</v>
      </c>
      <c r="G29" s="106"/>
      <c r="H29" s="106"/>
    </row>
    <row r="30" spans="1:8" ht="12.75">
      <c r="A30" s="124" t="s">
        <v>242</v>
      </c>
      <c r="B30" s="1">
        <v>23</v>
      </c>
      <c r="C30" s="109">
        <v>1101308174</v>
      </c>
      <c r="D30" s="109">
        <v>1643686757.93</v>
      </c>
      <c r="G30" s="106"/>
      <c r="H30" s="106"/>
    </row>
    <row r="31" spans="1:8" ht="12.75">
      <c r="A31" s="111" t="s">
        <v>243</v>
      </c>
      <c r="B31" s="1">
        <v>24</v>
      </c>
      <c r="C31" s="178">
        <f>SUM(C28:C30)</f>
        <v>2249951274.75</v>
      </c>
      <c r="D31" s="179">
        <f>SUM(D28:D30)</f>
        <v>2762746371.037202</v>
      </c>
      <c r="G31" s="106"/>
      <c r="H31" s="106"/>
    </row>
    <row r="32" spans="1:8" ht="12.75">
      <c r="A32" s="111" t="s">
        <v>244</v>
      </c>
      <c r="B32" s="1">
        <v>25</v>
      </c>
      <c r="C32" s="108">
        <f>IF(C27&gt;C31,C27-C31,0)</f>
        <v>0</v>
      </c>
      <c r="D32" s="110">
        <f>IF(D27&gt;D31,D27-D31,0)</f>
        <v>0</v>
      </c>
      <c r="G32" s="106"/>
      <c r="H32" s="106"/>
    </row>
    <row r="33" spans="1:8" ht="12.75">
      <c r="A33" s="111" t="s">
        <v>245</v>
      </c>
      <c r="B33" s="1">
        <v>26</v>
      </c>
      <c r="C33" s="108">
        <f>IF(C31&gt;C27,C31-C27,0)</f>
        <v>1438387730.75</v>
      </c>
      <c r="D33" s="110">
        <f>IF(D31&gt;D27,D31-D27,0)</f>
        <v>1173280663.0072021</v>
      </c>
      <c r="G33" s="106"/>
      <c r="H33" s="106"/>
    </row>
    <row r="34" spans="1:8" ht="12.75">
      <c r="A34" s="118" t="s">
        <v>246</v>
      </c>
      <c r="B34" s="143"/>
      <c r="C34" s="143"/>
      <c r="D34" s="144"/>
      <c r="G34" s="106"/>
      <c r="H34" s="106"/>
    </row>
    <row r="35" spans="1:8" ht="12.75">
      <c r="A35" s="124" t="s">
        <v>247</v>
      </c>
      <c r="B35" s="1">
        <v>27</v>
      </c>
      <c r="C35" s="5"/>
      <c r="D35" s="7"/>
      <c r="G35" s="106"/>
      <c r="H35" s="106"/>
    </row>
    <row r="36" spans="1:8" ht="12.75">
      <c r="A36" s="124" t="s">
        <v>248</v>
      </c>
      <c r="B36" s="1">
        <v>28</v>
      </c>
      <c r="C36" s="5"/>
      <c r="D36" s="7"/>
      <c r="G36" s="106"/>
      <c r="H36" s="106"/>
    </row>
    <row r="37" spans="1:8" ht="12.75">
      <c r="A37" s="124" t="s">
        <v>249</v>
      </c>
      <c r="B37" s="1">
        <v>29</v>
      </c>
      <c r="C37" s="5"/>
      <c r="D37" s="7"/>
      <c r="G37" s="106"/>
      <c r="H37" s="106"/>
    </row>
    <row r="38" spans="1:8" ht="12.75">
      <c r="A38" s="111" t="s">
        <v>250</v>
      </c>
      <c r="B38" s="1">
        <v>30</v>
      </c>
      <c r="C38" s="178">
        <f>SUM(C35:C37)</f>
        <v>0</v>
      </c>
      <c r="D38" s="179">
        <f>SUM(D35:D37)</f>
        <v>0</v>
      </c>
      <c r="G38" s="106"/>
      <c r="H38" s="106"/>
    </row>
    <row r="39" spans="1:8" ht="12.75">
      <c r="A39" s="124" t="s">
        <v>251</v>
      </c>
      <c r="B39" s="1">
        <v>31</v>
      </c>
      <c r="C39" s="109"/>
      <c r="D39" s="7"/>
      <c r="G39" s="106"/>
      <c r="H39" s="106"/>
    </row>
    <row r="40" spans="1:8" ht="12.75">
      <c r="A40" s="124" t="s">
        <v>252</v>
      </c>
      <c r="B40" s="1">
        <v>32</v>
      </c>
      <c r="C40" s="109">
        <v>1678649073</v>
      </c>
      <c r="D40" s="109">
        <v>736048473.12</v>
      </c>
      <c r="G40" s="106"/>
      <c r="H40" s="106"/>
    </row>
    <row r="41" spans="1:8" ht="12.75">
      <c r="A41" s="124" t="s">
        <v>253</v>
      </c>
      <c r="B41" s="1">
        <v>33</v>
      </c>
      <c r="C41" s="5">
        <v>0</v>
      </c>
      <c r="D41" s="7"/>
      <c r="G41" s="106"/>
      <c r="H41" s="106"/>
    </row>
    <row r="42" spans="1:8" ht="12.75">
      <c r="A42" s="124" t="s">
        <v>254</v>
      </c>
      <c r="B42" s="1">
        <v>34</v>
      </c>
      <c r="C42" s="5">
        <v>418558</v>
      </c>
      <c r="D42" s="7"/>
      <c r="G42" s="106"/>
      <c r="H42" s="106"/>
    </row>
    <row r="43" spans="1:8" ht="12.75">
      <c r="A43" s="124" t="s">
        <v>255</v>
      </c>
      <c r="B43" s="1">
        <v>35</v>
      </c>
      <c r="C43" s="5">
        <v>67905981.91999997</v>
      </c>
      <c r="D43" s="7">
        <v>140099532.28</v>
      </c>
      <c r="G43" s="106"/>
      <c r="H43" s="106"/>
    </row>
    <row r="44" spans="1:8" ht="12.75">
      <c r="A44" s="111" t="s">
        <v>256</v>
      </c>
      <c r="B44" s="1">
        <v>36</v>
      </c>
      <c r="C44" s="178">
        <f>SUM(C39:C43)</f>
        <v>1746973612.92</v>
      </c>
      <c r="D44" s="179">
        <f>SUM(D39:D43)</f>
        <v>876148005.4</v>
      </c>
      <c r="G44" s="106"/>
      <c r="H44" s="106"/>
    </row>
    <row r="45" spans="1:8" ht="12.75">
      <c r="A45" s="111" t="s">
        <v>257</v>
      </c>
      <c r="B45" s="1">
        <v>37</v>
      </c>
      <c r="C45" s="108">
        <f>IF(C38&gt;C44,C38-C44,0)</f>
        <v>0</v>
      </c>
      <c r="D45" s="110">
        <f>IF(D38&gt;D44,D38-D44,0)</f>
        <v>0</v>
      </c>
      <c r="G45" s="106"/>
      <c r="H45" s="106"/>
    </row>
    <row r="46" spans="1:8" ht="12.75">
      <c r="A46" s="111" t="s">
        <v>258</v>
      </c>
      <c r="B46" s="1">
        <v>38</v>
      </c>
      <c r="C46" s="108">
        <f>IF(C44&gt;C38,C44-C38,0)</f>
        <v>1746973612.92</v>
      </c>
      <c r="D46" s="110">
        <f>IF(D44&gt;D38,D44-D38,0)</f>
        <v>876148005.4</v>
      </c>
      <c r="G46" s="106"/>
      <c r="H46" s="106"/>
    </row>
    <row r="47" spans="1:8" ht="12.75">
      <c r="A47" s="124" t="s">
        <v>259</v>
      </c>
      <c r="B47" s="1">
        <v>39</v>
      </c>
      <c r="C47" s="180">
        <f>IF(C19-C20+C32-C33+C45-C46&gt;0,C19-C20+C32-C33+C45-C46,0)</f>
        <v>0</v>
      </c>
      <c r="D47" s="181">
        <f>IF(D19-D20+D32-D33+D45-D46&gt;0,D19-D20+D32-D33+D45-D46,0)</f>
        <v>96968129.99999988</v>
      </c>
      <c r="G47" s="106"/>
      <c r="H47" s="106"/>
    </row>
    <row r="48" spans="1:8" ht="12.75">
      <c r="A48" s="124" t="s">
        <v>260</v>
      </c>
      <c r="B48" s="1">
        <v>40</v>
      </c>
      <c r="C48" s="180">
        <f>IF(C20-C19+C33-C32+C46-C45&gt;0,C20-C19+C33-C32+C46-C45,0)</f>
        <v>1140627942</v>
      </c>
      <c r="D48" s="181">
        <f>IF(D20-D19+D33-D32+D46-D45&gt;0,D20-D19+D33-D32+D46-D45,0)</f>
        <v>0</v>
      </c>
      <c r="G48" s="106"/>
      <c r="H48" s="106"/>
    </row>
    <row r="49" spans="1:8" ht="12.75">
      <c r="A49" s="124" t="s">
        <v>261</v>
      </c>
      <c r="B49" s="1">
        <v>41</v>
      </c>
      <c r="C49" s="186">
        <v>3103603253</v>
      </c>
      <c r="D49" s="186">
        <v>1962975311</v>
      </c>
      <c r="G49" s="106"/>
      <c r="H49" s="106"/>
    </row>
    <row r="50" spans="1:8" ht="12.75">
      <c r="A50" s="124" t="s">
        <v>262</v>
      </c>
      <c r="B50" s="1">
        <v>42</v>
      </c>
      <c r="C50" s="182">
        <f>IF(C19-C20+C32-C33+C45-C46&gt;0,C19-C20+C32-C33+C45-C46,0)</f>
        <v>0</v>
      </c>
      <c r="D50" s="183">
        <f>IF(D19-D20+D32-D33+D45-D46&gt;0,D19-D20+D32-D33+D45-D46,0)</f>
        <v>96968129.99999988</v>
      </c>
      <c r="G50" s="106"/>
      <c r="H50" s="106"/>
    </row>
    <row r="51" spans="1:8" ht="12.75">
      <c r="A51" s="124" t="s">
        <v>263</v>
      </c>
      <c r="B51" s="1">
        <v>43</v>
      </c>
      <c r="C51" s="182">
        <f>IF(C20-C19+C33-C32+C46-C45&gt;0,C20-C19+C33-C32+C46-C45,0)</f>
        <v>1140627942</v>
      </c>
      <c r="D51" s="183">
        <f>IF(D20-D19+D33-D32+D46-D45&gt;0,D20-D19+D33-D32+D46-D45,0)</f>
        <v>0</v>
      </c>
      <c r="G51" s="106"/>
      <c r="H51" s="106"/>
    </row>
    <row r="52" spans="1:8" ht="12.75">
      <c r="A52" s="112" t="s">
        <v>264</v>
      </c>
      <c r="B52" s="4">
        <v>44</v>
      </c>
      <c r="C52" s="184">
        <f>C49+C50-C51</f>
        <v>1962975311</v>
      </c>
      <c r="D52" s="185">
        <f>D49+D50-D51</f>
        <v>2059943441</v>
      </c>
      <c r="G52" s="106"/>
      <c r="H52" s="106"/>
    </row>
    <row r="53" spans="3:4" ht="12.75">
      <c r="C53" s="177"/>
      <c r="D53" s="177"/>
    </row>
  </sheetData>
  <sheetProtection/>
  <protectedRanges>
    <protectedRange sqref="D30" name="Range1_13_1_2"/>
    <protectedRange sqref="C22:C24" name="Range1_12"/>
    <protectedRange sqref="C26" name="Range1_12_1"/>
    <protectedRange sqref="C28" name="Range1_13_3"/>
    <protectedRange sqref="C30" name="Range1_13_1_2_1"/>
    <protectedRange sqref="C49" name="Range1_8_1_1"/>
    <protectedRange sqref="D14" name="Range1_11_1_2"/>
    <protectedRange sqref="D16" name="Range1_11_2_1"/>
    <protectedRange sqref="D10" name="Range1_1_1_1"/>
    <protectedRange sqref="D8" name="Range1_10_3_1_2"/>
    <protectedRange sqref="C10" name="Range1_4_1_1_1"/>
    <protectedRange sqref="C7" name="Range1_10_2_1_1"/>
    <protectedRange sqref="C8" name="Range1_10_3_1_1"/>
    <protectedRange sqref="C14" name="Range1_11_1_1_1"/>
    <protectedRange sqref="C16:C17" name="Range1_11_2_2"/>
  </protectedRanges>
  <dataValidations count="4">
    <dataValidation type="whole" operator="notEqual" allowBlank="1" showInputMessage="1" showErrorMessage="1" errorTitle="Pogrešan unos" error="Mogu se unijeti samo cjelobrojne vrijednosti." sqref="C50:D50 D39 C35:D37 C41:D43 C25:D25 C11:C12 D12 D15 C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44:D48 C51:D52 C38:D38 C31:D33 C18:D20 C13:D13">
      <formula1>0</formula1>
    </dataValidation>
    <dataValidation operator="greaterThan" allowBlank="1" showInputMessage="1" showErrorMessage="1" sqref="C30:D30 C49:D49 C22:D24 C28:D28 C26:D26 D8 C7:C8 C14:D14 C10:D10 C16:D16"/>
    <dataValidation operator="notEqual" allowBlank="1" showInputMessage="1" showErrorMessage="1" errorTitle="Pogrešan unos" error="Mogu se unijeti samo cjelobrojne vrijednosti." sqref="C29:D29 C40:D40 C39 C15 D11 D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:D13 D18 C27:D27 C38:D39 C44:D44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21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8515625" style="61" bestFit="1" customWidth="1"/>
    <col min="11" max="11" width="11.7109375" style="61" bestFit="1" customWidth="1"/>
    <col min="12" max="12" width="11.421875" style="61" bestFit="1" customWidth="1"/>
    <col min="13" max="16384" width="9.140625" style="61" customWidth="1"/>
  </cols>
  <sheetData>
    <row r="1" spans="1:12" ht="12.75">
      <c r="A1" s="262" t="s">
        <v>287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0"/>
    </row>
    <row r="2" spans="1:12" ht="15.75">
      <c r="A2" s="37"/>
      <c r="B2" s="59"/>
      <c r="C2" s="276" t="s">
        <v>265</v>
      </c>
      <c r="D2" s="276"/>
      <c r="E2" s="62">
        <v>41640</v>
      </c>
      <c r="F2" s="38" t="s">
        <v>46</v>
      </c>
      <c r="G2" s="277">
        <v>42004</v>
      </c>
      <c r="H2" s="278"/>
      <c r="I2" s="59"/>
      <c r="J2" s="59"/>
      <c r="K2" s="59"/>
      <c r="L2" s="63"/>
    </row>
    <row r="3" spans="1:11" ht="22.5">
      <c r="A3" s="279" t="s">
        <v>48</v>
      </c>
      <c r="B3" s="279"/>
      <c r="C3" s="279"/>
      <c r="D3" s="279"/>
      <c r="E3" s="279"/>
      <c r="F3" s="279"/>
      <c r="G3" s="279"/>
      <c r="H3" s="279"/>
      <c r="I3" s="65" t="s">
        <v>49</v>
      </c>
      <c r="J3" s="66" t="s">
        <v>266</v>
      </c>
      <c r="K3" s="66" t="s">
        <v>267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68">
        <v>2</v>
      </c>
      <c r="J4" s="67" t="s">
        <v>4</v>
      </c>
      <c r="K4" s="67" t="s">
        <v>5</v>
      </c>
    </row>
    <row r="5" spans="1:11" ht="12.75">
      <c r="A5" s="264" t="s">
        <v>268</v>
      </c>
      <c r="B5" s="265"/>
      <c r="C5" s="265"/>
      <c r="D5" s="265"/>
      <c r="E5" s="265"/>
      <c r="F5" s="265"/>
      <c r="G5" s="265"/>
      <c r="H5" s="265"/>
      <c r="I5" s="39">
        <v>1</v>
      </c>
      <c r="J5" s="6">
        <v>8188853500</v>
      </c>
      <c r="K5" s="6">
        <v>8882853500</v>
      </c>
    </row>
    <row r="6" spans="1:11" ht="12.75">
      <c r="A6" s="264" t="s">
        <v>269</v>
      </c>
      <c r="B6" s="265"/>
      <c r="C6" s="265"/>
      <c r="D6" s="265"/>
      <c r="E6" s="265"/>
      <c r="F6" s="265"/>
      <c r="G6" s="265"/>
      <c r="H6" s="265"/>
      <c r="I6" s="39">
        <v>2</v>
      </c>
      <c r="J6" s="7">
        <v>0</v>
      </c>
      <c r="K6" s="7">
        <v>0</v>
      </c>
    </row>
    <row r="7" spans="1:11" ht="12.75">
      <c r="A7" s="264" t="s">
        <v>270</v>
      </c>
      <c r="B7" s="265"/>
      <c r="C7" s="265"/>
      <c r="D7" s="265"/>
      <c r="E7" s="265"/>
      <c r="F7" s="265"/>
      <c r="G7" s="265"/>
      <c r="H7" s="265"/>
      <c r="I7" s="39">
        <v>3</v>
      </c>
      <c r="J7" s="7">
        <v>409056013</v>
      </c>
      <c r="K7" s="7">
        <v>409346546</v>
      </c>
    </row>
    <row r="8" spans="1:11" ht="12.75">
      <c r="A8" s="264" t="s">
        <v>271</v>
      </c>
      <c r="B8" s="265"/>
      <c r="C8" s="265"/>
      <c r="D8" s="265"/>
      <c r="E8" s="265"/>
      <c r="F8" s="265"/>
      <c r="G8" s="265"/>
      <c r="H8" s="265"/>
      <c r="I8" s="39">
        <v>4</v>
      </c>
      <c r="J8" s="7">
        <v>792390636</v>
      </c>
      <c r="K8" s="7">
        <v>793751024</v>
      </c>
    </row>
    <row r="9" spans="1:11" ht="12.75">
      <c r="A9" s="264" t="s">
        <v>272</v>
      </c>
      <c r="B9" s="265"/>
      <c r="C9" s="265"/>
      <c r="D9" s="265"/>
      <c r="E9" s="265"/>
      <c r="F9" s="265"/>
      <c r="G9" s="265"/>
      <c r="H9" s="265"/>
      <c r="I9" s="39">
        <v>5</v>
      </c>
      <c r="J9" s="7">
        <v>1431245824</v>
      </c>
      <c r="K9" s="7">
        <v>1130669208</v>
      </c>
    </row>
    <row r="10" spans="1:11" ht="12.75">
      <c r="A10" s="264" t="s">
        <v>273</v>
      </c>
      <c r="B10" s="265"/>
      <c r="C10" s="265"/>
      <c r="D10" s="265"/>
      <c r="E10" s="265"/>
      <c r="F10" s="265"/>
      <c r="G10" s="265"/>
      <c r="H10" s="265"/>
      <c r="I10" s="39">
        <v>6</v>
      </c>
      <c r="J10" s="7">
        <v>0</v>
      </c>
      <c r="K10" s="7">
        <v>0</v>
      </c>
    </row>
    <row r="11" spans="1:11" ht="12.75">
      <c r="A11" s="264" t="s">
        <v>274</v>
      </c>
      <c r="B11" s="265"/>
      <c r="C11" s="265"/>
      <c r="D11" s="265"/>
      <c r="E11" s="265"/>
      <c r="F11" s="265"/>
      <c r="G11" s="265"/>
      <c r="H11" s="265"/>
      <c r="I11" s="39">
        <v>7</v>
      </c>
      <c r="J11" s="7">
        <v>0</v>
      </c>
      <c r="K11" s="7">
        <v>0</v>
      </c>
    </row>
    <row r="12" spans="1:11" ht="12.75">
      <c r="A12" s="264" t="s">
        <v>275</v>
      </c>
      <c r="B12" s="265"/>
      <c r="C12" s="265"/>
      <c r="D12" s="265"/>
      <c r="E12" s="265"/>
      <c r="F12" s="265"/>
      <c r="G12" s="265"/>
      <c r="H12" s="265"/>
      <c r="I12" s="39">
        <v>8</v>
      </c>
      <c r="J12" s="7">
        <v>-1151584</v>
      </c>
      <c r="K12" s="7">
        <v>2002026</v>
      </c>
    </row>
    <row r="13" spans="1:11" ht="12.75">
      <c r="A13" s="264" t="s">
        <v>276</v>
      </c>
      <c r="B13" s="265"/>
      <c r="C13" s="265"/>
      <c r="D13" s="265"/>
      <c r="E13" s="265"/>
      <c r="F13" s="265"/>
      <c r="G13" s="265"/>
      <c r="H13" s="265"/>
      <c r="I13" s="39">
        <v>9</v>
      </c>
      <c r="J13" s="7">
        <v>0</v>
      </c>
      <c r="K13" s="7">
        <v>0</v>
      </c>
    </row>
    <row r="14" spans="1:12" ht="12.75">
      <c r="A14" s="266" t="s">
        <v>277</v>
      </c>
      <c r="B14" s="267"/>
      <c r="C14" s="267"/>
      <c r="D14" s="267"/>
      <c r="E14" s="267"/>
      <c r="F14" s="267"/>
      <c r="G14" s="267"/>
      <c r="H14" s="267"/>
      <c r="I14" s="39">
        <v>10</v>
      </c>
      <c r="J14" s="45">
        <f>SUM(J5:J13)</f>
        <v>10820394389</v>
      </c>
      <c r="K14" s="45">
        <f>SUM(K5:K13)</f>
        <v>11218622304</v>
      </c>
      <c r="L14" s="105"/>
    </row>
    <row r="15" spans="1:11" ht="12.75">
      <c r="A15" s="264" t="s">
        <v>286</v>
      </c>
      <c r="B15" s="265"/>
      <c r="C15" s="265"/>
      <c r="D15" s="265"/>
      <c r="E15" s="265"/>
      <c r="F15" s="265"/>
      <c r="G15" s="265"/>
      <c r="H15" s="265"/>
      <c r="I15" s="39">
        <v>11</v>
      </c>
      <c r="J15" s="7">
        <v>0</v>
      </c>
      <c r="K15" s="7">
        <v>0</v>
      </c>
    </row>
    <row r="16" spans="1:11" ht="12.75">
      <c r="A16" s="264" t="s">
        <v>285</v>
      </c>
      <c r="B16" s="265"/>
      <c r="C16" s="265"/>
      <c r="D16" s="265"/>
      <c r="E16" s="265"/>
      <c r="F16" s="265"/>
      <c r="G16" s="265"/>
      <c r="H16" s="265"/>
      <c r="I16" s="39">
        <v>12</v>
      </c>
      <c r="J16" s="7">
        <v>-3541800</v>
      </c>
      <c r="K16" s="7">
        <v>0</v>
      </c>
    </row>
    <row r="17" spans="1:11" ht="12.75">
      <c r="A17" s="264" t="s">
        <v>284</v>
      </c>
      <c r="B17" s="265"/>
      <c r="C17" s="265"/>
      <c r="D17" s="265"/>
      <c r="E17" s="265"/>
      <c r="F17" s="265"/>
      <c r="G17" s="265"/>
      <c r="H17" s="265"/>
      <c r="I17" s="39">
        <v>13</v>
      </c>
      <c r="J17" s="7">
        <v>0</v>
      </c>
      <c r="K17" s="7">
        <v>0</v>
      </c>
    </row>
    <row r="18" spans="1:11" ht="12.75">
      <c r="A18" s="264" t="s">
        <v>283</v>
      </c>
      <c r="B18" s="265"/>
      <c r="C18" s="265"/>
      <c r="D18" s="265"/>
      <c r="E18" s="265"/>
      <c r="F18" s="265"/>
      <c r="G18" s="265"/>
      <c r="H18" s="265"/>
      <c r="I18" s="39">
        <v>14</v>
      </c>
      <c r="J18" s="7">
        <v>17709000</v>
      </c>
      <c r="K18" s="7">
        <v>0</v>
      </c>
    </row>
    <row r="19" spans="1:11" ht="12.75">
      <c r="A19" s="264" t="s">
        <v>282</v>
      </c>
      <c r="B19" s="265"/>
      <c r="C19" s="265"/>
      <c r="D19" s="265"/>
      <c r="E19" s="265"/>
      <c r="F19" s="265"/>
      <c r="G19" s="265"/>
      <c r="H19" s="265"/>
      <c r="I19" s="39">
        <v>15</v>
      </c>
      <c r="J19" s="7">
        <v>0</v>
      </c>
      <c r="K19" s="7">
        <v>0</v>
      </c>
    </row>
    <row r="20" spans="1:11" ht="12.75">
      <c r="A20" s="264" t="s">
        <v>281</v>
      </c>
      <c r="B20" s="265"/>
      <c r="C20" s="265"/>
      <c r="D20" s="265"/>
      <c r="E20" s="265"/>
      <c r="F20" s="265"/>
      <c r="G20" s="265"/>
      <c r="H20" s="265"/>
      <c r="I20" s="39">
        <v>16</v>
      </c>
      <c r="J20" s="7">
        <v>0</v>
      </c>
      <c r="K20" s="7">
        <v>0</v>
      </c>
    </row>
    <row r="21" spans="1:11" ht="12.75">
      <c r="A21" s="266" t="s">
        <v>280</v>
      </c>
      <c r="B21" s="267"/>
      <c r="C21" s="267"/>
      <c r="D21" s="267"/>
      <c r="E21" s="267"/>
      <c r="F21" s="267"/>
      <c r="G21" s="267"/>
      <c r="H21" s="267"/>
      <c r="I21" s="39">
        <v>17</v>
      </c>
      <c r="J21" s="52">
        <f>SUM(J15:J20)</f>
        <v>14167200</v>
      </c>
      <c r="K21" s="52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279</v>
      </c>
      <c r="B23" s="273"/>
      <c r="C23" s="273"/>
      <c r="D23" s="273"/>
      <c r="E23" s="273"/>
      <c r="F23" s="273"/>
      <c r="G23" s="273"/>
      <c r="H23" s="273"/>
      <c r="I23" s="41">
        <v>18</v>
      </c>
      <c r="J23" s="40"/>
      <c r="K23" s="40"/>
    </row>
    <row r="24" spans="1:11" ht="17.25" customHeight="1">
      <c r="A24" s="274" t="s">
        <v>278</v>
      </c>
      <c r="B24" s="275"/>
      <c r="C24" s="275"/>
      <c r="D24" s="275"/>
      <c r="E24" s="275"/>
      <c r="F24" s="275"/>
      <c r="G24" s="275"/>
      <c r="H24" s="275"/>
      <c r="I24" s="42">
        <v>19</v>
      </c>
      <c r="J24" s="64"/>
      <c r="K24" s="64"/>
    </row>
    <row r="25" spans="1:11" ht="30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2015-02-12T08:59:13Z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