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320" windowHeight="12105" activeTab="4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_FilterDatabase" localSheetId="2" hidden="1">'PL'!$A$1:$N$71</definedName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<sst xmlns="http://schemas.openxmlformats.org/spreadsheetml/2006/main" count="342" uniqueCount="305">
  <si>
    <t xml:space="preserve">   3. Goodwill</t>
  </si>
  <si>
    <t>MB:</t>
  </si>
  <si>
    <t>Telefaks:</t>
  </si>
  <si>
    <t/>
  </si>
  <si>
    <t>3</t>
  </si>
  <si>
    <t>4</t>
  </si>
  <si>
    <t>01414887</t>
  </si>
  <si>
    <t>080266256</t>
  </si>
  <si>
    <t>81793146560</t>
  </si>
  <si>
    <t>Hrvatski Telekom d.d.</t>
  </si>
  <si>
    <t>Zagreb</t>
  </si>
  <si>
    <t>Savska cesta 32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</si>
  <si>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</si>
  <si>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</si>
  <si>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</si>
  <si>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</si>
  <si>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</si>
  <si>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</si>
  <si>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</si>
  <si>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</si>
  <si>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</si>
  <si>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</si>
  <si>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</si>
  <si>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</si>
  <si>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</si>
  <si>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</si>
  <si>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</si>
  <si>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</si>
  <si>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</si>
  <si>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</si>
  <si>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</si>
  <si>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</si>
  <si>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</si>
  <si>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</si>
  <si>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</si>
  <si>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</si>
  <si>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</si>
  <si>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</si>
  <si>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</si>
  <si>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</si>
  <si>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</si>
  <si>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</si>
  <si>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</si>
  <si>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</si>
  <si>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</si>
  <si>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</si>
  <si>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</si>
  <si>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</si>
  <si>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</si>
  <si>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</si>
  <si>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</si>
  <si>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</si>
  <si>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</si>
  <si>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</si>
  <si>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</si>
  <si>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</si>
  <si>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</si>
  <si>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</si>
  <si>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</si>
  <si>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</si>
  <si>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</si>
  <si>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</si>
  <si>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</si>
  <si>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</si>
  <si>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</si>
  <si>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</si>
  <si>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</si>
  <si>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</si>
  <si>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</si>
  <si>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</si>
  <si>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</si>
  <si>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</si>
  <si>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</si>
  <si>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</si>
  <si>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</si>
  <si>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</si>
  <si>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</si>
  <si>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</si>
  <si>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</si>
  <si>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</si>
  <si>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</si>
  <si>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</si>
  <si>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</si>
  <si>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</si>
  <si>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</si>
  <si>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</si>
  <si>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</si>
  <si>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</si>
  <si>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</si>
  <si>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</si>
  <si>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</si>
  <si>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</si>
  <si>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</si>
  <si>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</si>
  <si>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</si>
  <si>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</si>
  <si>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</si>
  <si>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</si>
  <si>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</si>
  <si>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</si>
  <si>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</si>
  <si>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</si>
  <si>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</si>
  <si>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</si>
  <si>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</si>
  <si>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</si>
  <si>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</si>
  <si>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</si>
  <si>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</si>
  <si>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</si>
  <si>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</si>
  <si>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</si>
  <si>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</si>
  <si>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</si>
  <si>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</si>
  <si>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</si>
  <si>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</si>
  <si>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</si>
  <si>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</si>
  <si>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</si>
  <si>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</si>
  <si>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</si>
  <si>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</si>
  <si>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</si>
  <si>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</si>
  <si>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</si>
  <si>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</si>
  <si>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</si>
  <si>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</si>
  <si>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</si>
  <si>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</si>
  <si>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</si>
  <si>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</si>
  <si>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</si>
  <si>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</si>
  <si>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</si>
  <si>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</si>
  <si>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</si>
  <si>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</si>
  <si>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</si>
  <si>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</si>
  <si>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</si>
  <si>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</si>
  <si>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</si>
  <si>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</si>
  <si>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</si>
  <si>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</si>
  <si>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</si>
  <si>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</si>
  <si>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</si>
  <si>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</si>
  <si>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</si>
  <si>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</si>
  <si>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</si>
  <si>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</si>
  <si>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</si>
  <si>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</si>
  <si>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</si>
  <si>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</si>
  <si>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</si>
  <si>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</si>
  <si>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</si>
  <si>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</si>
  <si>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</si>
  <si>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</si>
  <si>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</si>
  <si>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</si>
  <si>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</si>
  <si>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</si>
  <si>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</si>
  <si>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</si>
  <si>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</si>
  <si>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</si>
  <si>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</si>
  <si>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</si>
  <si>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</si>
  <si>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</si>
  <si>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</si>
  <si>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</si>
  <si>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</si>
  <si>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</si>
  <si>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</si>
  <si>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</si>
  <si>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</si>
  <si>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</si>
  <si>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</si>
  <si>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</si>
  <si>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</si>
  <si>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</si>
  <si>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</si>
  <si>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</si>
  <si>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</si>
  <si>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</si>
  <si>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</si>
  <si>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</si>
  <si>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</si>
  <si>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</si>
  <si>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</si>
  <si>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</si>
  <si>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</si>
  <si>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</si>
  <si>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</si>
  <si>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</si>
  <si>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</si>
  <si>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</si>
  <si>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</si>
  <si>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</si>
  <si>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</si>
  <si>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</si>
  <si>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</si>
  <si>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</si>
  <si>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</si>
  <si>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</si>
  <si>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</si>
  <si>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</si>
  <si>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</si>
  <si>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</si>
  <si>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</si>
  <si>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</si>
  <si>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</si>
  <si>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</si>
  <si>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</si>
  <si>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</si>
  <si>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</si>
  <si>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</si>
  <si>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</si>
  <si>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</si>
  <si>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</si>
  <si>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</si>
  <si>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</si>
  <si>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</si>
  <si>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</si>
  <si>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</si>
  <si>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</si>
  <si>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</si>
  <si>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</si>
  <si>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</si>
  <si>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</si>
  <si>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</si>
  <si>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</si>
  <si>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</si>
  <si>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</si>
  <si>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</si>
  <si>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</si>
  <si>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</si>
  <si>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</si>
  <si>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</si>
  <si>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</si>
  <si>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</si>
  <si>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</si>
  <si>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</si>
  <si>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</si>
  <si>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</si>
  <si>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</si>
  <si>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</si>
  <si>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</si>
  <si>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</si>
  <si>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</si>
  <si>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</si>
  <si>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</si>
  <si>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</si>
  <si>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</si>
  <si>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</si>
  <si>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</si>
  <si>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</si>
  <si>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</si>
  <si>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</si>
  <si>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</si>
  <si>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</si>
  <si>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</si>
  <si>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</si>
  <si>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</si>
  <si>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</si>
  <si>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</si>
  <si>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</si>
  <si>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</si>
  <si>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</si>
  <si>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</si>
  <si>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</si>
  <si>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</si>
  <si>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</si>
  <si>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</si>
  <si>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</si>
  <si>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</si>
  <si>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</si>
  <si>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</si>
  <si>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</si>
  <si>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</si>
  <si>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YES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</si>
  <si>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</si>
  <si>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</si>
  <si>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</si>
  <si>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</si>
  <si>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</si>
  <si>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</si>
  <si>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</si>
  <si>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</si>
  <si>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</si>
  <si>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 xml:space="preserve">  9. Other revaluation</t>
  </si>
  <si>
    <t>Quarterly financial statements TFI-POD</t>
  </si>
  <si>
    <t xml:space="preserve">   2. Depreciation, amortisation and write down </t>
  </si>
  <si>
    <t>01.01.2013.</t>
  </si>
  <si>
    <t>31.03.2013.</t>
  </si>
  <si>
    <t>as of 31.03.2013.</t>
  </si>
  <si>
    <t>period 01.01.2013. to 31.03.2013.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</si>
</sst>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3" xfId="58" applyFont="1" applyBorder="1" applyAlignment="1">
      <alignment/>
      <protection/>
    </xf>
    <xf numFmtId="0" fontId="3" fillId="0" borderId="24" xfId="58" applyFont="1" applyFill="1" applyBorder="1" applyAlignment="1" applyProtection="1">
      <alignment horizontal="left" vertical="center" wrapText="1"/>
      <protection hidden="1"/>
    </xf>
    <xf numFmtId="0" fontId="3" fillId="0" borderId="24" xfId="58" applyFont="1" applyBorder="1" applyAlignment="1" applyProtection="1">
      <alignment horizontal="left" vertical="center" wrapText="1"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4" xfId="58" applyFont="1" applyFill="1" applyBorder="1" applyAlignment="1" applyProtection="1">
      <alignment/>
      <protection hidden="1"/>
    </xf>
    <xf numFmtId="0" fontId="3" fillId="0" borderId="24" xfId="58" applyFont="1" applyBorder="1" applyAlignment="1" applyProtection="1">
      <alignment wrapText="1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24" xfId="58" applyFont="1" applyBorder="1" applyAlignment="1" applyProtection="1">
      <alignment horizontal="left" vertical="top" wrapText="1"/>
      <protection hidden="1"/>
    </xf>
    <xf numFmtId="49" fontId="2" fillId="0" borderId="24" xfId="58" applyNumberFormat="1" applyFont="1" applyBorder="1" applyAlignment="1" applyProtection="1">
      <alignment horizontal="center" vertical="center"/>
      <protection hidden="1" locked="0"/>
    </xf>
    <xf numFmtId="0" fontId="3" fillId="0" borderId="24" xfId="58" applyFont="1" applyBorder="1" applyAlignment="1" applyProtection="1">
      <alignment horizontal="left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24" xfId="58" applyFont="1" applyFill="1" applyBorder="1" applyAlignment="1" applyProtection="1">
      <alignment vertical="center"/>
      <protection hidden="1"/>
    </xf>
    <xf numFmtId="0" fontId="9" fillId="0" borderId="0" xfId="63" applyBorder="1" applyAlignment="1">
      <alignment/>
      <protection/>
    </xf>
    <xf numFmtId="0" fontId="9" fillId="0" borderId="24" xfId="63" applyBorder="1" applyAlignment="1">
      <alignment/>
      <protection/>
    </xf>
    <xf numFmtId="0" fontId="3" fillId="0" borderId="25" xfId="58" applyFont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3" borderId="20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2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Alignment="1" applyProtection="1">
      <alignment horizontal="left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0" fillId="0" borderId="0" xfId="58" applyFont="1" applyAlignment="1">
      <alignment/>
      <protection/>
    </xf>
    <xf numFmtId="0" fontId="3" fillId="0" borderId="0" xfId="58" applyFont="1" applyAlignment="1" applyProtection="1">
      <alignment vertical="top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0" fillId="0" borderId="19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horizontal="left" vertical="center" wrapText="1"/>
    </xf>
    <xf numFmtId="3" fontId="0" fillId="0" borderId="19" xfId="0" applyNumberFormat="1" applyFill="1" applyBorder="1" applyAlignment="1">
      <alignment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5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3" fillId="35" borderId="13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4" xfId="0" applyFont="1" applyBorder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4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4" xfId="58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/>
      <protection hidden="1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33" borderId="34" xfId="0" applyFont="1" applyFill="1" applyBorder="1" applyAlignment="1" applyProtection="1">
      <alignment horizontal="right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 locked="0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3" fillId="0" borderId="26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8" applyFont="1" applyAlignment="1">
      <alignment horizontal="center"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0" borderId="34" xfId="58" applyFont="1" applyFill="1" applyBorder="1" applyAlignment="1" applyProtection="1">
      <alignment horizontal="right" vertical="center"/>
      <protection hidden="1" locked="0"/>
    </xf>
    <xf numFmtId="0" fontId="3" fillId="0" borderId="26" xfId="58" applyFont="1" applyFill="1" applyBorder="1" applyAlignment="1">
      <alignment/>
      <protection/>
    </xf>
    <xf numFmtId="0" fontId="3" fillId="0" borderId="27" xfId="58" applyFont="1" applyFill="1" applyBorder="1" applyAlignment="1">
      <alignment/>
      <protection/>
    </xf>
    <xf numFmtId="49" fontId="2" fillId="0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/>
    </xf>
    <xf numFmtId="0" fontId="2" fillId="33" borderId="27" xfId="0" applyFont="1" applyFill="1" applyBorder="1" applyAlignment="1" applyProtection="1">
      <alignment horizontal="right" vertical="center"/>
      <protection hidden="1"/>
    </xf>
    <xf numFmtId="0" fontId="3" fillId="0" borderId="26" xfId="0" applyFont="1" applyBorder="1" applyAlignment="1">
      <alignment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wrapText="1"/>
      <protection hidden="1"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6" xfId="58" applyFont="1" applyFill="1" applyBorder="1" applyAlignment="1" applyProtection="1">
      <alignment horizontal="center" vertical="top"/>
      <protection hidden="1"/>
    </xf>
    <xf numFmtId="0" fontId="3" fillId="0" borderId="26" xfId="58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8" applyNumberFormat="1" applyFont="1" applyFill="1" applyBorder="1" applyAlignment="1" applyProtection="1">
      <alignment horizontal="left" vertical="center"/>
      <protection hidden="1" locked="0"/>
    </xf>
    <xf numFmtId="0" fontId="3" fillId="0" borderId="27" xfId="58" applyFont="1" applyFill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4" xfId="63" applyBorder="1" applyAlignment="1">
      <alignment/>
      <protection/>
    </xf>
    <xf numFmtId="0" fontId="10" fillId="0" borderId="35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34" xfId="58" applyFont="1" applyFill="1" applyBorder="1" applyAlignment="1" applyProtection="1">
      <alignment horizontal="left" vertical="center"/>
      <protection hidden="1" locked="0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54" customWidth="1"/>
    <col min="2" max="2" width="13.00390625" style="154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59" t="s">
        <v>30</v>
      </c>
      <c r="B1" s="260"/>
      <c r="C1" s="260"/>
      <c r="D1" s="66"/>
      <c r="E1" s="66"/>
      <c r="F1" s="66"/>
      <c r="G1" s="66"/>
      <c r="H1" s="66"/>
      <c r="I1" s="67"/>
      <c r="J1" s="9"/>
      <c r="K1" s="9"/>
      <c r="L1" s="9"/>
    </row>
    <row r="2" spans="1:12" ht="12.75">
      <c r="A2" s="189" t="s">
        <v>31</v>
      </c>
      <c r="B2" s="190"/>
      <c r="C2" s="190"/>
      <c r="D2" s="191"/>
      <c r="E2" s="85" t="s">
        <v>301</v>
      </c>
      <c r="F2" s="11"/>
      <c r="G2" s="12" t="s">
        <v>45</v>
      </c>
      <c r="H2" s="85" t="s">
        <v>302</v>
      </c>
      <c r="I2" s="68"/>
      <c r="J2" s="9"/>
      <c r="K2" s="9"/>
      <c r="L2" s="9"/>
    </row>
    <row r="3" spans="1:12" ht="12.75">
      <c r="A3" s="13"/>
      <c r="B3" s="13"/>
      <c r="C3" s="13"/>
      <c r="D3" s="13"/>
      <c r="E3" s="14"/>
      <c r="F3" s="14"/>
      <c r="G3" s="13"/>
      <c r="H3" s="13"/>
      <c r="I3" s="69"/>
      <c r="J3" s="9"/>
      <c r="K3" s="9"/>
      <c r="L3" s="9"/>
    </row>
    <row r="4" spans="1:12" ht="15">
      <c r="A4" s="192" t="s">
        <v>299</v>
      </c>
      <c r="B4" s="193"/>
      <c r="C4" s="193"/>
      <c r="D4" s="193"/>
      <c r="E4" s="193"/>
      <c r="F4" s="193"/>
      <c r="G4" s="193"/>
      <c r="H4" s="193"/>
      <c r="I4" s="194"/>
      <c r="J4" s="9"/>
      <c r="K4" s="9"/>
      <c r="L4" s="9"/>
    </row>
    <row r="5" spans="1:12" ht="12.75">
      <c r="A5" s="15"/>
      <c r="B5" s="15"/>
      <c r="C5" s="15"/>
      <c r="D5" s="15"/>
      <c r="E5" s="16"/>
      <c r="F5" s="70"/>
      <c r="G5" s="17"/>
      <c r="H5" s="18"/>
      <c r="I5" s="71"/>
      <c r="J5" s="9"/>
      <c r="K5" s="9"/>
      <c r="L5" s="9"/>
    </row>
    <row r="6" spans="1:12" ht="12.75">
      <c r="A6" s="195" t="s">
        <v>15</v>
      </c>
      <c r="B6" s="196"/>
      <c r="C6" s="187" t="s">
        <v>6</v>
      </c>
      <c r="D6" s="197"/>
      <c r="E6" s="24"/>
      <c r="F6" s="24"/>
      <c r="G6" s="24"/>
      <c r="H6" s="24"/>
      <c r="I6" s="72"/>
      <c r="J6" s="9"/>
      <c r="K6" s="9"/>
      <c r="L6" s="9"/>
    </row>
    <row r="7" spans="1:12" ht="12.75">
      <c r="A7" s="147"/>
      <c r="B7" s="147"/>
      <c r="C7" s="88"/>
      <c r="D7" s="88"/>
      <c r="E7" s="24"/>
      <c r="F7" s="24"/>
      <c r="G7" s="24"/>
      <c r="H7" s="24"/>
      <c r="I7" s="72"/>
      <c r="J7" s="9"/>
      <c r="K7" s="9"/>
      <c r="L7" s="9"/>
    </row>
    <row r="8" spans="1:12" ht="12.75" customHeight="1">
      <c r="A8" s="185" t="s">
        <v>16</v>
      </c>
      <c r="B8" s="186"/>
      <c r="C8" s="187" t="s">
        <v>7</v>
      </c>
      <c r="D8" s="188"/>
      <c r="E8" s="24"/>
      <c r="F8" s="24"/>
      <c r="G8" s="24"/>
      <c r="H8" s="24"/>
      <c r="I8" s="73"/>
      <c r="J8" s="9"/>
      <c r="K8" s="9"/>
      <c r="L8" s="9"/>
    </row>
    <row r="9" spans="1:12" ht="12.75">
      <c r="A9" s="148"/>
      <c r="B9" s="148"/>
      <c r="C9" s="89"/>
      <c r="D9" s="88"/>
      <c r="E9" s="15"/>
      <c r="F9" s="15"/>
      <c r="G9" s="15"/>
      <c r="H9" s="15"/>
      <c r="I9" s="73"/>
      <c r="J9" s="9"/>
      <c r="K9" s="9"/>
      <c r="L9" s="9"/>
    </row>
    <row r="10" spans="1:12" ht="12.75" customHeight="1">
      <c r="A10" s="198" t="s">
        <v>17</v>
      </c>
      <c r="B10" s="199"/>
      <c r="C10" s="187" t="s">
        <v>8</v>
      </c>
      <c r="D10" s="197"/>
      <c r="E10" s="15"/>
      <c r="F10" s="15"/>
      <c r="G10" s="15"/>
      <c r="H10" s="15"/>
      <c r="I10" s="73"/>
      <c r="J10" s="9"/>
      <c r="K10" s="9"/>
      <c r="L10" s="9"/>
    </row>
    <row r="11" spans="1:12" ht="12.75">
      <c r="A11" s="200"/>
      <c r="B11" s="200"/>
      <c r="C11" s="15"/>
      <c r="D11" s="15"/>
      <c r="E11" s="15"/>
      <c r="F11" s="15"/>
      <c r="G11" s="15"/>
      <c r="H11" s="15"/>
      <c r="I11" s="73"/>
      <c r="J11" s="9"/>
      <c r="K11" s="9"/>
      <c r="L11" s="9"/>
    </row>
    <row r="12" spans="1:12" ht="12.75">
      <c r="A12" s="195" t="s">
        <v>18</v>
      </c>
      <c r="B12" s="196"/>
      <c r="C12" s="201" t="s">
        <v>9</v>
      </c>
      <c r="D12" s="202"/>
      <c r="E12" s="202"/>
      <c r="F12" s="202"/>
      <c r="G12" s="202"/>
      <c r="H12" s="202"/>
      <c r="I12" s="203"/>
      <c r="J12" s="9"/>
      <c r="K12" s="9"/>
      <c r="L12" s="9"/>
    </row>
    <row r="13" spans="1:12" ht="12.75">
      <c r="A13" s="147"/>
      <c r="B13" s="147"/>
      <c r="C13" s="90"/>
      <c r="D13" s="88"/>
      <c r="E13" s="88"/>
      <c r="F13" s="88"/>
      <c r="G13" s="88"/>
      <c r="H13" s="88"/>
      <c r="I13" s="88"/>
      <c r="J13" s="9"/>
      <c r="K13" s="9"/>
      <c r="L13" s="9"/>
    </row>
    <row r="14" spans="1:12" ht="12.75">
      <c r="A14" s="195" t="s">
        <v>19</v>
      </c>
      <c r="B14" s="204"/>
      <c r="C14" s="205">
        <v>10000</v>
      </c>
      <c r="D14" s="206"/>
      <c r="E14" s="88"/>
      <c r="F14" s="201" t="s">
        <v>10</v>
      </c>
      <c r="G14" s="207"/>
      <c r="H14" s="207"/>
      <c r="I14" s="208"/>
      <c r="J14" s="9"/>
      <c r="K14" s="9"/>
      <c r="L14" s="9"/>
    </row>
    <row r="15" spans="1:12" ht="12.75">
      <c r="A15" s="147"/>
      <c r="B15" s="147"/>
      <c r="C15" s="88"/>
      <c r="D15" s="88"/>
      <c r="E15" s="88"/>
      <c r="F15" s="88"/>
      <c r="G15" s="88"/>
      <c r="H15" s="88"/>
      <c r="I15" s="88"/>
      <c r="J15" s="9"/>
      <c r="K15" s="9"/>
      <c r="L15" s="9"/>
    </row>
    <row r="16" spans="1:12" ht="12.75">
      <c r="A16" s="195" t="s">
        <v>20</v>
      </c>
      <c r="B16" s="196"/>
      <c r="C16" s="201" t="s">
        <v>11</v>
      </c>
      <c r="D16" s="202"/>
      <c r="E16" s="202"/>
      <c r="F16" s="202"/>
      <c r="G16" s="202"/>
      <c r="H16" s="202"/>
      <c r="I16" s="203"/>
      <c r="J16" s="9"/>
      <c r="K16" s="9"/>
      <c r="L16" s="9"/>
    </row>
    <row r="17" spans="1:12" ht="12.75">
      <c r="A17" s="147"/>
      <c r="B17" s="147"/>
      <c r="C17" s="88"/>
      <c r="D17" s="88"/>
      <c r="E17" s="88"/>
      <c r="F17" s="88"/>
      <c r="G17" s="88"/>
      <c r="H17" s="88"/>
      <c r="I17" s="88"/>
      <c r="J17" s="9"/>
      <c r="K17" s="9"/>
      <c r="L17" s="9"/>
    </row>
    <row r="18" spans="1:12" ht="12.75">
      <c r="A18" s="195" t="s">
        <v>21</v>
      </c>
      <c r="B18" s="196"/>
      <c r="C18" s="224" t="s">
        <v>12</v>
      </c>
      <c r="D18" s="225"/>
      <c r="E18" s="225"/>
      <c r="F18" s="225"/>
      <c r="G18" s="225"/>
      <c r="H18" s="225"/>
      <c r="I18" s="226"/>
      <c r="J18" s="9"/>
      <c r="K18" s="9"/>
      <c r="L18" s="9"/>
    </row>
    <row r="19" spans="1:12" ht="12.75">
      <c r="A19" s="147"/>
      <c r="B19" s="147"/>
      <c r="C19" s="90"/>
      <c r="D19" s="88"/>
      <c r="E19" s="88"/>
      <c r="F19" s="88"/>
      <c r="G19" s="88"/>
      <c r="H19" s="88"/>
      <c r="I19" s="88"/>
      <c r="J19" s="9"/>
      <c r="K19" s="9"/>
      <c r="L19" s="9"/>
    </row>
    <row r="20" spans="1:12" ht="12.75">
      <c r="A20" s="195" t="s">
        <v>22</v>
      </c>
      <c r="B20" s="196"/>
      <c r="C20" s="224" t="s">
        <v>12</v>
      </c>
      <c r="D20" s="225"/>
      <c r="E20" s="225"/>
      <c r="F20" s="225"/>
      <c r="G20" s="225"/>
      <c r="H20" s="225"/>
      <c r="I20" s="226"/>
      <c r="J20" s="9"/>
      <c r="K20" s="9"/>
      <c r="L20" s="9"/>
    </row>
    <row r="21" spans="1:12" ht="12.75">
      <c r="A21" s="147"/>
      <c r="B21" s="147"/>
      <c r="C21" s="90"/>
      <c r="D21" s="88"/>
      <c r="E21" s="88"/>
      <c r="F21" s="88"/>
      <c r="G21" s="88"/>
      <c r="H21" s="88"/>
      <c r="I21" s="88"/>
      <c r="J21" s="9"/>
      <c r="K21" s="9"/>
      <c r="L21" s="9"/>
    </row>
    <row r="22" spans="1:12" ht="12.75">
      <c r="A22" s="195" t="s">
        <v>23</v>
      </c>
      <c r="B22" s="196"/>
      <c r="C22" s="91">
        <v>133</v>
      </c>
      <c r="D22" s="201" t="s">
        <v>10</v>
      </c>
      <c r="E22" s="217"/>
      <c r="F22" s="218"/>
      <c r="G22" s="227"/>
      <c r="H22" s="228"/>
      <c r="I22" s="92"/>
      <c r="J22" s="9"/>
      <c r="K22" s="9"/>
      <c r="L22" s="9"/>
    </row>
    <row r="23" spans="1:12" ht="12.75">
      <c r="A23" s="147"/>
      <c r="B23" s="147"/>
      <c r="C23" s="88"/>
      <c r="D23" s="88"/>
      <c r="E23" s="88"/>
      <c r="F23" s="88"/>
      <c r="G23" s="88"/>
      <c r="H23" s="88"/>
      <c r="I23" s="93"/>
      <c r="J23" s="9"/>
      <c r="K23" s="9"/>
      <c r="L23" s="9"/>
    </row>
    <row r="24" spans="1:12" ht="12.75">
      <c r="A24" s="195" t="s">
        <v>24</v>
      </c>
      <c r="B24" s="196"/>
      <c r="C24" s="91">
        <v>21</v>
      </c>
      <c r="D24" s="201" t="s">
        <v>13</v>
      </c>
      <c r="E24" s="217"/>
      <c r="F24" s="217"/>
      <c r="G24" s="218"/>
      <c r="H24" s="146" t="s">
        <v>34</v>
      </c>
      <c r="I24" s="94">
        <v>6014</v>
      </c>
      <c r="J24" s="9"/>
      <c r="K24" s="9"/>
      <c r="L24" s="9"/>
    </row>
    <row r="25" spans="1:12" ht="12.75">
      <c r="A25" s="147"/>
      <c r="B25" s="147"/>
      <c r="C25" s="88"/>
      <c r="D25" s="88"/>
      <c r="E25" s="88"/>
      <c r="F25" s="88"/>
      <c r="G25" s="95"/>
      <c r="H25" s="147" t="s">
        <v>35</v>
      </c>
      <c r="I25" s="90"/>
      <c r="J25" s="9"/>
      <c r="K25" s="9"/>
      <c r="L25" s="9"/>
    </row>
    <row r="26" spans="1:12" ht="12.75">
      <c r="A26" s="195" t="s">
        <v>25</v>
      </c>
      <c r="B26" s="196"/>
      <c r="C26" s="96" t="s">
        <v>288</v>
      </c>
      <c r="D26" s="97"/>
      <c r="E26" s="98"/>
      <c r="F26" s="93"/>
      <c r="G26" s="195" t="s">
        <v>36</v>
      </c>
      <c r="H26" s="196"/>
      <c r="I26" s="99" t="s">
        <v>14</v>
      </c>
      <c r="J26" s="9"/>
      <c r="K26" s="9"/>
      <c r="L26" s="9"/>
    </row>
    <row r="27" spans="1:12" ht="12.75">
      <c r="A27" s="147"/>
      <c r="B27" s="147"/>
      <c r="C27" s="15"/>
      <c r="D27" s="74"/>
      <c r="E27" s="74"/>
      <c r="F27" s="74"/>
      <c r="G27" s="74"/>
      <c r="H27" s="15"/>
      <c r="I27" s="75"/>
      <c r="J27" s="9"/>
      <c r="K27" s="9"/>
      <c r="L27" s="9"/>
    </row>
    <row r="28" spans="1:12" ht="12.75">
      <c r="A28" s="219" t="s">
        <v>32</v>
      </c>
      <c r="B28" s="220"/>
      <c r="C28" s="221"/>
      <c r="D28" s="221"/>
      <c r="E28" s="220" t="s">
        <v>33</v>
      </c>
      <c r="F28" s="222"/>
      <c r="G28" s="222"/>
      <c r="H28" s="223" t="s">
        <v>1</v>
      </c>
      <c r="I28" s="223"/>
      <c r="J28" s="9"/>
      <c r="K28" s="9"/>
      <c r="L28" s="9"/>
    </row>
    <row r="29" spans="1:12" ht="12.75">
      <c r="A29" s="9"/>
      <c r="B29" s="9"/>
      <c r="C29" s="28"/>
      <c r="D29" s="22"/>
      <c r="E29" s="15"/>
      <c r="F29" s="15"/>
      <c r="G29" s="15"/>
      <c r="H29" s="23"/>
      <c r="I29" s="75"/>
      <c r="J29" s="9"/>
      <c r="K29" s="9"/>
      <c r="L29" s="9"/>
    </row>
    <row r="30" spans="1:12" ht="12.75">
      <c r="A30" s="229"/>
      <c r="B30" s="230"/>
      <c r="C30" s="230"/>
      <c r="D30" s="231"/>
      <c r="E30" s="229"/>
      <c r="F30" s="230"/>
      <c r="G30" s="230"/>
      <c r="H30" s="232"/>
      <c r="I30" s="233"/>
      <c r="J30" s="9"/>
      <c r="K30" s="9"/>
      <c r="L30" s="9"/>
    </row>
    <row r="31" spans="1:12" ht="12.75">
      <c r="A31" s="213" t="s">
        <v>289</v>
      </c>
      <c r="B31" s="214"/>
      <c r="C31" s="214"/>
      <c r="D31" s="215"/>
      <c r="E31" s="213" t="s">
        <v>290</v>
      </c>
      <c r="F31" s="214"/>
      <c r="G31" s="215"/>
      <c r="H31" s="187" t="s">
        <v>291</v>
      </c>
      <c r="I31" s="188"/>
      <c r="J31" s="9"/>
      <c r="K31" s="9"/>
      <c r="L31" s="9"/>
    </row>
    <row r="32" spans="1:12" ht="12.75">
      <c r="A32" s="145"/>
      <c r="B32" s="145"/>
      <c r="C32" s="90"/>
      <c r="D32" s="211"/>
      <c r="E32" s="211"/>
      <c r="F32" s="211"/>
      <c r="G32" s="212"/>
      <c r="H32" s="88"/>
      <c r="I32" s="163"/>
      <c r="J32" s="9"/>
      <c r="K32" s="9"/>
      <c r="L32" s="9"/>
    </row>
    <row r="33" spans="1:12" ht="12.75">
      <c r="A33" s="213" t="s">
        <v>292</v>
      </c>
      <c r="B33" s="214"/>
      <c r="C33" s="214"/>
      <c r="D33" s="215"/>
      <c r="E33" s="213" t="s">
        <v>293</v>
      </c>
      <c r="F33" s="216"/>
      <c r="G33" s="216"/>
      <c r="H33" s="187" t="s">
        <v>294</v>
      </c>
      <c r="I33" s="197"/>
      <c r="J33" s="9"/>
      <c r="K33" s="9"/>
      <c r="L33" s="9"/>
    </row>
    <row r="34" spans="1:12" ht="12.75">
      <c r="A34" s="145"/>
      <c r="B34" s="145"/>
      <c r="C34" s="90"/>
      <c r="D34" s="161"/>
      <c r="E34" s="161"/>
      <c r="F34" s="161"/>
      <c r="G34" s="162"/>
      <c r="H34" s="88"/>
      <c r="I34" s="164"/>
      <c r="J34" s="9"/>
      <c r="K34" s="9"/>
      <c r="L34" s="9"/>
    </row>
    <row r="35" spans="1:12" ht="12.75">
      <c r="A35" s="213" t="s">
        <v>295</v>
      </c>
      <c r="B35" s="234"/>
      <c r="C35" s="234"/>
      <c r="D35" s="235"/>
      <c r="E35" s="213" t="s">
        <v>296</v>
      </c>
      <c r="F35" s="236"/>
      <c r="G35" s="236"/>
      <c r="H35" s="187" t="s">
        <v>297</v>
      </c>
      <c r="I35" s="197"/>
      <c r="J35" s="9"/>
      <c r="K35" s="9"/>
      <c r="L35" s="9"/>
    </row>
    <row r="36" spans="1:12" ht="12.75">
      <c r="A36" s="229"/>
      <c r="B36" s="230"/>
      <c r="C36" s="230"/>
      <c r="D36" s="231"/>
      <c r="E36" s="229"/>
      <c r="F36" s="230"/>
      <c r="G36" s="230"/>
      <c r="H36" s="232"/>
      <c r="I36" s="233"/>
      <c r="J36" s="9"/>
      <c r="K36" s="9"/>
      <c r="L36" s="9"/>
    </row>
    <row r="37" spans="1:12" ht="12.75">
      <c r="A37" s="25"/>
      <c r="B37" s="25"/>
      <c r="C37" s="237"/>
      <c r="D37" s="238"/>
      <c r="E37" s="15"/>
      <c r="F37" s="237"/>
      <c r="G37" s="238"/>
      <c r="H37" s="15"/>
      <c r="I37" s="73"/>
      <c r="J37" s="9"/>
      <c r="K37" s="9"/>
      <c r="L37" s="9"/>
    </row>
    <row r="38" spans="1:12" ht="12.75">
      <c r="A38" s="229"/>
      <c r="B38" s="230"/>
      <c r="C38" s="230"/>
      <c r="D38" s="231"/>
      <c r="E38" s="229"/>
      <c r="F38" s="230"/>
      <c r="G38" s="230"/>
      <c r="H38" s="232"/>
      <c r="I38" s="233"/>
      <c r="J38" s="9"/>
      <c r="K38" s="9"/>
      <c r="L38" s="9"/>
    </row>
    <row r="39" spans="1:12" ht="12.75">
      <c r="A39" s="25"/>
      <c r="B39" s="25"/>
      <c r="C39" s="26"/>
      <c r="D39" s="27"/>
      <c r="E39" s="15"/>
      <c r="F39" s="26"/>
      <c r="G39" s="27"/>
      <c r="H39" s="15"/>
      <c r="I39" s="73"/>
      <c r="J39" s="9"/>
      <c r="K39" s="9"/>
      <c r="L39" s="9"/>
    </row>
    <row r="40" spans="1:12" ht="12.75">
      <c r="A40" s="229"/>
      <c r="B40" s="230"/>
      <c r="C40" s="230"/>
      <c r="D40" s="231"/>
      <c r="E40" s="229"/>
      <c r="F40" s="230"/>
      <c r="G40" s="230"/>
      <c r="H40" s="232"/>
      <c r="I40" s="233"/>
      <c r="J40" s="9"/>
      <c r="K40" s="9"/>
      <c r="L40" s="9"/>
    </row>
    <row r="41" spans="1:12" ht="12.75">
      <c r="A41" s="149"/>
      <c r="B41" s="28"/>
      <c r="C41" s="28"/>
      <c r="D41" s="28"/>
      <c r="E41" s="21"/>
      <c r="F41" s="86"/>
      <c r="G41" s="86"/>
      <c r="H41" s="87"/>
      <c r="I41" s="76"/>
      <c r="J41" s="9"/>
      <c r="K41" s="9"/>
      <c r="L41" s="9"/>
    </row>
    <row r="42" spans="1:12" ht="12.75">
      <c r="A42" s="25"/>
      <c r="B42" s="25"/>
      <c r="C42" s="26"/>
      <c r="D42" s="27"/>
      <c r="E42" s="15"/>
      <c r="F42" s="26"/>
      <c r="G42" s="27"/>
      <c r="H42" s="15"/>
      <c r="I42" s="73"/>
      <c r="J42" s="9"/>
      <c r="K42" s="9"/>
      <c r="L42" s="9"/>
    </row>
    <row r="43" spans="1:12" ht="12.75">
      <c r="A43" s="29"/>
      <c r="B43" s="29"/>
      <c r="C43" s="29"/>
      <c r="D43" s="19"/>
      <c r="E43" s="19"/>
      <c r="F43" s="29"/>
      <c r="G43" s="19"/>
      <c r="H43" s="19"/>
      <c r="I43" s="77"/>
      <c r="J43" s="9"/>
      <c r="K43" s="9"/>
      <c r="L43" s="9"/>
    </row>
    <row r="44" spans="1:12" ht="12.75" customHeight="1">
      <c r="A44" s="240" t="s">
        <v>26</v>
      </c>
      <c r="B44" s="241"/>
      <c r="C44" s="232"/>
      <c r="D44" s="233"/>
      <c r="E44" s="22"/>
      <c r="F44" s="262"/>
      <c r="G44" s="230"/>
      <c r="H44" s="230"/>
      <c r="I44" s="231"/>
      <c r="J44" s="9"/>
      <c r="K44" s="9"/>
      <c r="L44" s="9"/>
    </row>
    <row r="45" spans="1:12" ht="12.75">
      <c r="A45" s="25"/>
      <c r="B45" s="25"/>
      <c r="C45" s="237"/>
      <c r="D45" s="238"/>
      <c r="E45" s="15"/>
      <c r="F45" s="237"/>
      <c r="G45" s="239"/>
      <c r="H45" s="30"/>
      <c r="I45" s="78"/>
      <c r="J45" s="9"/>
      <c r="K45" s="9"/>
      <c r="L45" s="9"/>
    </row>
    <row r="46" spans="1:12" ht="12.75" customHeight="1">
      <c r="A46" s="240" t="s">
        <v>27</v>
      </c>
      <c r="B46" s="241"/>
      <c r="C46" s="262"/>
      <c r="D46" s="263"/>
      <c r="E46" s="263"/>
      <c r="F46" s="263"/>
      <c r="G46" s="263"/>
      <c r="H46" s="263"/>
      <c r="I46" s="264"/>
      <c r="J46" s="9"/>
      <c r="K46" s="9"/>
      <c r="L46" s="9"/>
    </row>
    <row r="47" spans="1:12" ht="12.75">
      <c r="A47" s="147"/>
      <c r="B47" s="147"/>
      <c r="C47" s="155" t="s">
        <v>37</v>
      </c>
      <c r="D47" s="15"/>
      <c r="E47" s="15"/>
      <c r="F47" s="15"/>
      <c r="G47" s="15"/>
      <c r="H47" s="15"/>
      <c r="I47" s="73"/>
      <c r="J47" s="9"/>
      <c r="K47" s="9"/>
      <c r="L47" s="9"/>
    </row>
    <row r="48" spans="1:12" ht="12.75">
      <c r="A48" s="240" t="s">
        <v>28</v>
      </c>
      <c r="B48" s="241"/>
      <c r="C48" s="250"/>
      <c r="D48" s="248"/>
      <c r="E48" s="249"/>
      <c r="F48" s="15"/>
      <c r="G48" s="40" t="s">
        <v>2</v>
      </c>
      <c r="H48" s="250"/>
      <c r="I48" s="249"/>
      <c r="J48" s="9"/>
      <c r="K48" s="9"/>
      <c r="L48" s="9"/>
    </row>
    <row r="49" spans="1:12" ht="12.75">
      <c r="A49" s="147"/>
      <c r="B49" s="147"/>
      <c r="C49" s="20"/>
      <c r="D49" s="15"/>
      <c r="E49" s="15"/>
      <c r="F49" s="15"/>
      <c r="G49" s="15"/>
      <c r="H49" s="15"/>
      <c r="I49" s="73"/>
      <c r="J49" s="9"/>
      <c r="K49" s="9"/>
      <c r="L49" s="9"/>
    </row>
    <row r="50" spans="1:12" ht="12.75" customHeight="1">
      <c r="A50" s="240" t="s">
        <v>21</v>
      </c>
      <c r="B50" s="241"/>
      <c r="C50" s="247"/>
      <c r="D50" s="248"/>
      <c r="E50" s="248"/>
      <c r="F50" s="248"/>
      <c r="G50" s="248"/>
      <c r="H50" s="248"/>
      <c r="I50" s="249"/>
      <c r="J50" s="9"/>
      <c r="K50" s="9"/>
      <c r="L50" s="9"/>
    </row>
    <row r="51" spans="1:12" ht="12.75">
      <c r="A51" s="147"/>
      <c r="B51" s="147"/>
      <c r="C51" s="15"/>
      <c r="D51" s="15"/>
      <c r="E51" s="15"/>
      <c r="F51" s="15"/>
      <c r="G51" s="15"/>
      <c r="H51" s="15"/>
      <c r="I51" s="73"/>
      <c r="J51" s="9"/>
      <c r="K51" s="9"/>
      <c r="L51" s="9"/>
    </row>
    <row r="52" spans="1:12" ht="12.75">
      <c r="A52" s="195" t="s">
        <v>29</v>
      </c>
      <c r="B52" s="196"/>
      <c r="C52" s="250"/>
      <c r="D52" s="248"/>
      <c r="E52" s="248"/>
      <c r="F52" s="248"/>
      <c r="G52" s="248"/>
      <c r="H52" s="248"/>
      <c r="I52" s="251"/>
      <c r="J52" s="9"/>
      <c r="K52" s="9"/>
      <c r="L52" s="9"/>
    </row>
    <row r="53" spans="1:12" ht="12.75">
      <c r="A53" s="150"/>
      <c r="B53" s="150"/>
      <c r="C53" s="261" t="s">
        <v>38</v>
      </c>
      <c r="D53" s="261"/>
      <c r="E53" s="261"/>
      <c r="F53" s="261"/>
      <c r="G53" s="261"/>
      <c r="H53" s="261"/>
      <c r="I53" s="79"/>
      <c r="J53" s="9"/>
      <c r="K53" s="9"/>
      <c r="L53" s="9"/>
    </row>
    <row r="54" spans="1:12" ht="12.75">
      <c r="A54" s="150"/>
      <c r="B54" s="150"/>
      <c r="C54" s="31"/>
      <c r="D54" s="31"/>
      <c r="E54" s="31"/>
      <c r="F54" s="31"/>
      <c r="G54" s="31"/>
      <c r="H54" s="31"/>
      <c r="I54" s="79"/>
      <c r="J54" s="9"/>
      <c r="K54" s="9"/>
      <c r="L54" s="9"/>
    </row>
    <row r="55" spans="1:12" ht="12.75">
      <c r="A55" s="150"/>
      <c r="B55" s="252" t="s">
        <v>39</v>
      </c>
      <c r="C55" s="253"/>
      <c r="D55" s="253"/>
      <c r="E55" s="253"/>
      <c r="F55" s="156"/>
      <c r="G55" s="156"/>
      <c r="H55" s="156"/>
      <c r="I55" s="157"/>
      <c r="J55" s="9"/>
      <c r="K55" s="9"/>
      <c r="L55" s="9"/>
    </row>
    <row r="56" spans="1:12" ht="12.75">
      <c r="A56" s="150"/>
      <c r="B56" s="254" t="s">
        <v>40</v>
      </c>
      <c r="C56" s="255"/>
      <c r="D56" s="255"/>
      <c r="E56" s="255"/>
      <c r="F56" s="255"/>
      <c r="G56" s="255"/>
      <c r="H56" s="255"/>
      <c r="I56" s="255"/>
      <c r="J56" s="9"/>
      <c r="K56" s="9"/>
      <c r="L56" s="9"/>
    </row>
    <row r="57" spans="1:12" ht="12.75">
      <c r="A57" s="150"/>
      <c r="B57" s="209" t="s">
        <v>41</v>
      </c>
      <c r="C57" s="210"/>
      <c r="D57" s="210"/>
      <c r="E57" s="210"/>
      <c r="F57" s="210"/>
      <c r="G57" s="210"/>
      <c r="H57" s="210"/>
      <c r="I57" s="210"/>
      <c r="J57" s="9"/>
      <c r="K57" s="9"/>
      <c r="L57" s="9"/>
    </row>
    <row r="58" spans="1:12" ht="12.75">
      <c r="A58" s="150"/>
      <c r="B58" s="209" t="s">
        <v>42</v>
      </c>
      <c r="C58" s="210"/>
      <c r="D58" s="210"/>
      <c r="E58" s="210"/>
      <c r="F58" s="210"/>
      <c r="G58" s="210"/>
      <c r="H58" s="210"/>
      <c r="I58" s="210"/>
      <c r="J58" s="9"/>
      <c r="K58" s="9"/>
      <c r="L58" s="9"/>
    </row>
    <row r="59" spans="1:12" ht="12.75">
      <c r="A59" s="150"/>
      <c r="B59" s="256"/>
      <c r="C59" s="257"/>
      <c r="D59" s="257"/>
      <c r="E59" s="257"/>
      <c r="F59" s="257"/>
      <c r="G59" s="257"/>
      <c r="H59" s="257"/>
      <c r="I59" s="258"/>
      <c r="J59" s="9"/>
      <c r="K59" s="9"/>
      <c r="L59" s="9"/>
    </row>
    <row r="60" spans="1:12" ht="12.75">
      <c r="A60" s="151" t="s">
        <v>3</v>
      </c>
      <c r="B60" s="152"/>
      <c r="C60" s="80"/>
      <c r="D60" s="80"/>
      <c r="E60" s="80"/>
      <c r="F60" s="80"/>
      <c r="G60" s="80"/>
      <c r="H60" s="80"/>
      <c r="I60" s="81"/>
      <c r="J60" s="9"/>
      <c r="K60" s="9"/>
      <c r="L60" s="9"/>
    </row>
    <row r="61" spans="1:12" ht="13.5" thickBot="1">
      <c r="A61" s="152"/>
      <c r="B61" s="152"/>
      <c r="C61" s="15"/>
      <c r="D61" s="15"/>
      <c r="E61" s="15"/>
      <c r="F61" s="15"/>
      <c r="G61" s="32"/>
      <c r="H61" s="33"/>
      <c r="I61" s="82"/>
      <c r="J61" s="9"/>
      <c r="K61" s="9"/>
      <c r="L61" s="9"/>
    </row>
    <row r="62" spans="1:12" ht="12.75">
      <c r="A62" s="153"/>
      <c r="B62" s="153"/>
      <c r="C62" s="15"/>
      <c r="D62" s="15"/>
      <c r="E62" s="158" t="s">
        <v>43</v>
      </c>
      <c r="F62" s="9"/>
      <c r="G62" s="242" t="s">
        <v>44</v>
      </c>
      <c r="H62" s="243"/>
      <c r="I62" s="244"/>
      <c r="J62" s="9"/>
      <c r="K62" s="9"/>
      <c r="L62" s="9"/>
    </row>
    <row r="63" spans="3:12" ht="12.75">
      <c r="C63" s="83"/>
      <c r="D63" s="83"/>
      <c r="E63" s="83"/>
      <c r="F63" s="83"/>
      <c r="G63" s="245"/>
      <c r="H63" s="246"/>
      <c r="I63" s="84"/>
      <c r="J63" s="9"/>
      <c r="K63" s="9"/>
      <c r="L63" s="9"/>
    </row>
  </sheetData>
  <sheetProtection/>
  <protectedRanges>
    <protectedRange sqref="E2 H2 C30:I30" name="Range1"/>
    <protectedRange sqref="C6:D6 C8:D8 C10:D10" name="Range1_1"/>
    <protectedRange sqref="C12:I12 C14:D14 F14:I14 C16:I16 C18:I18 C20:I20 C24:G24 C22:F22 C26 I26 I24" name="Range1_1_1"/>
    <protectedRange sqref="A30:B30" name="Range1_1_2"/>
    <protectedRange sqref="A31:I31 A33:I33 A35:D35" name="Range1_1_3"/>
  </protectedRanges>
  <mergeCells count="76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H38:I38"/>
    <mergeCell ref="A40:D40"/>
    <mergeCell ref="A44:B44"/>
    <mergeCell ref="H40:I40"/>
    <mergeCell ref="C44:D44"/>
    <mergeCell ref="E40:G40"/>
    <mergeCell ref="C37:D37"/>
    <mergeCell ref="F37:G37"/>
    <mergeCell ref="A31:D31"/>
    <mergeCell ref="E31:G31"/>
    <mergeCell ref="C45:D45"/>
    <mergeCell ref="F45:G45"/>
    <mergeCell ref="A30:D30"/>
    <mergeCell ref="E30:G30"/>
    <mergeCell ref="H30:I30"/>
    <mergeCell ref="A36:D36"/>
    <mergeCell ref="E36:G36"/>
    <mergeCell ref="H36:I36"/>
    <mergeCell ref="A35:D35"/>
    <mergeCell ref="E35:G35"/>
    <mergeCell ref="H35:I35"/>
    <mergeCell ref="H28:I28"/>
    <mergeCell ref="C18:I18"/>
    <mergeCell ref="A20:B20"/>
    <mergeCell ref="C20:I20"/>
    <mergeCell ref="A24:B24"/>
    <mergeCell ref="A18:B18"/>
    <mergeCell ref="A26:B26"/>
    <mergeCell ref="G26:H26"/>
    <mergeCell ref="G22:H22"/>
    <mergeCell ref="D24:G24"/>
    <mergeCell ref="B57:I57"/>
    <mergeCell ref="A22:B22"/>
    <mergeCell ref="H31:I31"/>
    <mergeCell ref="D32:G32"/>
    <mergeCell ref="A33:D33"/>
    <mergeCell ref="E33:G33"/>
    <mergeCell ref="H33:I33"/>
    <mergeCell ref="D22:F22"/>
    <mergeCell ref="A28:D28"/>
    <mergeCell ref="E28:G28"/>
    <mergeCell ref="A10:B11"/>
    <mergeCell ref="C10:D10"/>
    <mergeCell ref="A16:B16"/>
    <mergeCell ref="C16:I16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="110" zoomScaleSheetLayoutView="110" zoomScalePageLayoutView="0" workbookViewId="0" topLeftCell="A40">
      <selection activeCell="C118" sqref="C118:D119"/>
    </sheetView>
  </sheetViews>
  <sheetFormatPr defaultColWidth="9.140625" defaultRowHeight="12.75"/>
  <cols>
    <col min="1" max="1" width="96.421875" style="159" bestFit="1" customWidth="1"/>
    <col min="2" max="2" width="9.140625" style="41" customWidth="1"/>
    <col min="3" max="4" width="14.00390625" style="41" bestFit="1" customWidth="1"/>
    <col min="5" max="5" width="11.28125" style="41" bestFit="1" customWidth="1"/>
    <col min="6" max="16384" width="9.140625" style="41" customWidth="1"/>
  </cols>
  <sheetData>
    <row r="1" spans="1:4" ht="12.75" customHeight="1">
      <c r="A1" s="123" t="s">
        <v>286</v>
      </c>
      <c r="B1" s="123"/>
      <c r="C1" s="123"/>
      <c r="D1" s="123"/>
    </row>
    <row r="2" spans="1:4" ht="12.75" customHeight="1">
      <c r="A2" s="124" t="s">
        <v>303</v>
      </c>
      <c r="B2" s="124"/>
      <c r="C2" s="124"/>
      <c r="D2" s="124"/>
    </row>
    <row r="3" spans="1:4" ht="12.75" customHeight="1">
      <c r="A3" s="125" t="s">
        <v>46</v>
      </c>
      <c r="B3" s="126"/>
      <c r="C3" s="126"/>
      <c r="D3" s="127"/>
    </row>
    <row r="4" spans="1:4" ht="22.5" customHeight="1">
      <c r="A4" s="128" t="s">
        <v>47</v>
      </c>
      <c r="B4" s="46" t="s">
        <v>48</v>
      </c>
      <c r="C4" s="47" t="s">
        <v>49</v>
      </c>
      <c r="D4" s="48" t="s">
        <v>50</v>
      </c>
    </row>
    <row r="5" spans="1:4" ht="12.75" customHeight="1">
      <c r="A5" s="44">
        <v>1</v>
      </c>
      <c r="B5" s="45">
        <v>2</v>
      </c>
      <c r="C5" s="44">
        <v>3</v>
      </c>
      <c r="D5" s="44">
        <v>4</v>
      </c>
    </row>
    <row r="6" spans="1:4" ht="12.75" customHeight="1">
      <c r="A6" s="129" t="s">
        <v>51</v>
      </c>
      <c r="B6" s="130"/>
      <c r="C6" s="130"/>
      <c r="D6" s="131"/>
    </row>
    <row r="7" spans="1:4" ht="12.75" customHeight="1">
      <c r="A7" s="117" t="s">
        <v>52</v>
      </c>
      <c r="B7" s="3">
        <v>1</v>
      </c>
      <c r="C7" s="182">
        <v>0</v>
      </c>
      <c r="D7" s="182">
        <v>0</v>
      </c>
    </row>
    <row r="8" spans="1:4" ht="12.75" customHeight="1">
      <c r="A8" s="106" t="s">
        <v>53</v>
      </c>
      <c r="B8" s="1">
        <v>2</v>
      </c>
      <c r="C8" s="177">
        <f>C9+C16+C26+C35+C39</f>
        <v>7858462242</v>
      </c>
      <c r="D8" s="177">
        <f>D9+D16+D26+D35+D39</f>
        <v>7833412901</v>
      </c>
    </row>
    <row r="9" spans="1:4" ht="12.75" customHeight="1">
      <c r="A9" s="119" t="s">
        <v>54</v>
      </c>
      <c r="B9" s="1">
        <v>3</v>
      </c>
      <c r="C9" s="177">
        <f>SUM(C10:C15)</f>
        <v>1142295207</v>
      </c>
      <c r="D9" s="177">
        <f>SUM(D10:D15)</f>
        <v>1093725942</v>
      </c>
    </row>
    <row r="10" spans="1:4" ht="12.75">
      <c r="A10" s="119" t="s">
        <v>55</v>
      </c>
      <c r="B10" s="1">
        <v>4</v>
      </c>
      <c r="C10" s="168">
        <v>0</v>
      </c>
      <c r="D10" s="168">
        <v>0</v>
      </c>
    </row>
    <row r="11" spans="1:4" ht="12.75">
      <c r="A11" s="119" t="s">
        <v>56</v>
      </c>
      <c r="B11" s="1">
        <v>5</v>
      </c>
      <c r="C11" s="168">
        <v>885411998</v>
      </c>
      <c r="D11" s="168">
        <v>908274135</v>
      </c>
    </row>
    <row r="12" spans="1:4" ht="12.75">
      <c r="A12" s="119" t="s">
        <v>0</v>
      </c>
      <c r="B12" s="1">
        <v>6</v>
      </c>
      <c r="C12" s="168">
        <v>162272703</v>
      </c>
      <c r="D12" s="168">
        <v>162272703</v>
      </c>
    </row>
    <row r="13" spans="1:4" ht="12.75">
      <c r="A13" s="119" t="s">
        <v>57</v>
      </c>
      <c r="B13" s="1">
        <v>7</v>
      </c>
      <c r="C13" s="168">
        <v>0</v>
      </c>
      <c r="D13" s="168">
        <v>0</v>
      </c>
    </row>
    <row r="14" spans="1:4" ht="12.75">
      <c r="A14" s="119" t="s">
        <v>58</v>
      </c>
      <c r="B14" s="1">
        <v>8</v>
      </c>
      <c r="C14" s="168">
        <v>94610506</v>
      </c>
      <c r="D14" s="168">
        <v>23179104</v>
      </c>
    </row>
    <row r="15" spans="1:4" ht="12.75">
      <c r="A15" s="119" t="s">
        <v>59</v>
      </c>
      <c r="B15" s="1">
        <v>9</v>
      </c>
      <c r="C15" s="168">
        <v>0</v>
      </c>
      <c r="D15" s="168">
        <v>0</v>
      </c>
    </row>
    <row r="16" spans="1:4" ht="12.75">
      <c r="A16" s="119" t="s">
        <v>60</v>
      </c>
      <c r="B16" s="1">
        <v>10</v>
      </c>
      <c r="C16" s="177">
        <f>SUM(C17:C25)</f>
        <v>5733544962</v>
      </c>
      <c r="D16" s="177">
        <f>SUM(D17:D25)</f>
        <v>5680010703</v>
      </c>
    </row>
    <row r="17" spans="1:4" ht="12.75">
      <c r="A17" s="119" t="s">
        <v>61</v>
      </c>
      <c r="B17" s="1">
        <v>11</v>
      </c>
      <c r="C17" s="168">
        <v>50245441</v>
      </c>
      <c r="D17" s="168">
        <v>49843256</v>
      </c>
    </row>
    <row r="18" spans="1:4" ht="12.75">
      <c r="A18" s="119" t="s">
        <v>62</v>
      </c>
      <c r="B18" s="1">
        <v>12</v>
      </c>
      <c r="C18" s="168">
        <v>3409762197</v>
      </c>
      <c r="D18" s="168">
        <v>3369895640</v>
      </c>
    </row>
    <row r="19" spans="1:4" ht="12.75">
      <c r="A19" s="119" t="s">
        <v>63</v>
      </c>
      <c r="B19" s="1">
        <v>13</v>
      </c>
      <c r="C19" s="168">
        <v>1640739527</v>
      </c>
      <c r="D19" s="168">
        <v>1681508962</v>
      </c>
    </row>
    <row r="20" spans="1:4" ht="12.75">
      <c r="A20" s="119" t="s">
        <v>64</v>
      </c>
      <c r="B20" s="1">
        <v>14</v>
      </c>
      <c r="C20" s="168">
        <v>123050069</v>
      </c>
      <c r="D20" s="168">
        <v>117736715</v>
      </c>
    </row>
    <row r="21" spans="1:4" ht="12.75">
      <c r="A21" s="119" t="s">
        <v>65</v>
      </c>
      <c r="B21" s="1">
        <v>15</v>
      </c>
      <c r="C21" s="168">
        <v>0</v>
      </c>
      <c r="D21" s="168">
        <v>0</v>
      </c>
    </row>
    <row r="22" spans="1:4" ht="12.75">
      <c r="A22" s="119" t="s">
        <v>66</v>
      </c>
      <c r="B22" s="1">
        <v>16</v>
      </c>
      <c r="C22" s="168">
        <v>38335927</v>
      </c>
      <c r="D22" s="168">
        <v>1745080</v>
      </c>
    </row>
    <row r="23" spans="1:4" ht="12.75">
      <c r="A23" s="119" t="s">
        <v>67</v>
      </c>
      <c r="B23" s="1">
        <v>17</v>
      </c>
      <c r="C23" s="168">
        <v>466495470</v>
      </c>
      <c r="D23" s="168">
        <v>454478105</v>
      </c>
    </row>
    <row r="24" spans="1:4" ht="12.75">
      <c r="A24" s="119" t="s">
        <v>68</v>
      </c>
      <c r="B24" s="1">
        <v>18</v>
      </c>
      <c r="C24" s="168">
        <v>4916331</v>
      </c>
      <c r="D24" s="168">
        <v>4802945</v>
      </c>
    </row>
    <row r="25" spans="1:4" ht="12.75">
      <c r="A25" s="119" t="s">
        <v>69</v>
      </c>
      <c r="B25" s="1">
        <v>19</v>
      </c>
      <c r="C25" s="168">
        <v>0</v>
      </c>
      <c r="D25" s="168">
        <v>0</v>
      </c>
    </row>
    <row r="26" spans="1:4" ht="12.75">
      <c r="A26" s="119" t="s">
        <v>70</v>
      </c>
      <c r="B26" s="1">
        <v>20</v>
      </c>
      <c r="C26" s="177">
        <f>SUM(C27:C34)</f>
        <v>896791687</v>
      </c>
      <c r="D26" s="177">
        <f>SUM(D27:D34)</f>
        <v>977251081</v>
      </c>
    </row>
    <row r="27" spans="1:4" ht="12.75">
      <c r="A27" s="119" t="s">
        <v>71</v>
      </c>
      <c r="B27" s="1">
        <v>21</v>
      </c>
      <c r="C27" s="168">
        <v>0</v>
      </c>
      <c r="D27" s="168">
        <v>0</v>
      </c>
    </row>
    <row r="28" spans="1:4" ht="12.75">
      <c r="A28" s="119" t="s">
        <v>72</v>
      </c>
      <c r="B28" s="1">
        <v>22</v>
      </c>
      <c r="C28" s="168">
        <v>0</v>
      </c>
      <c r="D28" s="168">
        <v>0</v>
      </c>
    </row>
    <row r="29" spans="1:4" ht="12.75">
      <c r="A29" s="119" t="s">
        <v>73</v>
      </c>
      <c r="B29" s="1">
        <v>23</v>
      </c>
      <c r="C29" s="168">
        <v>0</v>
      </c>
      <c r="D29" s="168">
        <v>0</v>
      </c>
    </row>
    <row r="30" spans="1:4" ht="12.75">
      <c r="A30" s="119" t="s">
        <v>74</v>
      </c>
      <c r="B30" s="1">
        <v>24</v>
      </c>
      <c r="C30" s="168">
        <v>0</v>
      </c>
      <c r="D30" s="168">
        <v>0</v>
      </c>
    </row>
    <row r="31" spans="1:4" ht="12.75">
      <c r="A31" s="119" t="s">
        <v>75</v>
      </c>
      <c r="B31" s="1">
        <v>25</v>
      </c>
      <c r="C31" s="168">
        <v>492667610</v>
      </c>
      <c r="D31" s="168">
        <v>570103205</v>
      </c>
    </row>
    <row r="32" spans="1:4" ht="12.75">
      <c r="A32" s="119" t="s">
        <v>76</v>
      </c>
      <c r="B32" s="1">
        <v>26</v>
      </c>
      <c r="C32" s="168">
        <v>6354614</v>
      </c>
      <c r="D32" s="168">
        <v>6349243</v>
      </c>
    </row>
    <row r="33" spans="1:4" ht="12.75">
      <c r="A33" s="119" t="s">
        <v>77</v>
      </c>
      <c r="B33" s="1">
        <v>27</v>
      </c>
      <c r="C33" s="168">
        <v>0</v>
      </c>
      <c r="D33" s="168">
        <v>0</v>
      </c>
    </row>
    <row r="34" spans="1:4" ht="12.75">
      <c r="A34" s="119" t="s">
        <v>78</v>
      </c>
      <c r="B34" s="1">
        <v>28</v>
      </c>
      <c r="C34" s="168">
        <v>397769463</v>
      </c>
      <c r="D34" s="168">
        <v>400798633</v>
      </c>
    </row>
    <row r="35" spans="1:4" ht="12.75">
      <c r="A35" s="119" t="s">
        <v>79</v>
      </c>
      <c r="B35" s="1">
        <v>29</v>
      </c>
      <c r="C35" s="177">
        <f>SUM(C36:C38)</f>
        <v>20991789</v>
      </c>
      <c r="D35" s="177">
        <f>SUM(D36:D38)</f>
        <v>20378271</v>
      </c>
    </row>
    <row r="36" spans="1:4" ht="12.75">
      <c r="A36" s="119" t="s">
        <v>80</v>
      </c>
      <c r="B36" s="1">
        <v>30</v>
      </c>
      <c r="C36" s="168">
        <v>0</v>
      </c>
      <c r="D36" s="168">
        <v>0</v>
      </c>
    </row>
    <row r="37" spans="1:4" ht="12.75">
      <c r="A37" s="119" t="s">
        <v>81</v>
      </c>
      <c r="B37" s="1">
        <v>31</v>
      </c>
      <c r="C37" s="168">
        <v>16570585</v>
      </c>
      <c r="D37" s="168">
        <v>15957067</v>
      </c>
    </row>
    <row r="38" spans="1:4" ht="12.75">
      <c r="A38" s="119" t="s">
        <v>82</v>
      </c>
      <c r="B38" s="1">
        <v>32</v>
      </c>
      <c r="C38" s="168">
        <v>4421204</v>
      </c>
      <c r="D38" s="168">
        <v>4421204</v>
      </c>
    </row>
    <row r="39" spans="1:4" ht="12.75">
      <c r="A39" s="119" t="s">
        <v>83</v>
      </c>
      <c r="B39" s="1">
        <v>33</v>
      </c>
      <c r="C39" s="168">
        <v>64838597</v>
      </c>
      <c r="D39" s="168">
        <v>62046904</v>
      </c>
    </row>
    <row r="40" spans="1:4" ht="12.75">
      <c r="A40" s="106" t="s">
        <v>84</v>
      </c>
      <c r="B40" s="1">
        <v>34</v>
      </c>
      <c r="C40" s="177">
        <f>C41+C49+C56+C64</f>
        <v>5105819051</v>
      </c>
      <c r="D40" s="177">
        <f>D41+D49+D56+D64</f>
        <v>5284079131</v>
      </c>
    </row>
    <row r="41" spans="1:4" ht="12.75">
      <c r="A41" s="119" t="s">
        <v>85</v>
      </c>
      <c r="B41" s="1">
        <v>35</v>
      </c>
      <c r="C41" s="177">
        <f>SUM(C42:C48)</f>
        <v>155440084</v>
      </c>
      <c r="D41" s="177">
        <f>SUM(D42:D48)</f>
        <v>182984032</v>
      </c>
    </row>
    <row r="42" spans="1:4" ht="12.75">
      <c r="A42" s="119" t="s">
        <v>86</v>
      </c>
      <c r="B42" s="1">
        <v>36</v>
      </c>
      <c r="C42" s="168">
        <v>78332134</v>
      </c>
      <c r="D42" s="168">
        <v>86370693</v>
      </c>
    </row>
    <row r="43" spans="1:4" ht="12.75">
      <c r="A43" s="119" t="s">
        <v>87</v>
      </c>
      <c r="B43" s="1">
        <v>37</v>
      </c>
      <c r="C43" s="168">
        <v>0</v>
      </c>
      <c r="D43" s="168">
        <v>0</v>
      </c>
    </row>
    <row r="44" spans="1:4" ht="12.75">
      <c r="A44" s="119" t="s">
        <v>88</v>
      </c>
      <c r="B44" s="1">
        <v>38</v>
      </c>
      <c r="C44" s="168">
        <v>0</v>
      </c>
      <c r="D44" s="168">
        <v>0</v>
      </c>
    </row>
    <row r="45" spans="1:4" ht="12.75">
      <c r="A45" s="119" t="s">
        <v>89</v>
      </c>
      <c r="B45" s="1">
        <v>39</v>
      </c>
      <c r="C45" s="168">
        <v>77089569</v>
      </c>
      <c r="D45" s="168">
        <v>91023546</v>
      </c>
    </row>
    <row r="46" spans="1:4" ht="12.75">
      <c r="A46" s="119" t="s">
        <v>90</v>
      </c>
      <c r="B46" s="1">
        <v>40</v>
      </c>
      <c r="C46" s="168">
        <v>18381</v>
      </c>
      <c r="D46" s="168">
        <v>21865</v>
      </c>
    </row>
    <row r="47" spans="1:4" ht="12.75">
      <c r="A47" s="119" t="s">
        <v>91</v>
      </c>
      <c r="B47" s="1">
        <v>41</v>
      </c>
      <c r="C47" s="168">
        <v>0</v>
      </c>
      <c r="D47" s="168">
        <v>5567928</v>
      </c>
    </row>
    <row r="48" spans="1:4" ht="12.75">
      <c r="A48" s="119" t="s">
        <v>92</v>
      </c>
      <c r="B48" s="1">
        <v>42</v>
      </c>
      <c r="C48" s="168">
        <v>0</v>
      </c>
      <c r="D48" s="168">
        <v>0</v>
      </c>
    </row>
    <row r="49" spans="1:4" ht="12.75">
      <c r="A49" s="119" t="s">
        <v>93</v>
      </c>
      <c r="B49" s="1">
        <v>43</v>
      </c>
      <c r="C49" s="177">
        <f>SUM(C50:C55)</f>
        <v>1218756440</v>
      </c>
      <c r="D49" s="177">
        <f>SUM(D50:D55)</f>
        <v>1178911041</v>
      </c>
    </row>
    <row r="50" spans="1:4" ht="12.75">
      <c r="A50" s="119" t="s">
        <v>94</v>
      </c>
      <c r="B50" s="1">
        <v>44</v>
      </c>
      <c r="C50" s="168">
        <v>0</v>
      </c>
      <c r="D50" s="168">
        <v>0</v>
      </c>
    </row>
    <row r="51" spans="1:4" ht="12.75">
      <c r="A51" s="119" t="s">
        <v>95</v>
      </c>
      <c r="B51" s="1">
        <v>45</v>
      </c>
      <c r="C51" s="168">
        <v>1142859674</v>
      </c>
      <c r="D51" s="168">
        <v>1071200991</v>
      </c>
    </row>
    <row r="52" spans="1:4" ht="12.75">
      <c r="A52" s="119" t="s">
        <v>96</v>
      </c>
      <c r="B52" s="1">
        <v>46</v>
      </c>
      <c r="C52" s="168">
        <v>0</v>
      </c>
      <c r="D52" s="168">
        <v>0</v>
      </c>
    </row>
    <row r="53" spans="1:4" ht="12.75">
      <c r="A53" s="119" t="s">
        <v>97</v>
      </c>
      <c r="B53" s="1">
        <v>47</v>
      </c>
      <c r="C53" s="168">
        <v>12140</v>
      </c>
      <c r="D53" s="168">
        <v>12626</v>
      </c>
    </row>
    <row r="54" spans="1:4" ht="12.75">
      <c r="A54" s="119" t="s">
        <v>98</v>
      </c>
      <c r="B54" s="1">
        <v>48</v>
      </c>
      <c r="C54" s="168">
        <v>11200221</v>
      </c>
      <c r="D54" s="168">
        <v>61306834</v>
      </c>
    </row>
    <row r="55" spans="1:4" ht="12.75">
      <c r="A55" s="119" t="s">
        <v>99</v>
      </c>
      <c r="B55" s="1">
        <v>49</v>
      </c>
      <c r="C55" s="168">
        <v>64684405</v>
      </c>
      <c r="D55" s="168">
        <v>46390590</v>
      </c>
    </row>
    <row r="56" spans="1:4" ht="12.75">
      <c r="A56" s="119" t="s">
        <v>100</v>
      </c>
      <c r="B56" s="1">
        <v>50</v>
      </c>
      <c r="C56" s="177">
        <f>SUM(C57:C63)</f>
        <v>585647597</v>
      </c>
      <c r="D56" s="177">
        <f>SUM(D57:D63)</f>
        <v>128935051</v>
      </c>
    </row>
    <row r="57" spans="1:4" ht="12.75">
      <c r="A57" s="119" t="s">
        <v>71</v>
      </c>
      <c r="B57" s="1">
        <v>51</v>
      </c>
      <c r="C57" s="168">
        <v>0</v>
      </c>
      <c r="D57" s="168">
        <v>0</v>
      </c>
    </row>
    <row r="58" spans="1:4" ht="12.75">
      <c r="A58" s="119" t="s">
        <v>72</v>
      </c>
      <c r="B58" s="1">
        <v>52</v>
      </c>
      <c r="C58" s="168">
        <v>0</v>
      </c>
      <c r="D58" s="168">
        <v>0</v>
      </c>
    </row>
    <row r="59" spans="1:4" ht="12.75">
      <c r="A59" s="119" t="s">
        <v>73</v>
      </c>
      <c r="B59" s="1">
        <v>53</v>
      </c>
      <c r="C59" s="168">
        <v>0</v>
      </c>
      <c r="D59" s="168">
        <v>0</v>
      </c>
    </row>
    <row r="60" spans="1:4" ht="12.75">
      <c r="A60" s="119" t="s">
        <v>74</v>
      </c>
      <c r="B60" s="1">
        <v>54</v>
      </c>
      <c r="C60" s="168">
        <v>0</v>
      </c>
      <c r="D60" s="168">
        <v>0</v>
      </c>
    </row>
    <row r="61" spans="1:4" ht="12.75">
      <c r="A61" s="119" t="s">
        <v>75</v>
      </c>
      <c r="B61" s="1">
        <v>55</v>
      </c>
      <c r="C61" s="168">
        <v>85821298</v>
      </c>
      <c r="D61" s="168">
        <v>17461424</v>
      </c>
    </row>
    <row r="62" spans="1:4" ht="12.75">
      <c r="A62" s="119" t="s">
        <v>76</v>
      </c>
      <c r="B62" s="1">
        <v>56</v>
      </c>
      <c r="C62" s="168">
        <v>499826299</v>
      </c>
      <c r="D62" s="168">
        <v>111473627</v>
      </c>
    </row>
    <row r="63" spans="1:4" ht="12.75">
      <c r="A63" s="119" t="s">
        <v>101</v>
      </c>
      <c r="B63" s="1">
        <v>57</v>
      </c>
      <c r="C63" s="168">
        <v>0</v>
      </c>
      <c r="D63" s="168">
        <v>0</v>
      </c>
    </row>
    <row r="64" spans="1:4" ht="12.75">
      <c r="A64" s="119" t="s">
        <v>102</v>
      </c>
      <c r="B64" s="1">
        <v>58</v>
      </c>
      <c r="C64" s="168">
        <v>3145974930</v>
      </c>
      <c r="D64" s="168">
        <v>3793249007</v>
      </c>
    </row>
    <row r="65" spans="1:4" ht="12.75">
      <c r="A65" s="106" t="s">
        <v>103</v>
      </c>
      <c r="B65" s="1">
        <v>59</v>
      </c>
      <c r="C65" s="168">
        <v>148403488</v>
      </c>
      <c r="D65" s="168">
        <v>145776201</v>
      </c>
    </row>
    <row r="66" spans="1:4" ht="12.75">
      <c r="A66" s="106" t="s">
        <v>104</v>
      </c>
      <c r="B66" s="1">
        <v>60</v>
      </c>
      <c r="C66" s="177">
        <f>C7+C8+C40+C65</f>
        <v>13112684781</v>
      </c>
      <c r="D66" s="177">
        <f>D7+D8+D40+D65</f>
        <v>13263268233</v>
      </c>
    </row>
    <row r="67" spans="1:4" ht="12.75">
      <c r="A67" s="120" t="s">
        <v>105</v>
      </c>
      <c r="B67" s="4">
        <v>61</v>
      </c>
      <c r="C67" s="169">
        <v>0</v>
      </c>
      <c r="D67" s="169">
        <v>0</v>
      </c>
    </row>
    <row r="68" spans="1:4" ht="12.75">
      <c r="A68" s="113" t="s">
        <v>146</v>
      </c>
      <c r="B68" s="121"/>
      <c r="C68" s="121"/>
      <c r="D68" s="122"/>
    </row>
    <row r="69" spans="1:4" ht="12.75">
      <c r="A69" s="117" t="s">
        <v>106</v>
      </c>
      <c r="B69" s="3">
        <v>62</v>
      </c>
      <c r="C69" s="178">
        <f>C70+C71+C72+C78+C79+C82+C85</f>
        <v>10898867720</v>
      </c>
      <c r="D69" s="178">
        <f>D70+D71+D72+D78+D79+D82+D85</f>
        <v>11152037113</v>
      </c>
    </row>
    <row r="70" spans="1:4" ht="12.75">
      <c r="A70" s="119" t="s">
        <v>107</v>
      </c>
      <c r="B70" s="1">
        <v>63</v>
      </c>
      <c r="C70" s="168">
        <v>8188853500</v>
      </c>
      <c r="D70" s="168">
        <v>8188853500</v>
      </c>
    </row>
    <row r="71" spans="1:4" ht="12.75">
      <c r="A71" s="119" t="s">
        <v>108</v>
      </c>
      <c r="B71" s="1">
        <v>64</v>
      </c>
      <c r="C71" s="168">
        <v>0</v>
      </c>
      <c r="D71" s="168">
        <v>0</v>
      </c>
    </row>
    <row r="72" spans="1:4" ht="12.75">
      <c r="A72" s="119" t="s">
        <v>109</v>
      </c>
      <c r="B72" s="1">
        <v>65</v>
      </c>
      <c r="C72" s="177">
        <f>C73+C74-C75+C76+C77</f>
        <v>409184038</v>
      </c>
      <c r="D72" s="177">
        <f>D73+D74-D75+D76+D77</f>
        <v>409184038</v>
      </c>
    </row>
    <row r="73" spans="1:4" ht="12.75">
      <c r="A73" s="119" t="s">
        <v>110</v>
      </c>
      <c r="B73" s="1">
        <v>66</v>
      </c>
      <c r="C73" s="168">
        <v>409442675</v>
      </c>
      <c r="D73" s="168">
        <v>409442675</v>
      </c>
    </row>
    <row r="74" spans="1:4" ht="12.75">
      <c r="A74" s="119" t="s">
        <v>111</v>
      </c>
      <c r="B74" s="1">
        <v>67</v>
      </c>
      <c r="C74" s="168">
        <v>0</v>
      </c>
      <c r="D74" s="168">
        <v>0</v>
      </c>
    </row>
    <row r="75" spans="1:4" ht="12.75">
      <c r="A75" s="119" t="s">
        <v>112</v>
      </c>
      <c r="B75" s="1">
        <v>68</v>
      </c>
      <c r="C75" s="168">
        <v>400745</v>
      </c>
      <c r="D75" s="168">
        <v>400745</v>
      </c>
    </row>
    <row r="76" spans="1:4" ht="12.75">
      <c r="A76" s="119" t="s">
        <v>113</v>
      </c>
      <c r="B76" s="1">
        <v>69</v>
      </c>
      <c r="C76" s="168">
        <v>0</v>
      </c>
      <c r="D76" s="168">
        <v>0</v>
      </c>
    </row>
    <row r="77" spans="1:4" ht="12.75">
      <c r="A77" s="119" t="s">
        <v>114</v>
      </c>
      <c r="B77" s="1">
        <v>70</v>
      </c>
      <c r="C77" s="168">
        <v>142108</v>
      </c>
      <c r="D77" s="168">
        <v>142108</v>
      </c>
    </row>
    <row r="78" spans="1:6" ht="12.75">
      <c r="A78" s="119" t="s">
        <v>115</v>
      </c>
      <c r="B78" s="1">
        <v>71</v>
      </c>
      <c r="C78" s="168">
        <v>-1042332</v>
      </c>
      <c r="D78" s="168">
        <v>255463</v>
      </c>
      <c r="F78" s="101"/>
    </row>
    <row r="79" spans="1:4" ht="12.75">
      <c r="A79" s="119" t="s">
        <v>116</v>
      </c>
      <c r="B79" s="1">
        <v>72</v>
      </c>
      <c r="C79" s="177">
        <f>C80-C81</f>
        <v>606326541</v>
      </c>
      <c r="D79" s="177">
        <f>D80-D81</f>
        <v>2316039714</v>
      </c>
    </row>
    <row r="80" spans="1:4" ht="12.75">
      <c r="A80" s="119" t="s">
        <v>117</v>
      </c>
      <c r="B80" s="1">
        <v>73</v>
      </c>
      <c r="C80" s="168">
        <v>606326541</v>
      </c>
      <c r="D80" s="168">
        <v>2316039714</v>
      </c>
    </row>
    <row r="81" spans="1:4" ht="12.75">
      <c r="A81" s="119" t="s">
        <v>118</v>
      </c>
      <c r="B81" s="1">
        <v>74</v>
      </c>
      <c r="C81" s="168">
        <v>0</v>
      </c>
      <c r="D81" s="168">
        <v>0</v>
      </c>
    </row>
    <row r="82" spans="1:4" ht="12.75">
      <c r="A82" s="119" t="s">
        <v>119</v>
      </c>
      <c r="B82" s="1">
        <v>75</v>
      </c>
      <c r="C82" s="177">
        <f>C83-C84</f>
        <v>1695545973</v>
      </c>
      <c r="D82" s="177">
        <f>D83-D84</f>
        <v>237704398</v>
      </c>
    </row>
    <row r="83" spans="1:4" ht="12.75">
      <c r="A83" s="119" t="s">
        <v>120</v>
      </c>
      <c r="B83" s="1">
        <v>76</v>
      </c>
      <c r="C83" s="168">
        <v>1695545973</v>
      </c>
      <c r="D83" s="168">
        <v>237704398</v>
      </c>
    </row>
    <row r="84" spans="1:4" ht="12.75">
      <c r="A84" s="119" t="s">
        <v>121</v>
      </c>
      <c r="B84" s="1">
        <v>77</v>
      </c>
      <c r="C84" s="168">
        <v>0</v>
      </c>
      <c r="D84" s="168">
        <v>0</v>
      </c>
    </row>
    <row r="85" spans="1:4" ht="12.75">
      <c r="A85" s="119" t="s">
        <v>122</v>
      </c>
      <c r="B85" s="1">
        <v>78</v>
      </c>
      <c r="C85" s="168">
        <v>0</v>
      </c>
      <c r="D85" s="168">
        <v>0</v>
      </c>
    </row>
    <row r="86" spans="1:4" ht="12.75">
      <c r="A86" s="106" t="s">
        <v>123</v>
      </c>
      <c r="B86" s="1">
        <v>79</v>
      </c>
      <c r="C86" s="177">
        <f>SUM(C87:C89)</f>
        <v>372832763</v>
      </c>
      <c r="D86" s="177">
        <f>SUM(D87:D89)</f>
        <v>367666064</v>
      </c>
    </row>
    <row r="87" spans="1:4" ht="12.75">
      <c r="A87" s="119" t="s">
        <v>124</v>
      </c>
      <c r="B87" s="1">
        <v>80</v>
      </c>
      <c r="C87" s="168">
        <v>285911613</v>
      </c>
      <c r="D87" s="168">
        <v>282626240</v>
      </c>
    </row>
    <row r="88" spans="1:4" ht="12.75">
      <c r="A88" s="119" t="s">
        <v>125</v>
      </c>
      <c r="B88" s="1">
        <v>81</v>
      </c>
      <c r="C88" s="168">
        <v>0</v>
      </c>
      <c r="D88" s="168">
        <v>0</v>
      </c>
    </row>
    <row r="89" spans="1:4" ht="12.75">
      <c r="A89" s="119" t="s">
        <v>126</v>
      </c>
      <c r="B89" s="1">
        <v>82</v>
      </c>
      <c r="C89" s="168">
        <v>86921150</v>
      </c>
      <c r="D89" s="168">
        <v>85039824</v>
      </c>
    </row>
    <row r="90" spans="1:4" ht="12.75">
      <c r="A90" s="106" t="s">
        <v>127</v>
      </c>
      <c r="B90" s="1">
        <v>83</v>
      </c>
      <c r="C90" s="177">
        <f>SUM(C91:C99)</f>
        <v>52214900</v>
      </c>
      <c r="D90" s="177">
        <f>SUM(D91:D99)</f>
        <v>53373253</v>
      </c>
    </row>
    <row r="91" spans="1:4" ht="12.75">
      <c r="A91" s="119" t="s">
        <v>128</v>
      </c>
      <c r="B91" s="1">
        <v>84</v>
      </c>
      <c r="C91" s="168">
        <v>0</v>
      </c>
      <c r="D91" s="168">
        <v>0</v>
      </c>
    </row>
    <row r="92" spans="1:4" ht="12.75">
      <c r="A92" s="119" t="s">
        <v>129</v>
      </c>
      <c r="B92" s="1">
        <v>85</v>
      </c>
      <c r="C92" s="168">
        <v>0</v>
      </c>
      <c r="D92" s="168">
        <v>0</v>
      </c>
    </row>
    <row r="93" spans="1:4" ht="12.75">
      <c r="A93" s="119" t="s">
        <v>130</v>
      </c>
      <c r="B93" s="1">
        <v>86</v>
      </c>
      <c r="C93" s="168">
        <v>3763668</v>
      </c>
      <c r="D93" s="168">
        <v>2922300</v>
      </c>
    </row>
    <row r="94" spans="1:4" ht="12.75">
      <c r="A94" s="119" t="s">
        <v>131</v>
      </c>
      <c r="B94" s="1">
        <v>87</v>
      </c>
      <c r="C94" s="168">
        <v>0</v>
      </c>
      <c r="D94" s="168">
        <v>0</v>
      </c>
    </row>
    <row r="95" spans="1:4" ht="12.75">
      <c r="A95" s="119" t="s">
        <v>132</v>
      </c>
      <c r="B95" s="1">
        <v>88</v>
      </c>
      <c r="C95" s="168">
        <v>0</v>
      </c>
      <c r="D95" s="168">
        <v>0</v>
      </c>
    </row>
    <row r="96" spans="1:4" ht="12.75">
      <c r="A96" s="119" t="s">
        <v>133</v>
      </c>
      <c r="B96" s="1">
        <v>89</v>
      </c>
      <c r="C96" s="168">
        <v>0</v>
      </c>
      <c r="D96" s="168">
        <v>0</v>
      </c>
    </row>
    <row r="97" spans="1:4" ht="12.75">
      <c r="A97" s="119" t="s">
        <v>134</v>
      </c>
      <c r="B97" s="1">
        <v>90</v>
      </c>
      <c r="C97" s="168">
        <v>0</v>
      </c>
      <c r="D97" s="168">
        <v>0</v>
      </c>
    </row>
    <row r="98" spans="1:4" ht="12.75">
      <c r="A98" s="119" t="s">
        <v>135</v>
      </c>
      <c r="B98" s="1">
        <v>91</v>
      </c>
      <c r="C98" s="168">
        <v>48451232</v>
      </c>
      <c r="D98" s="168">
        <v>46909153</v>
      </c>
    </row>
    <row r="99" spans="1:4" ht="12.75">
      <c r="A99" s="119" t="s">
        <v>136</v>
      </c>
      <c r="B99" s="1">
        <v>92</v>
      </c>
      <c r="C99" s="168">
        <v>0</v>
      </c>
      <c r="D99" s="168">
        <v>3541800</v>
      </c>
    </row>
    <row r="100" spans="1:4" ht="12.75">
      <c r="A100" s="106" t="s">
        <v>137</v>
      </c>
      <c r="B100" s="1">
        <v>93</v>
      </c>
      <c r="C100" s="177">
        <f>SUM(C101:C112)</f>
        <v>1667143117</v>
      </c>
      <c r="D100" s="177">
        <f>SUM(D101:D112)</f>
        <v>1572749223</v>
      </c>
    </row>
    <row r="101" spans="1:4" ht="12.75">
      <c r="A101" s="119" t="s">
        <v>128</v>
      </c>
      <c r="B101" s="1">
        <v>94</v>
      </c>
      <c r="C101" s="168">
        <v>0</v>
      </c>
      <c r="D101" s="168">
        <v>0</v>
      </c>
    </row>
    <row r="102" spans="1:4" ht="12.75">
      <c r="A102" s="119" t="s">
        <v>129</v>
      </c>
      <c r="B102" s="1">
        <v>95</v>
      </c>
      <c r="C102" s="168">
        <v>288308</v>
      </c>
      <c r="D102" s="168">
        <v>401194</v>
      </c>
    </row>
    <row r="103" spans="1:4" ht="12.75">
      <c r="A103" s="119" t="s">
        <v>130</v>
      </c>
      <c r="B103" s="1">
        <v>96</v>
      </c>
      <c r="C103" s="168">
        <v>5700994</v>
      </c>
      <c r="D103" s="168">
        <v>4212872</v>
      </c>
    </row>
    <row r="104" spans="1:4" ht="12.75">
      <c r="A104" s="119" t="s">
        <v>131</v>
      </c>
      <c r="B104" s="1">
        <v>97</v>
      </c>
      <c r="C104" s="168">
        <v>8041803</v>
      </c>
      <c r="D104" s="168">
        <v>7025764</v>
      </c>
    </row>
    <row r="105" spans="1:4" ht="12.75">
      <c r="A105" s="119" t="s">
        <v>132</v>
      </c>
      <c r="B105" s="1">
        <v>98</v>
      </c>
      <c r="C105" s="168">
        <v>1383950269</v>
      </c>
      <c r="D105" s="168">
        <v>1281331597</v>
      </c>
    </row>
    <row r="106" spans="1:4" ht="12.75">
      <c r="A106" s="119" t="s">
        <v>133</v>
      </c>
      <c r="B106" s="1">
        <v>99</v>
      </c>
      <c r="C106" s="168">
        <v>0</v>
      </c>
      <c r="D106" s="168">
        <v>0</v>
      </c>
    </row>
    <row r="107" spans="1:4" ht="12.75">
      <c r="A107" s="119" t="s">
        <v>134</v>
      </c>
      <c r="B107" s="1">
        <v>100</v>
      </c>
      <c r="C107" s="168">
        <v>0</v>
      </c>
      <c r="D107" s="168">
        <v>0</v>
      </c>
    </row>
    <row r="108" spans="1:4" ht="12.75">
      <c r="A108" s="119" t="s">
        <v>138</v>
      </c>
      <c r="B108" s="1">
        <v>101</v>
      </c>
      <c r="C108" s="168">
        <v>154293670</v>
      </c>
      <c r="D108" s="168">
        <v>162567386</v>
      </c>
    </row>
    <row r="109" spans="1:4" ht="12.75">
      <c r="A109" s="119" t="s">
        <v>139</v>
      </c>
      <c r="B109" s="1">
        <v>102</v>
      </c>
      <c r="C109" s="168">
        <v>42539115</v>
      </c>
      <c r="D109" s="168">
        <v>46698486</v>
      </c>
    </row>
    <row r="110" spans="1:4" ht="12.75">
      <c r="A110" s="119" t="s">
        <v>140</v>
      </c>
      <c r="B110" s="1">
        <v>103</v>
      </c>
      <c r="C110" s="168">
        <v>0</v>
      </c>
      <c r="D110" s="168">
        <v>0</v>
      </c>
    </row>
    <row r="111" spans="1:4" ht="12.75">
      <c r="A111" s="119" t="s">
        <v>141</v>
      </c>
      <c r="B111" s="1">
        <v>104</v>
      </c>
      <c r="C111" s="168">
        <v>0</v>
      </c>
      <c r="D111" s="168">
        <v>0</v>
      </c>
    </row>
    <row r="112" spans="1:4" ht="12.75">
      <c r="A112" s="119" t="s">
        <v>142</v>
      </c>
      <c r="B112" s="1">
        <v>105</v>
      </c>
      <c r="C112" s="168">
        <v>72328958</v>
      </c>
      <c r="D112" s="168">
        <v>70511924</v>
      </c>
    </row>
    <row r="113" spans="1:4" ht="12.75">
      <c r="A113" s="106" t="s">
        <v>143</v>
      </c>
      <c r="B113" s="1">
        <v>106</v>
      </c>
      <c r="C113" s="168">
        <v>121626281</v>
      </c>
      <c r="D113" s="168">
        <v>117442580</v>
      </c>
    </row>
    <row r="114" spans="1:4" ht="12.75">
      <c r="A114" s="106" t="s">
        <v>144</v>
      </c>
      <c r="B114" s="1">
        <v>107</v>
      </c>
      <c r="C114" s="177">
        <f>C69+C86+C90+C100+C113</f>
        <v>13112684781</v>
      </c>
      <c r="D114" s="177">
        <f>D69+D86+D90+D100+D113</f>
        <v>13263268233</v>
      </c>
    </row>
    <row r="115" spans="1:4" ht="12.75">
      <c r="A115" s="112" t="s">
        <v>145</v>
      </c>
      <c r="B115" s="2">
        <v>108</v>
      </c>
      <c r="C115" s="169">
        <v>0</v>
      </c>
      <c r="D115" s="169">
        <v>0</v>
      </c>
    </row>
    <row r="116" spans="1:4" ht="12.75">
      <c r="A116" s="113" t="s">
        <v>147</v>
      </c>
      <c r="B116" s="115"/>
      <c r="C116" s="115"/>
      <c r="D116" s="116"/>
    </row>
    <row r="117" spans="1:4" ht="12.75">
      <c r="A117" s="117" t="s">
        <v>148</v>
      </c>
      <c r="B117" s="43"/>
      <c r="C117" s="43"/>
      <c r="D117" s="118"/>
    </row>
    <row r="118" spans="1:4" ht="12.75">
      <c r="A118" s="119" t="s">
        <v>149</v>
      </c>
      <c r="B118" s="1">
        <v>109</v>
      </c>
      <c r="C118" s="168">
        <v>10898867720</v>
      </c>
      <c r="D118" s="168">
        <v>11152037113</v>
      </c>
    </row>
    <row r="119" spans="1:4" ht="12.75">
      <c r="A119" s="107" t="s">
        <v>150</v>
      </c>
      <c r="B119" s="4">
        <v>110</v>
      </c>
      <c r="C119" s="169">
        <v>0</v>
      </c>
      <c r="D119" s="169">
        <v>0</v>
      </c>
    </row>
    <row r="120" spans="1:4" ht="12.75">
      <c r="A120" s="108"/>
      <c r="B120" s="109"/>
      <c r="C120" s="109"/>
      <c r="D120" s="109"/>
    </row>
    <row r="121" spans="1:4" ht="12.75">
      <c r="A121" s="110"/>
      <c r="B121" s="111"/>
      <c r="C121" s="111"/>
      <c r="D121" s="111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85:D85 C118:D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:D67 C86:D115 C72:D77 C79:D84 C70:D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view="pageBreakPreview" zoomScale="110" zoomScaleSheetLayoutView="110" zoomScalePageLayoutView="0" workbookViewId="0" topLeftCell="A1">
      <selection activeCell="H24" sqref="H24"/>
    </sheetView>
  </sheetViews>
  <sheetFormatPr defaultColWidth="9.140625" defaultRowHeight="12.75"/>
  <cols>
    <col min="1" max="1" width="96.8515625" style="159" bestFit="1" customWidth="1"/>
    <col min="2" max="2" width="9.140625" style="41" customWidth="1"/>
    <col min="3" max="3" width="12.28125" style="41" bestFit="1" customWidth="1"/>
    <col min="4" max="4" width="12.421875" style="41" bestFit="1" customWidth="1"/>
    <col min="5" max="6" width="11.28125" style="41" bestFit="1" customWidth="1"/>
    <col min="7" max="8" width="9.28125" style="41" customWidth="1"/>
    <col min="9" max="9" width="17.421875" style="41" customWidth="1"/>
    <col min="10" max="10" width="14.28125" style="41" customWidth="1"/>
    <col min="11" max="14" width="15.421875" style="41" customWidth="1"/>
    <col min="15" max="16384" width="9.140625" style="41" customWidth="1"/>
  </cols>
  <sheetData>
    <row r="1" spans="1:6" ht="15.75">
      <c r="A1" s="123" t="s">
        <v>217</v>
      </c>
      <c r="B1" s="123"/>
      <c r="C1" s="123"/>
      <c r="D1" s="123"/>
      <c r="E1" s="123"/>
      <c r="F1" s="123"/>
    </row>
    <row r="2" spans="1:6" ht="12.75">
      <c r="A2" s="132" t="s">
        <v>304</v>
      </c>
      <c r="B2" s="132"/>
      <c r="C2" s="132"/>
      <c r="D2" s="132"/>
      <c r="E2" s="132"/>
      <c r="F2" s="132"/>
    </row>
    <row r="3" spans="1:6" ht="12.75">
      <c r="A3" s="137" t="s">
        <v>151</v>
      </c>
      <c r="B3" s="137"/>
      <c r="C3" s="137"/>
      <c r="D3" s="137"/>
      <c r="E3" s="137"/>
      <c r="F3" s="137"/>
    </row>
    <row r="4" spans="1:6" ht="22.5">
      <c r="A4" s="46" t="s">
        <v>47</v>
      </c>
      <c r="B4" s="46" t="s">
        <v>48</v>
      </c>
      <c r="C4" s="48" t="s">
        <v>49</v>
      </c>
      <c r="D4" s="48" t="s">
        <v>49</v>
      </c>
      <c r="E4" s="48" t="s">
        <v>50</v>
      </c>
      <c r="F4" s="48" t="s">
        <v>50</v>
      </c>
    </row>
    <row r="5" spans="1:6" ht="22.5">
      <c r="A5" s="46"/>
      <c r="B5" s="46"/>
      <c r="C5" s="48" t="s">
        <v>216</v>
      </c>
      <c r="D5" s="48" t="s">
        <v>215</v>
      </c>
      <c r="E5" s="48" t="s">
        <v>216</v>
      </c>
      <c r="F5" s="48" t="s">
        <v>215</v>
      </c>
    </row>
    <row r="6" spans="1:6" ht="12.75">
      <c r="A6" s="48">
        <v>1</v>
      </c>
      <c r="B6" s="50">
        <v>2</v>
      </c>
      <c r="C6" s="48">
        <v>3</v>
      </c>
      <c r="D6" s="48">
        <v>4</v>
      </c>
      <c r="E6" s="48">
        <v>5</v>
      </c>
      <c r="F6" s="48">
        <v>6</v>
      </c>
    </row>
    <row r="7" spans="1:10" ht="12.75">
      <c r="A7" s="117" t="s">
        <v>152</v>
      </c>
      <c r="B7" s="3">
        <v>111</v>
      </c>
      <c r="C7" s="172">
        <f>SUM(C8:C9)</f>
        <v>1846436446</v>
      </c>
      <c r="D7" s="172">
        <f>SUM(D8:D9)</f>
        <v>1846436446</v>
      </c>
      <c r="E7" s="172">
        <f>SUM(E8:E9)</f>
        <v>1730376514</v>
      </c>
      <c r="F7" s="172">
        <f>SUM(F8:F9)</f>
        <v>1730376514</v>
      </c>
      <c r="G7" s="103"/>
      <c r="H7" s="103"/>
      <c r="I7" s="103"/>
      <c r="J7" s="103"/>
    </row>
    <row r="8" spans="1:10" ht="12.75">
      <c r="A8" s="106" t="s">
        <v>153</v>
      </c>
      <c r="B8" s="1">
        <v>112</v>
      </c>
      <c r="C8" s="170">
        <v>1805525718</v>
      </c>
      <c r="D8" s="170">
        <v>1805525718</v>
      </c>
      <c r="E8" s="170">
        <v>1694920233</v>
      </c>
      <c r="F8" s="170">
        <v>1694920233</v>
      </c>
      <c r="G8" s="103"/>
      <c r="H8" s="103"/>
      <c r="I8" s="103"/>
      <c r="J8" s="103"/>
    </row>
    <row r="9" spans="1:10" ht="12.75">
      <c r="A9" s="106" t="s">
        <v>154</v>
      </c>
      <c r="B9" s="1">
        <v>113</v>
      </c>
      <c r="C9" s="170">
        <v>40910728</v>
      </c>
      <c r="D9" s="170">
        <v>40910728</v>
      </c>
      <c r="E9" s="170">
        <v>35456281</v>
      </c>
      <c r="F9" s="170">
        <v>35456281</v>
      </c>
      <c r="G9" s="103"/>
      <c r="H9" s="103"/>
      <c r="I9" s="103"/>
      <c r="J9" s="103"/>
    </row>
    <row r="10" spans="1:10" ht="12.75">
      <c r="A10" s="106" t="s">
        <v>155</v>
      </c>
      <c r="B10" s="1">
        <v>114</v>
      </c>
      <c r="C10" s="173">
        <f>C11+C12+C16+C20+C21+C22+C25+C26</f>
        <v>1404155025</v>
      </c>
      <c r="D10" s="173">
        <f>D11+D12+D16+D20+D21+D22+D25+D26</f>
        <v>1404155025</v>
      </c>
      <c r="E10" s="173">
        <f>E11+E12+E16+E20+E21+E22+E25+E26</f>
        <v>1438299572</v>
      </c>
      <c r="F10" s="173">
        <f>F11+F12+F16+F20+F21+F22+F25+F26</f>
        <v>1438299572</v>
      </c>
      <c r="G10" s="103"/>
      <c r="H10" s="103"/>
      <c r="I10" s="103"/>
      <c r="J10" s="103"/>
    </row>
    <row r="11" spans="1:10" ht="12.75">
      <c r="A11" s="106" t="s">
        <v>156</v>
      </c>
      <c r="B11" s="1">
        <v>115</v>
      </c>
      <c r="C11" s="170"/>
      <c r="D11" s="170"/>
      <c r="E11" s="170"/>
      <c r="F11" s="170"/>
      <c r="G11" s="103"/>
      <c r="H11" s="103"/>
      <c r="I11" s="103"/>
      <c r="J11" s="103"/>
    </row>
    <row r="12" spans="1:10" ht="12.75">
      <c r="A12" s="106" t="s">
        <v>157</v>
      </c>
      <c r="B12" s="1">
        <v>116</v>
      </c>
      <c r="C12" s="173">
        <f>SUM(C13:C15)</f>
        <v>437806676</v>
      </c>
      <c r="D12" s="173">
        <f>SUM(D13:D15)</f>
        <v>437806676</v>
      </c>
      <c r="E12" s="173">
        <f>SUM(E13:E15)</f>
        <v>491343318</v>
      </c>
      <c r="F12" s="173">
        <f>SUM(F13:F15)</f>
        <v>491343318</v>
      </c>
      <c r="G12" s="103"/>
      <c r="H12" s="103"/>
      <c r="I12" s="103"/>
      <c r="J12" s="103"/>
    </row>
    <row r="13" spans="1:10" ht="12.75">
      <c r="A13" s="119" t="s">
        <v>158</v>
      </c>
      <c r="B13" s="1">
        <v>117</v>
      </c>
      <c r="C13" s="170">
        <v>48985111</v>
      </c>
      <c r="D13" s="170">
        <v>48985111</v>
      </c>
      <c r="E13" s="170">
        <v>42936440</v>
      </c>
      <c r="F13" s="170">
        <v>42936440</v>
      </c>
      <c r="G13" s="103"/>
      <c r="H13" s="103"/>
      <c r="I13" s="103"/>
      <c r="J13" s="103"/>
    </row>
    <row r="14" spans="1:10" ht="12.75">
      <c r="A14" s="119" t="s">
        <v>159</v>
      </c>
      <c r="B14" s="1">
        <v>118</v>
      </c>
      <c r="C14" s="170">
        <v>147458499</v>
      </c>
      <c r="D14" s="170">
        <v>147458499</v>
      </c>
      <c r="E14" s="170">
        <v>219327280</v>
      </c>
      <c r="F14" s="170">
        <v>219327280</v>
      </c>
      <c r="G14" s="103"/>
      <c r="H14" s="103"/>
      <c r="I14" s="103"/>
      <c r="J14" s="103"/>
    </row>
    <row r="15" spans="1:10" ht="12.75">
      <c r="A15" s="119" t="s">
        <v>160</v>
      </c>
      <c r="B15" s="1">
        <v>119</v>
      </c>
      <c r="C15" s="170">
        <v>241363066</v>
      </c>
      <c r="D15" s="170">
        <v>241363066</v>
      </c>
      <c r="E15" s="170">
        <v>229079598</v>
      </c>
      <c r="F15" s="170">
        <v>229079598</v>
      </c>
      <c r="G15" s="103"/>
      <c r="H15" s="103"/>
      <c r="I15" s="103"/>
      <c r="J15" s="103"/>
    </row>
    <row r="16" spans="1:10" ht="12.75">
      <c r="A16" s="106" t="s">
        <v>161</v>
      </c>
      <c r="B16" s="1">
        <v>120</v>
      </c>
      <c r="C16" s="173">
        <f>SUM(C17:C19)</f>
        <v>269228707</v>
      </c>
      <c r="D16" s="173">
        <f>SUM(D17:D19)</f>
        <v>269228707</v>
      </c>
      <c r="E16" s="173">
        <f>SUM(E17:E19)</f>
        <v>251468880</v>
      </c>
      <c r="F16" s="173">
        <f>SUM(F17:F19)</f>
        <v>251468880</v>
      </c>
      <c r="G16" s="103"/>
      <c r="H16" s="103"/>
      <c r="I16" s="103"/>
      <c r="J16" s="103"/>
    </row>
    <row r="17" spans="1:10" ht="12.75">
      <c r="A17" s="119" t="s">
        <v>162</v>
      </c>
      <c r="B17" s="1">
        <v>121</v>
      </c>
      <c r="C17" s="170">
        <v>149564024</v>
      </c>
      <c r="D17" s="170">
        <v>149564024</v>
      </c>
      <c r="E17" s="170">
        <v>141538077</v>
      </c>
      <c r="F17" s="170">
        <v>141538077</v>
      </c>
      <c r="G17" s="103"/>
      <c r="H17" s="103"/>
      <c r="I17" s="103"/>
      <c r="J17" s="103"/>
    </row>
    <row r="18" spans="1:10" ht="12.75">
      <c r="A18" s="119" t="s">
        <v>163</v>
      </c>
      <c r="B18" s="1">
        <v>122</v>
      </c>
      <c r="C18" s="170">
        <v>80453847</v>
      </c>
      <c r="D18" s="170">
        <v>80453847</v>
      </c>
      <c r="E18" s="170">
        <v>76886274</v>
      </c>
      <c r="F18" s="170">
        <v>76886274</v>
      </c>
      <c r="G18" s="103"/>
      <c r="H18" s="103"/>
      <c r="I18" s="103"/>
      <c r="J18" s="103"/>
    </row>
    <row r="19" spans="1:10" ht="12.75">
      <c r="A19" s="119" t="s">
        <v>164</v>
      </c>
      <c r="B19" s="1">
        <v>123</v>
      </c>
      <c r="C19" s="170">
        <v>39210836</v>
      </c>
      <c r="D19" s="170">
        <v>39210836</v>
      </c>
      <c r="E19" s="170">
        <v>33044529</v>
      </c>
      <c r="F19" s="170">
        <v>33044529</v>
      </c>
      <c r="G19" s="103"/>
      <c r="H19" s="103"/>
      <c r="I19" s="103"/>
      <c r="J19" s="103"/>
    </row>
    <row r="20" spans="1:10" ht="12.75">
      <c r="A20" s="106" t="s">
        <v>165</v>
      </c>
      <c r="B20" s="1">
        <v>124</v>
      </c>
      <c r="C20" s="174">
        <v>338058359</v>
      </c>
      <c r="D20" s="174">
        <v>338058359</v>
      </c>
      <c r="E20" s="174">
        <v>316632697</v>
      </c>
      <c r="F20" s="174">
        <v>316632697</v>
      </c>
      <c r="G20" s="103"/>
      <c r="H20" s="103"/>
      <c r="I20" s="103"/>
      <c r="J20" s="103"/>
    </row>
    <row r="21" spans="1:10" ht="12.75">
      <c r="A21" s="106" t="s">
        <v>166</v>
      </c>
      <c r="B21" s="1">
        <v>125</v>
      </c>
      <c r="C21" s="174">
        <v>305088053</v>
      </c>
      <c r="D21" s="174">
        <v>305088053</v>
      </c>
      <c r="E21" s="174">
        <v>294626591</v>
      </c>
      <c r="F21" s="174">
        <v>294626591</v>
      </c>
      <c r="G21" s="103"/>
      <c r="H21" s="103"/>
      <c r="I21" s="103"/>
      <c r="J21" s="103"/>
    </row>
    <row r="22" spans="1:10" ht="12.75">
      <c r="A22" s="106" t="s">
        <v>167</v>
      </c>
      <c r="B22" s="1">
        <v>126</v>
      </c>
      <c r="C22" s="173">
        <v>33928575</v>
      </c>
      <c r="D22" s="173">
        <v>33928575</v>
      </c>
      <c r="E22" s="173">
        <f>SUM(E23:E24)</f>
        <v>15140267</v>
      </c>
      <c r="F22" s="173">
        <f>SUM(F23:F24)</f>
        <v>15140267</v>
      </c>
      <c r="G22" s="103"/>
      <c r="H22" s="103"/>
      <c r="I22" s="103"/>
      <c r="J22" s="103"/>
    </row>
    <row r="23" spans="1:10" ht="12.75">
      <c r="A23" s="119" t="s">
        <v>168</v>
      </c>
      <c r="B23" s="1">
        <v>127</v>
      </c>
      <c r="C23" s="170">
        <v>0</v>
      </c>
      <c r="D23" s="170">
        <v>0</v>
      </c>
      <c r="E23" s="170">
        <v>0</v>
      </c>
      <c r="F23" s="170">
        <v>0</v>
      </c>
      <c r="G23" s="103"/>
      <c r="H23" s="103"/>
      <c r="I23" s="103"/>
      <c r="J23" s="103"/>
    </row>
    <row r="24" spans="1:10" ht="12.75">
      <c r="A24" s="119" t="s">
        <v>169</v>
      </c>
      <c r="B24" s="1">
        <v>128</v>
      </c>
      <c r="C24" s="170">
        <v>33928575</v>
      </c>
      <c r="D24" s="170">
        <v>33928575</v>
      </c>
      <c r="E24" s="170">
        <v>15140267</v>
      </c>
      <c r="F24" s="170">
        <v>15140267</v>
      </c>
      <c r="G24" s="103"/>
      <c r="H24" s="103"/>
      <c r="I24" s="103"/>
      <c r="J24" s="103"/>
    </row>
    <row r="25" spans="1:10" ht="12.75">
      <c r="A25" s="106" t="s">
        <v>170</v>
      </c>
      <c r="B25" s="1">
        <v>129</v>
      </c>
      <c r="C25" s="174">
        <v>20044655</v>
      </c>
      <c r="D25" s="174">
        <v>20044655</v>
      </c>
      <c r="E25" s="174">
        <v>69087819</v>
      </c>
      <c r="F25" s="174">
        <v>69087819</v>
      </c>
      <c r="G25" s="103"/>
      <c r="H25" s="103"/>
      <c r="I25" s="103"/>
      <c r="J25" s="103"/>
    </row>
    <row r="26" spans="1:10" ht="12.75">
      <c r="A26" s="106" t="s">
        <v>171</v>
      </c>
      <c r="B26" s="1">
        <v>130</v>
      </c>
      <c r="C26" s="170">
        <v>0</v>
      </c>
      <c r="D26" s="170">
        <v>0</v>
      </c>
      <c r="E26" s="170">
        <v>0</v>
      </c>
      <c r="F26" s="170">
        <v>0</v>
      </c>
      <c r="G26" s="103"/>
      <c r="H26" s="103"/>
      <c r="I26" s="103"/>
      <c r="J26" s="103"/>
    </row>
    <row r="27" spans="1:10" ht="12.75">
      <c r="A27" s="106" t="s">
        <v>172</v>
      </c>
      <c r="B27" s="1">
        <v>131</v>
      </c>
      <c r="C27" s="173">
        <f>SUM(C28:C32)</f>
        <v>39045731</v>
      </c>
      <c r="D27" s="173">
        <f>SUM(D28:D32)</f>
        <v>39045731</v>
      </c>
      <c r="E27" s="173">
        <f>SUM(E28:E32)</f>
        <v>21895090</v>
      </c>
      <c r="F27" s="173">
        <f>SUM(F28:F32)</f>
        <v>21895090</v>
      </c>
      <c r="G27" s="103"/>
      <c r="H27" s="103"/>
      <c r="I27" s="103"/>
      <c r="J27" s="103"/>
    </row>
    <row r="28" spans="1:10" ht="12.75">
      <c r="A28" s="106" t="s">
        <v>173</v>
      </c>
      <c r="B28" s="1">
        <v>132</v>
      </c>
      <c r="C28" s="170">
        <v>0</v>
      </c>
      <c r="D28" s="170">
        <v>0</v>
      </c>
      <c r="E28" s="170">
        <v>0</v>
      </c>
      <c r="F28" s="170">
        <v>0</v>
      </c>
      <c r="G28" s="103"/>
      <c r="H28" s="103"/>
      <c r="I28" s="103"/>
      <c r="J28" s="103"/>
    </row>
    <row r="29" spans="1:10" ht="12.75">
      <c r="A29" s="106" t="s">
        <v>174</v>
      </c>
      <c r="B29" s="1">
        <v>133</v>
      </c>
      <c r="C29" s="170">
        <v>33900765</v>
      </c>
      <c r="D29" s="170">
        <v>33900765</v>
      </c>
      <c r="E29" s="170">
        <v>18861409</v>
      </c>
      <c r="F29" s="170">
        <v>18861409</v>
      </c>
      <c r="G29" s="103"/>
      <c r="H29" s="103"/>
      <c r="I29" s="103"/>
      <c r="J29" s="103"/>
    </row>
    <row r="30" spans="1:10" ht="12.75">
      <c r="A30" s="106" t="s">
        <v>175</v>
      </c>
      <c r="B30" s="1">
        <v>134</v>
      </c>
      <c r="C30" s="170">
        <v>5009268</v>
      </c>
      <c r="D30" s="170">
        <v>5009268</v>
      </c>
      <c r="E30" s="170">
        <v>3029170</v>
      </c>
      <c r="F30" s="170">
        <v>3029170</v>
      </c>
      <c r="G30" s="103"/>
      <c r="H30" s="103"/>
      <c r="I30" s="103"/>
      <c r="J30" s="103"/>
    </row>
    <row r="31" spans="1:10" ht="12.75">
      <c r="A31" s="106" t="s">
        <v>176</v>
      </c>
      <c r="B31" s="1">
        <v>135</v>
      </c>
      <c r="C31" s="170">
        <v>0</v>
      </c>
      <c r="D31" s="170">
        <v>0</v>
      </c>
      <c r="E31" s="170">
        <v>0</v>
      </c>
      <c r="F31" s="170">
        <v>0</v>
      </c>
      <c r="G31" s="103"/>
      <c r="H31" s="103"/>
      <c r="I31" s="103"/>
      <c r="J31" s="103"/>
    </row>
    <row r="32" spans="1:10" ht="12.75">
      <c r="A32" s="106" t="s">
        <v>177</v>
      </c>
      <c r="B32" s="1">
        <v>136</v>
      </c>
      <c r="C32" s="170">
        <v>135698</v>
      </c>
      <c r="D32" s="170">
        <v>135698</v>
      </c>
      <c r="E32" s="170">
        <v>4511</v>
      </c>
      <c r="F32" s="170">
        <v>4511</v>
      </c>
      <c r="G32" s="103"/>
      <c r="H32" s="103"/>
      <c r="I32" s="103"/>
      <c r="J32" s="103"/>
    </row>
    <row r="33" spans="1:10" ht="12.75">
      <c r="A33" s="106" t="s">
        <v>178</v>
      </c>
      <c r="B33" s="1">
        <v>137</v>
      </c>
      <c r="C33" s="173">
        <f>SUM(C34:C37)</f>
        <v>24501835</v>
      </c>
      <c r="D33" s="173">
        <f>SUM(D34:D37)</f>
        <v>24501835</v>
      </c>
      <c r="E33" s="173">
        <f>SUM(E34:E37)</f>
        <v>14038423</v>
      </c>
      <c r="F33" s="173">
        <f>SUM(F34:F37)</f>
        <v>14038423</v>
      </c>
      <c r="G33" s="103"/>
      <c r="H33" s="103"/>
      <c r="I33" s="103"/>
      <c r="J33" s="103"/>
    </row>
    <row r="34" spans="1:10" ht="12.75">
      <c r="A34" s="106" t="s">
        <v>179</v>
      </c>
      <c r="B34" s="1">
        <v>138</v>
      </c>
      <c r="C34" s="170">
        <v>0</v>
      </c>
      <c r="D34" s="170">
        <v>0</v>
      </c>
      <c r="E34" s="170">
        <v>0</v>
      </c>
      <c r="F34" s="170">
        <v>0</v>
      </c>
      <c r="G34" s="103"/>
      <c r="H34" s="103"/>
      <c r="I34" s="103"/>
      <c r="J34" s="103"/>
    </row>
    <row r="35" spans="1:10" ht="12.75">
      <c r="A35" s="106" t="s">
        <v>180</v>
      </c>
      <c r="B35" s="1">
        <v>139</v>
      </c>
      <c r="C35" s="170">
        <v>21868531</v>
      </c>
      <c r="D35" s="170">
        <v>21868531</v>
      </c>
      <c r="E35" s="170">
        <v>12802400</v>
      </c>
      <c r="F35" s="170">
        <v>12802400</v>
      </c>
      <c r="G35" s="103"/>
      <c r="H35" s="103"/>
      <c r="I35" s="103"/>
      <c r="J35" s="103"/>
    </row>
    <row r="36" spans="1:10" ht="12.75">
      <c r="A36" s="106" t="s">
        <v>181</v>
      </c>
      <c r="B36" s="1">
        <v>140</v>
      </c>
      <c r="C36" s="170">
        <v>0</v>
      </c>
      <c r="D36" s="170">
        <v>0</v>
      </c>
      <c r="E36" s="170">
        <v>0</v>
      </c>
      <c r="F36" s="170">
        <v>0</v>
      </c>
      <c r="G36" s="103"/>
      <c r="H36" s="103"/>
      <c r="I36" s="103"/>
      <c r="J36" s="103"/>
    </row>
    <row r="37" spans="1:10" ht="12.75">
      <c r="A37" s="106" t="s">
        <v>182</v>
      </c>
      <c r="B37" s="1">
        <v>141</v>
      </c>
      <c r="C37" s="170">
        <v>2633304</v>
      </c>
      <c r="D37" s="170">
        <v>2633304</v>
      </c>
      <c r="E37" s="170">
        <v>1236023</v>
      </c>
      <c r="F37" s="170">
        <v>1236023</v>
      </c>
      <c r="G37" s="103"/>
      <c r="H37" s="103"/>
      <c r="I37" s="103"/>
      <c r="J37" s="103"/>
    </row>
    <row r="38" spans="1:10" ht="12.75">
      <c r="A38" s="106" t="s">
        <v>183</v>
      </c>
      <c r="B38" s="1">
        <v>142</v>
      </c>
      <c r="C38" s="170">
        <v>0</v>
      </c>
      <c r="D38" s="170">
        <v>0</v>
      </c>
      <c r="E38" s="170">
        <v>0</v>
      </c>
      <c r="F38" s="170">
        <v>0</v>
      </c>
      <c r="G38" s="103"/>
      <c r="H38" s="103"/>
      <c r="I38" s="103"/>
      <c r="J38" s="103"/>
    </row>
    <row r="39" spans="1:10" ht="12.75">
      <c r="A39" s="106" t="s">
        <v>184</v>
      </c>
      <c r="B39" s="1">
        <v>143</v>
      </c>
      <c r="C39" s="170">
        <v>0</v>
      </c>
      <c r="D39" s="170">
        <v>0</v>
      </c>
      <c r="E39" s="170">
        <v>0</v>
      </c>
      <c r="F39" s="170">
        <v>0</v>
      </c>
      <c r="G39" s="103"/>
      <c r="H39" s="103"/>
      <c r="I39" s="103"/>
      <c r="J39" s="103"/>
    </row>
    <row r="40" spans="1:10" ht="12.75">
      <c r="A40" s="106" t="s">
        <v>185</v>
      </c>
      <c r="B40" s="1">
        <v>144</v>
      </c>
      <c r="C40" s="170">
        <v>0</v>
      </c>
      <c r="D40" s="170">
        <v>0</v>
      </c>
      <c r="E40" s="170">
        <v>0</v>
      </c>
      <c r="F40" s="170">
        <v>0</v>
      </c>
      <c r="G40" s="103"/>
      <c r="H40" s="103"/>
      <c r="I40" s="103"/>
      <c r="J40" s="103"/>
    </row>
    <row r="41" spans="1:10" ht="12.75">
      <c r="A41" s="106" t="s">
        <v>186</v>
      </c>
      <c r="B41" s="1">
        <v>145</v>
      </c>
      <c r="C41" s="170">
        <v>0</v>
      </c>
      <c r="D41" s="170">
        <v>0</v>
      </c>
      <c r="E41" s="170">
        <v>0</v>
      </c>
      <c r="F41" s="170">
        <v>0</v>
      </c>
      <c r="G41" s="103"/>
      <c r="H41" s="103"/>
      <c r="I41" s="103"/>
      <c r="J41" s="103"/>
    </row>
    <row r="42" spans="1:10" ht="12.75">
      <c r="A42" s="106" t="s">
        <v>187</v>
      </c>
      <c r="B42" s="1">
        <v>146</v>
      </c>
      <c r="C42" s="173">
        <f>C7+C27+C38+C40</f>
        <v>1885482177</v>
      </c>
      <c r="D42" s="173">
        <f>D7+D27+D38+D40</f>
        <v>1885482177</v>
      </c>
      <c r="E42" s="173">
        <f>E7+E27+E38+E40</f>
        <v>1752271604</v>
      </c>
      <c r="F42" s="173">
        <f>F7+F27+F38+F40</f>
        <v>1752271604</v>
      </c>
      <c r="G42" s="103"/>
      <c r="H42" s="103"/>
      <c r="I42" s="103"/>
      <c r="J42" s="103"/>
    </row>
    <row r="43" spans="1:10" ht="12.75">
      <c r="A43" s="106" t="s">
        <v>188</v>
      </c>
      <c r="B43" s="1">
        <v>147</v>
      </c>
      <c r="C43" s="173">
        <f>C10+C33+C39+C41</f>
        <v>1428656860</v>
      </c>
      <c r="D43" s="173">
        <f>D10+D33+D39+D41</f>
        <v>1428656860</v>
      </c>
      <c r="E43" s="173">
        <f>E10+E33+E39+E41</f>
        <v>1452337995</v>
      </c>
      <c r="F43" s="173">
        <f>F10+F33+F39+F41</f>
        <v>1452337995</v>
      </c>
      <c r="G43" s="103"/>
      <c r="H43" s="103"/>
      <c r="I43" s="103"/>
      <c r="J43" s="103"/>
    </row>
    <row r="44" spans="1:10" ht="12.75">
      <c r="A44" s="106" t="s">
        <v>189</v>
      </c>
      <c r="B44" s="1">
        <v>148</v>
      </c>
      <c r="C44" s="173">
        <f>C42-C43</f>
        <v>456825317</v>
      </c>
      <c r="D44" s="173">
        <f>D42-D43</f>
        <v>456825317</v>
      </c>
      <c r="E44" s="173">
        <f>E42-E43</f>
        <v>299933609</v>
      </c>
      <c r="F44" s="173">
        <f>F42-F43</f>
        <v>299933609</v>
      </c>
      <c r="G44" s="103"/>
      <c r="H44" s="103"/>
      <c r="I44" s="103"/>
      <c r="J44" s="103"/>
    </row>
    <row r="45" spans="1:11" ht="12.75">
      <c r="A45" s="119" t="s">
        <v>190</v>
      </c>
      <c r="B45" s="1">
        <v>149</v>
      </c>
      <c r="C45" s="175">
        <f>IF(C42&gt;C43,C42-C43,0)</f>
        <v>456825317</v>
      </c>
      <c r="D45" s="175">
        <f>IF(D42&gt;D43,D42-D43,0)</f>
        <v>456825317</v>
      </c>
      <c r="E45" s="175">
        <f>IF(E42&gt;E43,E42-E43,0)</f>
        <v>299933609</v>
      </c>
      <c r="F45" s="175">
        <f>IF(F42&gt;F43,F42-F43,0)</f>
        <v>299933609</v>
      </c>
      <c r="G45" s="103"/>
      <c r="H45" s="103"/>
      <c r="I45" s="103"/>
      <c r="J45" s="103"/>
      <c r="K45" s="103"/>
    </row>
    <row r="46" spans="1:10" ht="12.75">
      <c r="A46" s="119" t="s">
        <v>191</v>
      </c>
      <c r="B46" s="1">
        <v>150</v>
      </c>
      <c r="C46" s="175">
        <f>IF(C43&gt;C42,C43-C42,0)</f>
        <v>0</v>
      </c>
      <c r="D46" s="175">
        <f>IF(D43&gt;D42,D43-D42,0)</f>
        <v>0</v>
      </c>
      <c r="E46" s="175">
        <f>IF(E43&gt;E42,E43-E42,0)</f>
        <v>0</v>
      </c>
      <c r="F46" s="175">
        <f>IF(F43&gt;F42,F43-F42,0)</f>
        <v>0</v>
      </c>
      <c r="G46" s="103"/>
      <c r="H46" s="103"/>
      <c r="I46" s="103"/>
      <c r="J46" s="103"/>
    </row>
    <row r="47" spans="1:10" ht="12.75">
      <c r="A47" s="106" t="s">
        <v>192</v>
      </c>
      <c r="B47" s="1">
        <v>151</v>
      </c>
      <c r="C47" s="170">
        <v>92727055</v>
      </c>
      <c r="D47" s="170">
        <v>92727055</v>
      </c>
      <c r="E47" s="170">
        <v>62229211</v>
      </c>
      <c r="F47" s="170">
        <v>62229211</v>
      </c>
      <c r="G47" s="103"/>
      <c r="H47" s="103"/>
      <c r="I47" s="103"/>
      <c r="J47" s="103"/>
    </row>
    <row r="48" spans="1:10" ht="12.75">
      <c r="A48" s="106" t="s">
        <v>193</v>
      </c>
      <c r="B48" s="1">
        <v>152</v>
      </c>
      <c r="C48" s="173">
        <f>C44-C47</f>
        <v>364098262</v>
      </c>
      <c r="D48" s="173">
        <f>D44-D47</f>
        <v>364098262</v>
      </c>
      <c r="E48" s="173">
        <f>E44-E47</f>
        <v>237704398</v>
      </c>
      <c r="F48" s="173">
        <f>F44-F47</f>
        <v>237704398</v>
      </c>
      <c r="G48" s="103"/>
      <c r="H48" s="103"/>
      <c r="I48" s="103"/>
      <c r="J48" s="103"/>
    </row>
    <row r="49" spans="1:11" ht="12.75">
      <c r="A49" s="119" t="s">
        <v>194</v>
      </c>
      <c r="B49" s="1">
        <v>153</v>
      </c>
      <c r="C49" s="173">
        <f>IF(C48&gt;0,C48,0)</f>
        <v>364098262</v>
      </c>
      <c r="D49" s="173">
        <f>IF(D48&gt;0,D48,0)</f>
        <v>364098262</v>
      </c>
      <c r="E49" s="173">
        <f>IF(E48&gt;0,E48,0)</f>
        <v>237704398</v>
      </c>
      <c r="F49" s="173">
        <f>IF(F48&gt;0,F48,0)</f>
        <v>237704398</v>
      </c>
      <c r="G49" s="103"/>
      <c r="H49" s="103"/>
      <c r="I49" s="103"/>
      <c r="J49" s="103"/>
      <c r="K49" s="101"/>
    </row>
    <row r="50" spans="1:10" ht="12.75">
      <c r="A50" s="160" t="s">
        <v>195</v>
      </c>
      <c r="B50" s="2">
        <v>154</v>
      </c>
      <c r="C50" s="176">
        <f>IF(C48&lt;0,-C48,0)</f>
        <v>0</v>
      </c>
      <c r="D50" s="176">
        <f>IF(D48&lt;0,-D48,0)</f>
        <v>0</v>
      </c>
      <c r="E50" s="176">
        <f>IF(E48&lt;0,-E48,0)</f>
        <v>0</v>
      </c>
      <c r="F50" s="176">
        <f>IF(F48&lt;0,-F48,0)</f>
        <v>0</v>
      </c>
      <c r="G50" s="103"/>
      <c r="H50" s="103"/>
      <c r="I50" s="103"/>
      <c r="J50" s="103"/>
    </row>
    <row r="51" spans="1:10" ht="12.75">
      <c r="A51" s="113" t="s">
        <v>196</v>
      </c>
      <c r="B51" s="114"/>
      <c r="C51" s="114"/>
      <c r="D51" s="114"/>
      <c r="E51" s="114"/>
      <c r="F51" s="114"/>
      <c r="G51" s="103"/>
      <c r="H51" s="103"/>
      <c r="I51" s="103"/>
      <c r="J51" s="103"/>
    </row>
    <row r="52" spans="1:10" ht="12.75">
      <c r="A52" s="117" t="s">
        <v>197</v>
      </c>
      <c r="B52" s="43"/>
      <c r="C52" s="43"/>
      <c r="D52" s="43"/>
      <c r="E52" s="165"/>
      <c r="F52" s="167"/>
      <c r="G52" s="103"/>
      <c r="H52" s="103"/>
      <c r="I52" s="103"/>
      <c r="J52" s="103"/>
    </row>
    <row r="53" spans="1:10" ht="12.75">
      <c r="A53" s="106" t="s">
        <v>198</v>
      </c>
      <c r="B53" s="1">
        <v>155</v>
      </c>
      <c r="C53" s="183">
        <f>C48-C54</f>
        <v>364108225</v>
      </c>
      <c r="D53" s="183">
        <f>D48-D54</f>
        <v>364108225</v>
      </c>
      <c r="E53" s="183">
        <f>E48-E54</f>
        <v>237704398</v>
      </c>
      <c r="F53" s="183">
        <f>F48-F54</f>
        <v>237704398</v>
      </c>
      <c r="G53" s="103"/>
      <c r="H53" s="103"/>
      <c r="I53" s="103"/>
      <c r="J53" s="103"/>
    </row>
    <row r="54" spans="1:10" ht="12.75">
      <c r="A54" s="106" t="s">
        <v>199</v>
      </c>
      <c r="B54" s="1">
        <v>156</v>
      </c>
      <c r="C54" s="184">
        <v>-9963</v>
      </c>
      <c r="D54" s="184">
        <f>C54</f>
        <v>-9963</v>
      </c>
      <c r="E54" s="184">
        <v>0</v>
      </c>
      <c r="F54" s="184">
        <f>E54</f>
        <v>0</v>
      </c>
      <c r="G54" s="103"/>
      <c r="H54" s="103"/>
      <c r="I54" s="103"/>
      <c r="J54" s="103"/>
    </row>
    <row r="55" spans="1:10" ht="12.75">
      <c r="A55" s="113" t="s">
        <v>200</v>
      </c>
      <c r="B55" s="114"/>
      <c r="C55" s="114"/>
      <c r="D55" s="114"/>
      <c r="E55" s="114"/>
      <c r="F55" s="114"/>
      <c r="G55" s="103"/>
      <c r="H55" s="103"/>
      <c r="I55" s="103"/>
      <c r="J55" s="103"/>
    </row>
    <row r="56" spans="1:10" ht="12.75">
      <c r="A56" s="117" t="s">
        <v>201</v>
      </c>
      <c r="B56" s="8">
        <v>157</v>
      </c>
      <c r="C56" s="170">
        <f>C49</f>
        <v>364098262</v>
      </c>
      <c r="D56" s="170">
        <f>D49</f>
        <v>364098262</v>
      </c>
      <c r="E56" s="170">
        <f>E49</f>
        <v>237704398</v>
      </c>
      <c r="F56" s="170">
        <f>F49</f>
        <v>237704398</v>
      </c>
      <c r="G56" s="103"/>
      <c r="H56" s="103"/>
      <c r="I56" s="103"/>
      <c r="J56" s="103"/>
    </row>
    <row r="57" spans="1:10" ht="12.75">
      <c r="A57" s="106" t="s">
        <v>202</v>
      </c>
      <c r="B57" s="1">
        <v>158</v>
      </c>
      <c r="C57" s="170">
        <f>SUM(C58:C64)</f>
        <v>984075</v>
      </c>
      <c r="D57" s="170">
        <f>SUM(D58:D64)</f>
        <v>984075</v>
      </c>
      <c r="E57" s="170">
        <f>SUM(E58:E64)</f>
        <v>1297795.11999999</v>
      </c>
      <c r="F57" s="170">
        <f>SUM(F58:F64)</f>
        <v>1297795.11999999</v>
      </c>
      <c r="G57" s="103"/>
      <c r="H57" s="103"/>
      <c r="I57" s="103"/>
      <c r="J57" s="103"/>
    </row>
    <row r="58" spans="1:10" ht="12.75">
      <c r="A58" s="106" t="s">
        <v>203</v>
      </c>
      <c r="B58" s="1">
        <v>159</v>
      </c>
      <c r="C58" s="170">
        <v>0</v>
      </c>
      <c r="D58" s="170">
        <v>0</v>
      </c>
      <c r="E58" s="170"/>
      <c r="F58" s="170"/>
      <c r="G58" s="103"/>
      <c r="H58" s="103"/>
      <c r="I58" s="103"/>
      <c r="J58" s="103"/>
    </row>
    <row r="59" spans="1:10" ht="12.75">
      <c r="A59" s="106" t="s">
        <v>204</v>
      </c>
      <c r="B59" s="1">
        <v>160</v>
      </c>
      <c r="C59" s="170">
        <v>0</v>
      </c>
      <c r="D59" s="170">
        <v>0</v>
      </c>
      <c r="E59" s="170"/>
      <c r="F59" s="170"/>
      <c r="G59" s="103"/>
      <c r="H59" s="103"/>
      <c r="I59" s="103"/>
      <c r="J59" s="103"/>
    </row>
    <row r="60" spans="1:10" ht="12.75">
      <c r="A60" s="106" t="s">
        <v>205</v>
      </c>
      <c r="B60" s="1">
        <v>161</v>
      </c>
      <c r="C60" s="170">
        <v>984075</v>
      </c>
      <c r="D60" s="170">
        <v>984075</v>
      </c>
      <c r="E60" s="170">
        <v>1297795.11999999</v>
      </c>
      <c r="F60" s="170">
        <v>1297795.11999999</v>
      </c>
      <c r="G60" s="103"/>
      <c r="H60" s="103"/>
      <c r="I60" s="103"/>
      <c r="J60" s="103"/>
    </row>
    <row r="61" spans="1:10" ht="12.75">
      <c r="A61" s="106" t="s">
        <v>206</v>
      </c>
      <c r="B61" s="1">
        <v>162</v>
      </c>
      <c r="C61" s="170">
        <v>0</v>
      </c>
      <c r="D61" s="170">
        <v>0</v>
      </c>
      <c r="E61" s="170"/>
      <c r="F61" s="170"/>
      <c r="G61" s="103"/>
      <c r="H61" s="103"/>
      <c r="I61" s="103"/>
      <c r="J61" s="103"/>
    </row>
    <row r="62" spans="1:10" ht="12.75">
      <c r="A62" s="106" t="s">
        <v>207</v>
      </c>
      <c r="B62" s="1">
        <v>163</v>
      </c>
      <c r="C62" s="170">
        <v>0</v>
      </c>
      <c r="D62" s="170">
        <v>0</v>
      </c>
      <c r="E62" s="170"/>
      <c r="F62" s="170"/>
      <c r="G62" s="103"/>
      <c r="H62" s="103"/>
      <c r="I62" s="103"/>
      <c r="J62" s="103"/>
    </row>
    <row r="63" spans="1:10" ht="12.75">
      <c r="A63" s="106" t="s">
        <v>208</v>
      </c>
      <c r="B63" s="1">
        <v>164</v>
      </c>
      <c r="C63" s="170">
        <v>0</v>
      </c>
      <c r="D63" s="170">
        <v>0</v>
      </c>
      <c r="E63" s="170"/>
      <c r="F63" s="170"/>
      <c r="G63" s="103"/>
      <c r="H63" s="103"/>
      <c r="I63" s="103"/>
      <c r="J63" s="103"/>
    </row>
    <row r="64" spans="1:10" ht="12.75">
      <c r="A64" s="106" t="s">
        <v>209</v>
      </c>
      <c r="B64" s="1">
        <v>165</v>
      </c>
      <c r="C64" s="170">
        <v>0</v>
      </c>
      <c r="D64" s="170">
        <v>0</v>
      </c>
      <c r="E64" s="170"/>
      <c r="F64" s="170"/>
      <c r="G64" s="103"/>
      <c r="H64" s="103"/>
      <c r="I64" s="103"/>
      <c r="J64" s="103"/>
    </row>
    <row r="65" spans="1:10" ht="12.75">
      <c r="A65" s="106" t="s">
        <v>210</v>
      </c>
      <c r="B65" s="1">
        <v>166</v>
      </c>
      <c r="C65" s="170">
        <v>0</v>
      </c>
      <c r="D65" s="170">
        <v>0</v>
      </c>
      <c r="E65" s="170"/>
      <c r="F65" s="170"/>
      <c r="G65" s="103"/>
      <c r="H65" s="103"/>
      <c r="I65" s="103"/>
      <c r="J65" s="103"/>
    </row>
    <row r="66" spans="1:10" ht="12.75">
      <c r="A66" s="106" t="s">
        <v>211</v>
      </c>
      <c r="B66" s="1">
        <v>167</v>
      </c>
      <c r="C66" s="170">
        <f>C57-C65</f>
        <v>984075</v>
      </c>
      <c r="D66" s="170">
        <f>D57-D65</f>
        <v>984075</v>
      </c>
      <c r="E66" s="170">
        <f>E57-E65</f>
        <v>1297795.11999999</v>
      </c>
      <c r="F66" s="170">
        <f>F57-F65</f>
        <v>1297795.11999999</v>
      </c>
      <c r="G66" s="103"/>
      <c r="H66" s="103"/>
      <c r="I66" s="103"/>
      <c r="J66" s="103"/>
    </row>
    <row r="67" spans="1:10" ht="12.75">
      <c r="A67" s="106" t="s">
        <v>212</v>
      </c>
      <c r="B67" s="1">
        <v>168</v>
      </c>
      <c r="C67" s="170">
        <f>C56+C66</f>
        <v>365082337</v>
      </c>
      <c r="D67" s="170">
        <f>D56+D66</f>
        <v>365082337</v>
      </c>
      <c r="E67" s="170">
        <f>E56+E66</f>
        <v>239002193.12</v>
      </c>
      <c r="F67" s="170">
        <f>F56+F66</f>
        <v>239002193.12</v>
      </c>
      <c r="G67" s="103"/>
      <c r="H67" s="103"/>
      <c r="I67" s="103"/>
      <c r="J67" s="103"/>
    </row>
    <row r="68" spans="1:10" ht="12.75">
      <c r="A68" s="133" t="s">
        <v>213</v>
      </c>
      <c r="B68" s="134"/>
      <c r="C68" s="134"/>
      <c r="D68" s="134"/>
      <c r="E68" s="134"/>
      <c r="F68" s="134"/>
      <c r="G68" s="103"/>
      <c r="H68" s="103"/>
      <c r="I68" s="103"/>
      <c r="J68" s="103"/>
    </row>
    <row r="69" spans="1:10" ht="12.75">
      <c r="A69" s="135" t="s">
        <v>214</v>
      </c>
      <c r="B69" s="136"/>
      <c r="C69" s="136"/>
      <c r="D69" s="136"/>
      <c r="E69" s="166"/>
      <c r="F69" s="166"/>
      <c r="G69" s="103"/>
      <c r="H69" s="103"/>
      <c r="I69" s="103"/>
      <c r="J69" s="103"/>
    </row>
    <row r="70" spans="1:10" ht="12.75">
      <c r="A70" s="106" t="s">
        <v>198</v>
      </c>
      <c r="B70" s="1">
        <v>169</v>
      </c>
      <c r="C70" s="170">
        <f>C67-C71</f>
        <v>365092300</v>
      </c>
      <c r="D70" s="170">
        <f>D67-D71</f>
        <v>365092300</v>
      </c>
      <c r="E70" s="170">
        <f>E67-E71</f>
        <v>239002193.12</v>
      </c>
      <c r="F70" s="170">
        <f>F67-F71</f>
        <v>239002193.12</v>
      </c>
      <c r="G70" s="103"/>
      <c r="H70" s="103"/>
      <c r="I70" s="103"/>
      <c r="J70" s="103"/>
    </row>
    <row r="71" spans="1:10" ht="12.75">
      <c r="A71" s="120" t="s">
        <v>199</v>
      </c>
      <c r="B71" s="4">
        <v>170</v>
      </c>
      <c r="C71" s="171">
        <f>C54</f>
        <v>-9963</v>
      </c>
      <c r="D71" s="171">
        <f>D54</f>
        <v>-9963</v>
      </c>
      <c r="E71" s="171">
        <f>E54</f>
        <v>0</v>
      </c>
      <c r="F71" s="171">
        <f>F54</f>
        <v>0</v>
      </c>
      <c r="G71" s="103"/>
      <c r="H71" s="103"/>
      <c r="I71" s="103"/>
      <c r="J71" s="103"/>
    </row>
  </sheetData>
  <sheetProtection/>
  <autoFilter ref="A1:N71"/>
  <dataValidations count="3">
    <dataValidation type="whole" operator="notEqual" allowBlank="1" showInputMessage="1" showErrorMessage="1" errorTitle="Pogrešan unos" error="Mogu se unijeti samo cjelobrojne vrijednosti." sqref="D54:E54 C70:F71 D66:F67 C56:C67 E64:F64 D58:D65 D56:F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12:F19 C7:F10 C20:C47 D27:F47 C48:F50 D22:F22 D26:E2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110" zoomScaleSheetLayoutView="110" zoomScalePageLayoutView="0" workbookViewId="0" topLeftCell="A1">
      <selection activeCell="D13" sqref="D13"/>
    </sheetView>
  </sheetViews>
  <sheetFormatPr defaultColWidth="9.140625" defaultRowHeight="12.75"/>
  <cols>
    <col min="1" max="1" width="57.8515625" style="159" bestFit="1" customWidth="1"/>
    <col min="2" max="2" width="9.140625" style="41" customWidth="1"/>
    <col min="3" max="3" width="13.57421875" style="41" bestFit="1" customWidth="1"/>
    <col min="4" max="4" width="12.8515625" style="41" bestFit="1" customWidth="1"/>
    <col min="5" max="16384" width="9.140625" style="41" customWidth="1"/>
  </cols>
  <sheetData>
    <row r="1" spans="1:4" ht="15.75">
      <c r="A1" s="143" t="s">
        <v>287</v>
      </c>
      <c r="B1" s="143"/>
      <c r="C1" s="143"/>
      <c r="D1" s="143"/>
    </row>
    <row r="2" spans="1:4" ht="12.75">
      <c r="A2" s="144" t="s">
        <v>304</v>
      </c>
      <c r="B2" s="144"/>
      <c r="C2" s="144"/>
      <c r="D2" s="144"/>
    </row>
    <row r="3" spans="1:4" ht="22.5">
      <c r="A3" s="140" t="s">
        <v>151</v>
      </c>
      <c r="B3" s="141"/>
      <c r="C3" s="141"/>
      <c r="D3" s="142"/>
    </row>
    <row r="4" spans="1:4" ht="22.5">
      <c r="A4" s="52" t="s">
        <v>47</v>
      </c>
      <c r="B4" s="52" t="s">
        <v>48</v>
      </c>
      <c r="C4" s="53" t="s">
        <v>49</v>
      </c>
      <c r="D4" s="53" t="s">
        <v>50</v>
      </c>
    </row>
    <row r="5" spans="1:4" ht="12.75">
      <c r="A5" s="53">
        <v>1</v>
      </c>
      <c r="B5" s="54">
        <v>2</v>
      </c>
      <c r="C5" s="55" t="s">
        <v>4</v>
      </c>
      <c r="D5" s="55" t="s">
        <v>5</v>
      </c>
    </row>
    <row r="6" spans="1:4" ht="12.75">
      <c r="A6" s="113" t="s">
        <v>218</v>
      </c>
      <c r="B6" s="138"/>
      <c r="C6" s="138"/>
      <c r="D6" s="139"/>
    </row>
    <row r="7" spans="1:4" ht="12.75">
      <c r="A7" s="119" t="s">
        <v>219</v>
      </c>
      <c r="B7" s="1">
        <v>1</v>
      </c>
      <c r="C7" s="104">
        <v>456825317.27</v>
      </c>
      <c r="D7" s="104">
        <v>299933609.11</v>
      </c>
    </row>
    <row r="8" spans="1:4" ht="12.75">
      <c r="A8" s="119" t="s">
        <v>300</v>
      </c>
      <c r="B8" s="1">
        <v>2</v>
      </c>
      <c r="C8" s="104">
        <v>338058359.0397583</v>
      </c>
      <c r="D8" s="104">
        <v>316632696.89</v>
      </c>
    </row>
    <row r="9" spans="1:4" ht="12.75">
      <c r="A9" s="119" t="s">
        <v>220</v>
      </c>
      <c r="B9" s="1">
        <v>3</v>
      </c>
      <c r="C9" s="179">
        <v>0</v>
      </c>
      <c r="D9" s="7">
        <v>0</v>
      </c>
    </row>
    <row r="10" spans="1:4" ht="12.75">
      <c r="A10" s="119" t="s">
        <v>221</v>
      </c>
      <c r="B10" s="1">
        <v>4</v>
      </c>
      <c r="C10" s="104">
        <v>41078154.53000009</v>
      </c>
      <c r="D10" s="104">
        <v>61716234.76000008</v>
      </c>
    </row>
    <row r="11" spans="1:4" ht="12.75">
      <c r="A11" s="119" t="s">
        <v>222</v>
      </c>
      <c r="B11" s="1">
        <v>5</v>
      </c>
      <c r="C11" s="5">
        <v>21061281.08999999</v>
      </c>
      <c r="D11" s="7">
        <v>0</v>
      </c>
    </row>
    <row r="12" spans="1:4" ht="12.75">
      <c r="A12" s="119" t="s">
        <v>223</v>
      </c>
      <c r="B12" s="1">
        <v>6</v>
      </c>
      <c r="C12" s="5">
        <v>0</v>
      </c>
      <c r="D12" s="7">
        <v>0</v>
      </c>
    </row>
    <row r="13" spans="1:4" ht="12.75">
      <c r="A13" s="106" t="s">
        <v>224</v>
      </c>
      <c r="B13" s="1">
        <v>7</v>
      </c>
      <c r="C13" s="105">
        <f>SUM(C7:C12)</f>
        <v>857023111.9297584</v>
      </c>
      <c r="D13" s="105">
        <f>SUM(D7:D12)</f>
        <v>678282540.7600001</v>
      </c>
    </row>
    <row r="14" spans="1:4" ht="12.75">
      <c r="A14" s="119" t="s">
        <v>225</v>
      </c>
      <c r="B14" s="1">
        <v>8</v>
      </c>
      <c r="C14" s="104">
        <v>156459544.6102889</v>
      </c>
      <c r="D14" s="104">
        <v>64377647.389999956</v>
      </c>
    </row>
    <row r="15" spans="1:4" ht="12.75">
      <c r="A15" s="119" t="s">
        <v>226</v>
      </c>
      <c r="B15" s="1">
        <v>9</v>
      </c>
      <c r="C15" s="7">
        <v>0</v>
      </c>
      <c r="D15" s="104">
        <v>0</v>
      </c>
    </row>
    <row r="16" spans="1:4" ht="12.75">
      <c r="A16" s="119" t="s">
        <v>227</v>
      </c>
      <c r="B16" s="1">
        <v>10</v>
      </c>
      <c r="C16" s="7">
        <v>0</v>
      </c>
      <c r="D16" s="104">
        <v>21976019.68</v>
      </c>
    </row>
    <row r="17" spans="1:4" ht="12.75">
      <c r="A17" s="119" t="s">
        <v>228</v>
      </c>
      <c r="B17" s="1">
        <v>11</v>
      </c>
      <c r="C17" s="104">
        <v>131472172.07591823</v>
      </c>
      <c r="D17" s="104">
        <v>128692671.98</v>
      </c>
    </row>
    <row r="18" spans="1:4" ht="12.75">
      <c r="A18" s="106" t="s">
        <v>229</v>
      </c>
      <c r="B18" s="1">
        <v>12</v>
      </c>
      <c r="C18" s="105">
        <f>SUM(C14:C17)</f>
        <v>287931716.6862071</v>
      </c>
      <c r="D18" s="105">
        <f>SUM(D14:D17)</f>
        <v>215046339.04999995</v>
      </c>
    </row>
    <row r="19" spans="1:4" ht="12.75">
      <c r="A19" s="106" t="s">
        <v>230</v>
      </c>
      <c r="B19" s="1">
        <v>13</v>
      </c>
      <c r="C19" s="105">
        <f>IF(C13&gt;C18,C13-C18,0)</f>
        <v>569091395.2435513</v>
      </c>
      <c r="D19" s="102">
        <f>IF(D13&gt;D18,D13-D18,0)</f>
        <v>463236201.71000016</v>
      </c>
    </row>
    <row r="20" spans="1:4" ht="12.75">
      <c r="A20" s="106" t="s">
        <v>231</v>
      </c>
      <c r="B20" s="1">
        <v>14</v>
      </c>
      <c r="C20" s="105">
        <f>IF(C18&gt;C13,C18-C13,0)</f>
        <v>0</v>
      </c>
      <c r="D20" s="105">
        <f>IF(D18&gt;D13,D18-D13,0)</f>
        <v>0</v>
      </c>
    </row>
    <row r="21" spans="1:4" ht="12.75">
      <c r="A21" s="113" t="s">
        <v>232</v>
      </c>
      <c r="B21" s="138"/>
      <c r="C21" s="138"/>
      <c r="D21" s="139"/>
    </row>
    <row r="22" spans="1:4" ht="12.75">
      <c r="A22" s="119" t="s">
        <v>233</v>
      </c>
      <c r="B22" s="1">
        <v>15</v>
      </c>
      <c r="C22" s="104">
        <v>411440.779999963</v>
      </c>
      <c r="D22" s="104">
        <v>13088471.059999987</v>
      </c>
    </row>
    <row r="23" spans="1:4" ht="12.75">
      <c r="A23" s="119" t="s">
        <v>234</v>
      </c>
      <c r="B23" s="1">
        <v>16</v>
      </c>
      <c r="C23" s="104">
        <v>254879.02</v>
      </c>
      <c r="D23" s="104">
        <v>618888.73</v>
      </c>
    </row>
    <row r="24" spans="1:4" ht="12.75">
      <c r="A24" s="119" t="s">
        <v>235</v>
      </c>
      <c r="B24" s="1">
        <v>17</v>
      </c>
      <c r="C24" s="104">
        <v>22214062.78</v>
      </c>
      <c r="D24" s="104">
        <v>12097832.92</v>
      </c>
    </row>
    <row r="25" spans="1:4" ht="12.75">
      <c r="A25" s="119" t="s">
        <v>236</v>
      </c>
      <c r="B25" s="1">
        <v>18</v>
      </c>
      <c r="C25" s="7">
        <v>0</v>
      </c>
      <c r="D25" s="104">
        <v>0</v>
      </c>
    </row>
    <row r="26" spans="1:4" ht="12.75">
      <c r="A26" s="119" t="s">
        <v>237</v>
      </c>
      <c r="B26" s="1">
        <v>19</v>
      </c>
      <c r="C26" s="104">
        <v>238849494.29999998</v>
      </c>
      <c r="D26" s="104">
        <v>464088027.37355894</v>
      </c>
    </row>
    <row r="27" spans="1:4" ht="12.75">
      <c r="A27" s="106" t="s">
        <v>238</v>
      </c>
      <c r="B27" s="1">
        <v>20</v>
      </c>
      <c r="C27" s="105">
        <f>SUM(C22:C26)</f>
        <v>261729876.87999994</v>
      </c>
      <c r="D27" s="105">
        <f>SUM(D22:D26)</f>
        <v>489893220.0835589</v>
      </c>
    </row>
    <row r="28" spans="1:4" ht="12.75">
      <c r="A28" s="119" t="s">
        <v>239</v>
      </c>
      <c r="B28" s="1">
        <v>21</v>
      </c>
      <c r="C28" s="104">
        <v>126810967.70355129</v>
      </c>
      <c r="D28" s="104">
        <v>220386190.11</v>
      </c>
    </row>
    <row r="29" spans="1:4" ht="12.75">
      <c r="A29" s="119" t="s">
        <v>240</v>
      </c>
      <c r="B29" s="1">
        <v>22</v>
      </c>
      <c r="C29" s="7">
        <v>0</v>
      </c>
      <c r="D29" s="104">
        <v>75005321.5</v>
      </c>
    </row>
    <row r="30" spans="1:4" ht="12.75">
      <c r="A30" s="119" t="s">
        <v>241</v>
      </c>
      <c r="B30" s="1">
        <v>23</v>
      </c>
      <c r="C30" s="104">
        <v>921397971.52</v>
      </c>
      <c r="D30" s="104">
        <v>7110214.833558917</v>
      </c>
    </row>
    <row r="31" spans="1:4" ht="12.75">
      <c r="A31" s="106" t="s">
        <v>242</v>
      </c>
      <c r="B31" s="1">
        <v>24</v>
      </c>
      <c r="C31" s="105">
        <f>SUM(C28:C30)</f>
        <v>1048208939.2235513</v>
      </c>
      <c r="D31" s="105">
        <f>SUM(D28:D30)</f>
        <v>302501726.44355893</v>
      </c>
    </row>
    <row r="32" spans="1:4" ht="12.75">
      <c r="A32" s="106" t="s">
        <v>243</v>
      </c>
      <c r="B32" s="1">
        <v>25</v>
      </c>
      <c r="C32" s="102">
        <f>IF(C27&gt;C31,C27-C31,0)</f>
        <v>0</v>
      </c>
      <c r="D32" s="102">
        <f>IF(D27&gt;D31,D27-D31,0)</f>
        <v>187391493.64</v>
      </c>
    </row>
    <row r="33" spans="1:4" ht="12.75">
      <c r="A33" s="106" t="s">
        <v>244</v>
      </c>
      <c r="B33" s="1">
        <v>26</v>
      </c>
      <c r="C33" s="105">
        <f>IF(C31&gt;C27,C31-C27,0)</f>
        <v>786479062.3435514</v>
      </c>
      <c r="D33" s="102">
        <f>IF(D31&gt;D27,D31-D27,0)</f>
        <v>0</v>
      </c>
    </row>
    <row r="34" spans="1:4" ht="12.75">
      <c r="A34" s="113" t="s">
        <v>245</v>
      </c>
      <c r="B34" s="138"/>
      <c r="C34" s="138"/>
      <c r="D34" s="139"/>
    </row>
    <row r="35" spans="1:4" ht="12.75">
      <c r="A35" s="119" t="s">
        <v>246</v>
      </c>
      <c r="B35" s="1">
        <v>27</v>
      </c>
      <c r="C35" s="5">
        <v>0</v>
      </c>
      <c r="D35" s="7">
        <v>0</v>
      </c>
    </row>
    <row r="36" spans="1:4" ht="12.75">
      <c r="A36" s="119" t="s">
        <v>247</v>
      </c>
      <c r="B36" s="1">
        <v>28</v>
      </c>
      <c r="C36" s="5">
        <v>0</v>
      </c>
      <c r="D36" s="7">
        <v>0</v>
      </c>
    </row>
    <row r="37" spans="1:4" ht="12.75">
      <c r="A37" s="119" t="s">
        <v>248</v>
      </c>
      <c r="B37" s="1">
        <v>29</v>
      </c>
      <c r="C37" s="5">
        <v>0</v>
      </c>
      <c r="D37" s="7">
        <v>0</v>
      </c>
    </row>
    <row r="38" spans="1:4" ht="12.75">
      <c r="A38" s="106" t="s">
        <v>249</v>
      </c>
      <c r="B38" s="1">
        <v>30</v>
      </c>
      <c r="C38" s="102">
        <v>0</v>
      </c>
      <c r="D38" s="105">
        <v>0</v>
      </c>
    </row>
    <row r="39" spans="1:4" ht="12.75">
      <c r="A39" s="119" t="s">
        <v>250</v>
      </c>
      <c r="B39" s="1">
        <v>31</v>
      </c>
      <c r="C39" s="7">
        <v>1108987.48</v>
      </c>
      <c r="D39" s="104">
        <v>1659831.7599999998</v>
      </c>
    </row>
    <row r="40" spans="1:4" ht="12.75">
      <c r="A40" s="119" t="s">
        <v>251</v>
      </c>
      <c r="B40" s="1">
        <v>32</v>
      </c>
      <c r="C40" s="7">
        <v>906513531.57</v>
      </c>
      <c r="D40" s="104">
        <v>6503.20000000007</v>
      </c>
    </row>
    <row r="41" spans="1:4" ht="12.75">
      <c r="A41" s="119" t="s">
        <v>252</v>
      </c>
      <c r="B41" s="1">
        <v>33</v>
      </c>
      <c r="C41" s="5">
        <v>1037689.65</v>
      </c>
      <c r="D41" s="104">
        <v>1687283.3100000005</v>
      </c>
    </row>
    <row r="42" spans="1:4" ht="12.75">
      <c r="A42" s="119" t="s">
        <v>253</v>
      </c>
      <c r="B42" s="1">
        <v>34</v>
      </c>
      <c r="C42" s="5">
        <v>0</v>
      </c>
      <c r="D42" s="7">
        <v>0</v>
      </c>
    </row>
    <row r="43" spans="1:4" ht="12.75">
      <c r="A43" s="119" t="s">
        <v>254</v>
      </c>
      <c r="B43" s="1">
        <v>35</v>
      </c>
      <c r="C43" s="5">
        <v>0</v>
      </c>
      <c r="D43" s="7">
        <v>0</v>
      </c>
    </row>
    <row r="44" spans="1:4" ht="12.75">
      <c r="A44" s="106" t="s">
        <v>255</v>
      </c>
      <c r="B44" s="1">
        <v>36</v>
      </c>
      <c r="C44" s="105">
        <f>SUM(C39:C43)</f>
        <v>908660208.7</v>
      </c>
      <c r="D44" s="105">
        <f>SUM(D39:D43)</f>
        <v>3353618.2700000005</v>
      </c>
    </row>
    <row r="45" spans="1:4" ht="12.75">
      <c r="A45" s="106" t="s">
        <v>256</v>
      </c>
      <c r="B45" s="1">
        <v>37</v>
      </c>
      <c r="C45" s="105">
        <f>IF(C38&gt;C44,C38-C44,0)</f>
        <v>0</v>
      </c>
      <c r="D45" s="105">
        <f>IF(D38&gt;D44,D38-D44,0)</f>
        <v>0</v>
      </c>
    </row>
    <row r="46" spans="1:4" ht="12.75">
      <c r="A46" s="106" t="s">
        <v>257</v>
      </c>
      <c r="B46" s="1">
        <v>38</v>
      </c>
      <c r="C46" s="105">
        <f>IF(C44&gt;C38,C44-C38,0)</f>
        <v>908660208.7</v>
      </c>
      <c r="D46" s="105">
        <f>IF(D44&gt;D38,D44-D38,0)</f>
        <v>3353618.2700000005</v>
      </c>
    </row>
    <row r="47" spans="1:4" ht="12.75">
      <c r="A47" s="119" t="s">
        <v>258</v>
      </c>
      <c r="B47" s="1">
        <v>39</v>
      </c>
      <c r="C47" s="102">
        <f>IF(C19-C20+C32-C33+C45-C46&gt;0,C19-C20+C32-C33+C45-C46,0)</f>
        <v>0</v>
      </c>
      <c r="D47" s="102">
        <f>IF(D19-D20+D32-D33+D45-D46&gt;0,D19-D20+D32-D33+D45-D46,0)</f>
        <v>647274077.0800002</v>
      </c>
    </row>
    <row r="48" spans="1:4" ht="12.75">
      <c r="A48" s="119" t="s">
        <v>259</v>
      </c>
      <c r="B48" s="1">
        <v>40</v>
      </c>
      <c r="C48" s="51">
        <f>IF(C20-C19+C33-C32+C46-C45&gt;0,C20-C19+C33-C32+C46-C45,0)</f>
        <v>1126047875.8000002</v>
      </c>
      <c r="D48" s="102">
        <f>IF(D20-D19+D33-D32+D46-D45&gt;0,D20-D19+D33-D32+D46-D45,0)</f>
        <v>0</v>
      </c>
    </row>
    <row r="49" spans="1:4" ht="12.75">
      <c r="A49" s="119" t="s">
        <v>260</v>
      </c>
      <c r="B49" s="1">
        <v>41</v>
      </c>
      <c r="C49" s="104">
        <v>3703715230.69816</v>
      </c>
      <c r="D49" s="104">
        <v>3145974929.51816</v>
      </c>
    </row>
    <row r="50" spans="1:4" ht="12.75">
      <c r="A50" s="119" t="s">
        <v>261</v>
      </c>
      <c r="B50" s="1">
        <v>42</v>
      </c>
      <c r="C50" s="102">
        <f>IF(C19-C20+C32-C33+C45-C46&gt;0,C19-C20+C32-C33+C45-C46,0)</f>
        <v>0</v>
      </c>
      <c r="D50" s="102">
        <f>IF(D19-D20+D32-D33+D45-D46&gt;0,D19-D20+D32-D33+D45-D46,0)</f>
        <v>647274077.0800002</v>
      </c>
    </row>
    <row r="51" spans="1:4" ht="12.75">
      <c r="A51" s="119" t="s">
        <v>262</v>
      </c>
      <c r="B51" s="1">
        <v>43</v>
      </c>
      <c r="C51" s="51">
        <f>IF(C20-C19+C33-C32+C46-C45&gt;0,C20-C19+C33-C32+C46-C45,0)</f>
        <v>1126047875.8000002</v>
      </c>
      <c r="D51" s="102">
        <f>IF(D20-D19+D33-D32+D46-D45&gt;0,D20-D19+D33-D32+D46-D45,0)</f>
        <v>0</v>
      </c>
    </row>
    <row r="52" spans="1:4" ht="12.75">
      <c r="A52" s="107" t="s">
        <v>263</v>
      </c>
      <c r="B52" s="4">
        <v>44</v>
      </c>
      <c r="C52" s="180">
        <f>C49+C50-C51</f>
        <v>2577667354.89816</v>
      </c>
      <c r="D52" s="181">
        <f>D49+D50-D51</f>
        <v>3793249006.59816</v>
      </c>
    </row>
    <row r="53" ht="12.75">
      <c r="C53" s="101"/>
    </row>
    <row r="54" spans="3:4" ht="12.75">
      <c r="C54" s="103"/>
      <c r="D54" s="103"/>
    </row>
    <row r="57" spans="3:4" ht="12.75">
      <c r="C57" s="101"/>
      <c r="D57" s="101"/>
    </row>
    <row r="58" ht="12.75">
      <c r="D58" s="101"/>
    </row>
  </sheetData>
  <sheetProtection/>
  <protectedRanges>
    <protectedRange sqref="D10" name="Range1_4_1_1"/>
    <protectedRange sqref="C7" name="Range1_10_2_1_1_1_1"/>
    <protectedRange sqref="C8" name="Range1_10_3_1_1_1_1"/>
    <protectedRange sqref="C10" name="Range1_1_1"/>
    <protectedRange sqref="C14" name="Range1_11_1_1_1"/>
    <protectedRange sqref="C17" name="Range1_11_2_1_1"/>
    <protectedRange sqref="D7" name="Range1_10_2_1_1"/>
    <protectedRange sqref="D8" name="Range1_10_3_1_1"/>
    <protectedRange sqref="D14" name="Range1_11_1_2"/>
    <protectedRange sqref="D16:D17" name="Range1_11_2_2"/>
    <protectedRange sqref="C22:C24" name="Range1_12_2_1"/>
    <protectedRange sqref="C26" name="Range1_12_1_1_1"/>
    <protectedRange sqref="C28" name="Range1_13_2_1"/>
    <protectedRange sqref="C30" name="Range1_13_1_1_1"/>
    <protectedRange sqref="D22:D24" name="Range1_12_3"/>
    <protectedRange sqref="D26" name="Range1_12_1_2"/>
    <protectedRange sqref="D28" name="Range1_13_3_1"/>
    <protectedRange sqref="D30" name="Range1_13_1_2_1"/>
    <protectedRange sqref="D49" name="Range1_8_1_1"/>
    <protectedRange sqref="C49" name="Range1_15_1_1"/>
  </protectedRanges>
  <dataValidations count="5">
    <dataValidation type="whole" operator="notEqual" allowBlank="1" showInputMessage="1" showErrorMessage="1" errorTitle="Pogrešan unos" error="Mogu se unijeti samo cjelobrojne vrijednosti." sqref="C25:D25 C11:D12 C15:C16 C29:D29 C9:D9 D42:D43 C50:D50 C35:D37 C39:C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18:D20 C31:D33 C13:D13 C38:D38 C51 D51:D52 C45:D48">
      <formula1>0</formula1>
    </dataValidation>
    <dataValidation operator="greaterThan" allowBlank="1" showInputMessage="1" showErrorMessage="1" sqref="C14:D14 C26:D26 D16 C10:D10 C17 C7:D8 C28:D28 C22:D24 C30:D30 C49:D49"/>
    <dataValidation operator="greaterThanOrEqual" allowBlank="1" showInputMessage="1" showErrorMessage="1" errorTitle="Pogrešan unos" error="Mogu se unijeti samo cjelobrojne pozitivne vrijednosti." sqref="C27:D27 C44:D44 C52"/>
    <dataValidation operator="notEqual" allowBlank="1" showInputMessage="1" showErrorMessage="1" errorTitle="Pogrešan unos" error="Mogu se unijeti samo cjelobrojne vrijednosti." sqref="D15 D39:D41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I30" sqref="I30"/>
    </sheetView>
  </sheetViews>
  <sheetFormatPr defaultColWidth="9.140625" defaultRowHeight="12.75"/>
  <cols>
    <col min="1" max="4" width="9.140625" style="58" customWidth="1"/>
    <col min="5" max="5" width="10.140625" style="58" bestFit="1" customWidth="1"/>
    <col min="6" max="9" width="9.140625" style="58" customWidth="1"/>
    <col min="10" max="11" width="11.7109375" style="58" bestFit="1" customWidth="1"/>
    <col min="12" max="12" width="11.421875" style="58" bestFit="1" customWidth="1"/>
    <col min="13" max="16384" width="9.140625" style="58" customWidth="1"/>
  </cols>
  <sheetData>
    <row r="1" spans="1:12" ht="12.75">
      <c r="A1" s="280" t="s">
        <v>285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57"/>
    </row>
    <row r="2" spans="1:12" ht="15.75">
      <c r="A2" s="34"/>
      <c r="B2" s="56"/>
      <c r="C2" s="267" t="s">
        <v>264</v>
      </c>
      <c r="D2" s="267"/>
      <c r="E2" s="59">
        <v>41275</v>
      </c>
      <c r="F2" s="35" t="s">
        <v>45</v>
      </c>
      <c r="G2" s="268">
        <v>41364</v>
      </c>
      <c r="H2" s="269"/>
      <c r="I2" s="56"/>
      <c r="J2" s="56"/>
      <c r="K2" s="56"/>
      <c r="L2" s="60"/>
    </row>
    <row r="3" spans="1:11" ht="22.5">
      <c r="A3" s="270" t="s">
        <v>47</v>
      </c>
      <c r="B3" s="270"/>
      <c r="C3" s="270"/>
      <c r="D3" s="270"/>
      <c r="E3" s="270"/>
      <c r="F3" s="270"/>
      <c r="G3" s="270"/>
      <c r="H3" s="270"/>
      <c r="I3" s="62" t="s">
        <v>48</v>
      </c>
      <c r="J3" s="63" t="s">
        <v>265</v>
      </c>
      <c r="K3" s="63" t="s">
        <v>266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65">
        <v>2</v>
      </c>
      <c r="J4" s="64" t="s">
        <v>4</v>
      </c>
      <c r="K4" s="64" t="s">
        <v>5</v>
      </c>
    </row>
    <row r="5" spans="1:11" ht="12.75">
      <c r="A5" s="265" t="s">
        <v>267</v>
      </c>
      <c r="B5" s="266"/>
      <c r="C5" s="266"/>
      <c r="D5" s="266"/>
      <c r="E5" s="266"/>
      <c r="F5" s="266"/>
      <c r="G5" s="266"/>
      <c r="H5" s="266"/>
      <c r="I5" s="36">
        <v>1</v>
      </c>
      <c r="J5" s="6">
        <v>8188853500</v>
      </c>
      <c r="K5" s="6">
        <v>8188853500</v>
      </c>
    </row>
    <row r="6" spans="1:11" ht="12.75">
      <c r="A6" s="265" t="s">
        <v>268</v>
      </c>
      <c r="B6" s="266"/>
      <c r="C6" s="266"/>
      <c r="D6" s="266"/>
      <c r="E6" s="266"/>
      <c r="F6" s="266"/>
      <c r="G6" s="266"/>
      <c r="H6" s="266"/>
      <c r="I6" s="36">
        <v>2</v>
      </c>
      <c r="J6" s="7">
        <v>0</v>
      </c>
      <c r="K6" s="7">
        <v>0</v>
      </c>
    </row>
    <row r="7" spans="1:11" ht="12.75">
      <c r="A7" s="265" t="s">
        <v>269</v>
      </c>
      <c r="B7" s="266"/>
      <c r="C7" s="266"/>
      <c r="D7" s="266"/>
      <c r="E7" s="266"/>
      <c r="F7" s="266"/>
      <c r="G7" s="266"/>
      <c r="H7" s="266"/>
      <c r="I7" s="36">
        <v>3</v>
      </c>
      <c r="J7" s="7">
        <v>409184038</v>
      </c>
      <c r="K7" s="7">
        <v>409184038</v>
      </c>
    </row>
    <row r="8" spans="1:11" ht="12.75">
      <c r="A8" s="265" t="s">
        <v>270</v>
      </c>
      <c r="B8" s="266"/>
      <c r="C8" s="266"/>
      <c r="D8" s="266"/>
      <c r="E8" s="266"/>
      <c r="F8" s="266"/>
      <c r="G8" s="266"/>
      <c r="H8" s="266"/>
      <c r="I8" s="36">
        <v>4</v>
      </c>
      <c r="J8" s="7">
        <v>606326541</v>
      </c>
      <c r="K8" s="7">
        <v>2316039714</v>
      </c>
    </row>
    <row r="9" spans="1:11" ht="12.75">
      <c r="A9" s="265" t="s">
        <v>271</v>
      </c>
      <c r="B9" s="266"/>
      <c r="C9" s="266"/>
      <c r="D9" s="266"/>
      <c r="E9" s="266"/>
      <c r="F9" s="266"/>
      <c r="G9" s="266"/>
      <c r="H9" s="266"/>
      <c r="I9" s="36">
        <v>5</v>
      </c>
      <c r="J9" s="7">
        <v>1695545973</v>
      </c>
      <c r="K9" s="7">
        <v>237704398</v>
      </c>
    </row>
    <row r="10" spans="1:11" ht="12.75">
      <c r="A10" s="265" t="s">
        <v>272</v>
      </c>
      <c r="B10" s="266"/>
      <c r="C10" s="266"/>
      <c r="D10" s="266"/>
      <c r="E10" s="266"/>
      <c r="F10" s="266"/>
      <c r="G10" s="266"/>
      <c r="H10" s="266"/>
      <c r="I10" s="36">
        <v>6</v>
      </c>
      <c r="J10" s="7">
        <v>0</v>
      </c>
      <c r="K10" s="7">
        <v>0</v>
      </c>
    </row>
    <row r="11" spans="1:11" ht="12.75">
      <c r="A11" s="265" t="s">
        <v>273</v>
      </c>
      <c r="B11" s="266"/>
      <c r="C11" s="266"/>
      <c r="D11" s="266"/>
      <c r="E11" s="266"/>
      <c r="F11" s="266"/>
      <c r="G11" s="266"/>
      <c r="H11" s="266"/>
      <c r="I11" s="36">
        <v>7</v>
      </c>
      <c r="J11" s="7">
        <v>0</v>
      </c>
      <c r="K11" s="7">
        <v>0</v>
      </c>
    </row>
    <row r="12" spans="1:11" ht="12.75">
      <c r="A12" s="265" t="s">
        <v>274</v>
      </c>
      <c r="B12" s="266"/>
      <c r="C12" s="266"/>
      <c r="D12" s="266"/>
      <c r="E12" s="266"/>
      <c r="F12" s="266"/>
      <c r="G12" s="266"/>
      <c r="H12" s="266"/>
      <c r="I12" s="36">
        <v>8</v>
      </c>
      <c r="J12" s="7">
        <v>-1042332</v>
      </c>
      <c r="K12" s="7">
        <v>255463</v>
      </c>
    </row>
    <row r="13" spans="1:11" ht="12.75">
      <c r="A13" s="265" t="s">
        <v>298</v>
      </c>
      <c r="B13" s="266"/>
      <c r="C13" s="266"/>
      <c r="D13" s="266"/>
      <c r="E13" s="266"/>
      <c r="F13" s="266"/>
      <c r="G13" s="266"/>
      <c r="H13" s="266"/>
      <c r="I13" s="36">
        <v>9</v>
      </c>
      <c r="J13" s="7">
        <v>0</v>
      </c>
      <c r="K13" s="7">
        <v>0</v>
      </c>
    </row>
    <row r="14" spans="1:12" ht="12.75">
      <c r="A14" s="276" t="s">
        <v>275</v>
      </c>
      <c r="B14" s="277"/>
      <c r="C14" s="277"/>
      <c r="D14" s="277"/>
      <c r="E14" s="277"/>
      <c r="F14" s="277"/>
      <c r="G14" s="277"/>
      <c r="H14" s="277"/>
      <c r="I14" s="36">
        <v>10</v>
      </c>
      <c r="J14" s="42">
        <f>SUM(J5:J13)</f>
        <v>10898867720</v>
      </c>
      <c r="K14" s="42">
        <f>SUM(K5:K13)</f>
        <v>11152037113</v>
      </c>
      <c r="L14" s="100"/>
    </row>
    <row r="15" spans="1:11" ht="12.75">
      <c r="A15" s="265" t="s">
        <v>284</v>
      </c>
      <c r="B15" s="266"/>
      <c r="C15" s="266"/>
      <c r="D15" s="266"/>
      <c r="E15" s="266"/>
      <c r="F15" s="266"/>
      <c r="G15" s="266"/>
      <c r="H15" s="266"/>
      <c r="I15" s="36">
        <v>11</v>
      </c>
      <c r="J15" s="7">
        <v>0</v>
      </c>
      <c r="K15" s="7">
        <v>0</v>
      </c>
    </row>
    <row r="16" spans="1:11" ht="12.75">
      <c r="A16" s="265" t="s">
        <v>283</v>
      </c>
      <c r="B16" s="266"/>
      <c r="C16" s="266"/>
      <c r="D16" s="266"/>
      <c r="E16" s="266"/>
      <c r="F16" s="266"/>
      <c r="G16" s="266"/>
      <c r="H16" s="266"/>
      <c r="I16" s="36">
        <v>12</v>
      </c>
      <c r="J16" s="7">
        <v>0</v>
      </c>
      <c r="K16" s="7">
        <v>-3541800</v>
      </c>
    </row>
    <row r="17" spans="1:11" ht="12.75">
      <c r="A17" s="265" t="s">
        <v>282</v>
      </c>
      <c r="B17" s="266"/>
      <c r="C17" s="266"/>
      <c r="D17" s="266"/>
      <c r="E17" s="266"/>
      <c r="F17" s="266"/>
      <c r="G17" s="266"/>
      <c r="H17" s="266"/>
      <c r="I17" s="36">
        <v>13</v>
      </c>
      <c r="J17" s="7">
        <v>0</v>
      </c>
      <c r="K17" s="7">
        <v>0</v>
      </c>
    </row>
    <row r="18" spans="1:11" ht="12.75">
      <c r="A18" s="265" t="s">
        <v>281</v>
      </c>
      <c r="B18" s="266"/>
      <c r="C18" s="266"/>
      <c r="D18" s="266"/>
      <c r="E18" s="266"/>
      <c r="F18" s="266"/>
      <c r="G18" s="266"/>
      <c r="H18" s="266"/>
      <c r="I18" s="36">
        <v>14</v>
      </c>
      <c r="J18" s="7">
        <v>0</v>
      </c>
      <c r="K18" s="7">
        <v>17709000</v>
      </c>
    </row>
    <row r="19" spans="1:11" ht="12.75">
      <c r="A19" s="265" t="s">
        <v>280</v>
      </c>
      <c r="B19" s="266"/>
      <c r="C19" s="266"/>
      <c r="D19" s="266"/>
      <c r="E19" s="266"/>
      <c r="F19" s="266"/>
      <c r="G19" s="266"/>
      <c r="H19" s="266"/>
      <c r="I19" s="36">
        <v>15</v>
      </c>
      <c r="J19" s="7">
        <v>0</v>
      </c>
      <c r="K19" s="7">
        <v>0</v>
      </c>
    </row>
    <row r="20" spans="1:11" ht="12.75">
      <c r="A20" s="265" t="s">
        <v>279</v>
      </c>
      <c r="B20" s="266"/>
      <c r="C20" s="266"/>
      <c r="D20" s="266"/>
      <c r="E20" s="266"/>
      <c r="F20" s="266"/>
      <c r="G20" s="266"/>
      <c r="H20" s="266"/>
      <c r="I20" s="36">
        <v>16</v>
      </c>
      <c r="J20" s="7">
        <v>0</v>
      </c>
      <c r="K20" s="7">
        <v>0</v>
      </c>
    </row>
    <row r="21" spans="1:11" ht="12.75">
      <c r="A21" s="276" t="s">
        <v>278</v>
      </c>
      <c r="B21" s="277"/>
      <c r="C21" s="277"/>
      <c r="D21" s="277"/>
      <c r="E21" s="277"/>
      <c r="F21" s="277"/>
      <c r="G21" s="277"/>
      <c r="H21" s="277"/>
      <c r="I21" s="36">
        <v>17</v>
      </c>
      <c r="J21" s="49">
        <f>SUM(J15:J20)</f>
        <v>0</v>
      </c>
      <c r="K21" s="49">
        <f>SUM(K15:K20)</f>
        <v>14167200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2" t="s">
        <v>277</v>
      </c>
      <c r="B23" s="273"/>
      <c r="C23" s="273"/>
      <c r="D23" s="273"/>
      <c r="E23" s="273"/>
      <c r="F23" s="273"/>
      <c r="G23" s="273"/>
      <c r="H23" s="273"/>
      <c r="I23" s="38">
        <v>18</v>
      </c>
      <c r="J23" s="37">
        <f>+J21</f>
        <v>0</v>
      </c>
      <c r="K23" s="37">
        <f>+K21</f>
        <v>14167200</v>
      </c>
    </row>
    <row r="24" spans="1:11" ht="17.25" customHeight="1">
      <c r="A24" s="274" t="s">
        <v>276</v>
      </c>
      <c r="B24" s="275"/>
      <c r="C24" s="275"/>
      <c r="D24" s="275"/>
      <c r="E24" s="275"/>
      <c r="F24" s="275"/>
      <c r="G24" s="275"/>
      <c r="H24" s="275"/>
      <c r="I24" s="39">
        <v>19</v>
      </c>
      <c r="J24" s="61">
        <v>0</v>
      </c>
      <c r="K24" s="61">
        <v>0</v>
      </c>
    </row>
    <row r="25" spans="1:11" ht="30" customHeight="1">
      <c r="A25" s="278"/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2011-04-21T12:13:04Z</cp:lastPrinted>
  <dcterms:created xsi:type="dcterms:W3CDTF">2008-10-17T11:51:54Z</dcterms:created>
  <dcterms:modified xsi:type="dcterms:W3CDTF">2013-04-29T10:00:24Z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