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75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<sst xmlns="http://schemas.openxmlformats.org/spreadsheetml/2006/main" count="339" uniqueCount="306">
  <si>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</si>
  <si>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</si>
  <si>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</si>
  <si>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</si>
  <si>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</si>
  <si>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</si>
  <si>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</si>
  <si>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</si>
  <si>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</si>
  <si>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</si>
  <si>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</si>
  <si>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</si>
  <si>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</si>
  <si>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</si>
  <si>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</si>
  <si>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</si>
  <si>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</si>
  <si>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</si>
  <si>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</si>
  <si>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</si>
  <si>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</si>
  <si>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</si>
  <si>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</si>
  <si>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</si>
  <si>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</si>
  <si>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</si>
  <si>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</si>
  <si>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</si>
  <si>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</si>
  <si>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</si>
  <si>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</si>
  <si>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</si>
  <si>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</si>
  <si>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</si>
  <si>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</si>
  <si>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</si>
  <si>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</si>
  <si>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</si>
  <si>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</si>
  <si>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</si>
  <si>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</si>
  <si>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</si>
  <si>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</si>
  <si>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</si>
  <si>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</si>
  <si>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</si>
  <si>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</si>
  <si>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</si>
  <si>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</si>
  <si>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</si>
  <si>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</si>
  <si>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</si>
  <si>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</si>
  <si>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</si>
  <si>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</si>
  <si>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</si>
  <si>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</si>
  <si>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</si>
  <si>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</si>
  <si>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</si>
  <si>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</si>
  <si>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</si>
  <si>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</si>
  <si>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</si>
  <si>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</si>
  <si>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</si>
  <si>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</si>
  <si>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</si>
  <si>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</si>
  <si>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</si>
  <si>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</si>
  <si>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</si>
  <si>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</si>
  <si>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</si>
  <si>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</si>
  <si>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</si>
  <si>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</si>
  <si>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</si>
  <si>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</si>
  <si>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</si>
  <si>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</si>
  <si>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</si>
  <si>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</si>
  <si>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</si>
  <si>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</si>
  <si>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</si>
  <si>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</si>
  <si>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</si>
  <si>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</si>
  <si>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</si>
  <si>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</si>
  <si>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</si>
  <si>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</si>
  <si>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</si>
  <si>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</si>
  <si>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</si>
  <si>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</si>
  <si>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</si>
  <si>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</si>
  <si>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</si>
  <si>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</si>
  <si>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</si>
  <si>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</si>
  <si>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</si>
  <si>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</si>
  <si>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</si>
  <si>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</si>
  <si>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</si>
  <si>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</si>
  <si>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</si>
  <si>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</si>
  <si>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</si>
  <si>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</si>
  <si>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</si>
  <si>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</si>
  <si>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</si>
  <si>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</si>
  <si>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</si>
  <si>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</si>
  <si>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</si>
  <si>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</si>
  <si>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</si>
  <si>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</si>
  <si>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</si>
  <si>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</si>
  <si>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</si>
  <si>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</si>
  <si>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</si>
  <si>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</si>
  <si>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</si>
  <si>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</si>
  <si>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</si>
  <si>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</si>
  <si>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</si>
  <si>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</si>
  <si>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</si>
  <si>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</si>
  <si>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</si>
  <si>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</si>
  <si>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</si>
  <si>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</si>
  <si>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</si>
  <si>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</si>
  <si>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</si>
  <si>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</si>
  <si>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</si>
  <si>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</si>
  <si>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</si>
  <si>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</si>
  <si>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</si>
  <si>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</si>
  <si>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</si>
  <si>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</si>
  <si>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</si>
  <si>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</si>
  <si>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</si>
  <si>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</si>
  <si>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</si>
  <si>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</si>
  <si>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</si>
  <si>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</si>
  <si>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</si>
  <si>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</si>
  <si>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</si>
  <si>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</si>
  <si>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</si>
  <si>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</si>
  <si>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</si>
  <si>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</si>
  <si>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</si>
  <si>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</si>
  <si>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</si>
  <si>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</si>
  <si>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</si>
  <si>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</si>
  <si>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</si>
  <si>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</si>
  <si>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</si>
  <si>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</si>
  <si>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</si>
  <si>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</si>
  <si>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</si>
  <si>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</si>
  <si>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</si>
  <si>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</si>
  <si>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</si>
  <si>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</si>
  <si>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</si>
  <si>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</si>
  <si>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</si>
  <si>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</si>
  <si>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</si>
  <si>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</si>
  <si>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</si>
  <si>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</si>
  <si>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</si>
  <si>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</si>
  <si>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</si>
  <si>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</si>
  <si>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</si>
  <si>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</si>
  <si>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</si>
  <si>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</si>
  <si>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</si>
  <si>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</si>
  <si>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</si>
  <si>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</si>
  <si>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</si>
  <si>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</si>
  <si>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</si>
  <si>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</si>
  <si>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</si>
  <si>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</si>
  <si>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</si>
  <si>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</si>
  <si>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</si>
  <si>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</si>
  <si>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</si>
  <si>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</si>
  <si>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</si>
  <si>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</si>
  <si>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</si>
  <si>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</si>
  <si>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</si>
  <si>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</si>
  <si>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</si>
  <si>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</si>
  <si>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</si>
  <si>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</si>
  <si>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</si>
  <si>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</si>
  <si>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</si>
  <si>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</si>
  <si>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</si>
  <si>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</si>
  <si>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</si>
  <si>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</si>
  <si>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</si>
  <si>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</si>
  <si>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</si>
  <si>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</si>
  <si>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</si>
  <si>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</si>
  <si>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</si>
  <si>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</si>
  <si>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</si>
  <si>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</si>
  <si>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</si>
  <si>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</si>
  <si>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</si>
  <si>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</si>
  <si>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</si>
  <si>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</si>
  <si>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</si>
  <si>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</si>
  <si>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</si>
  <si>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</si>
  <si>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</si>
  <si>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</si>
  <si>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</si>
  <si>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</si>
  <si>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</si>
  <si>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</si>
  <si>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</si>
  <si>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</si>
  <si>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</si>
  <si>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</si>
  <si>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</si>
  <si>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</si>
  <si>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</si>
  <si>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</si>
  <si>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</si>
  <si>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</si>
  <si>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</si>
  <si>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</si>
  <si>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</si>
  <si>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</si>
  <si>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</si>
  <si>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</si>
  <si>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</si>
  <si>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</si>
  <si>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</si>
  <si>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</si>
  <si>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</si>
  <si>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</si>
  <si>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</si>
  <si>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Obveznik: MEDORA HOTELI I LJETOVALIŠTA d.d.</t>
  </si>
  <si>
    <t>03324842</t>
  </si>
  <si>
    <t>060008652</t>
  </si>
  <si>
    <t>90637704245</t>
  </si>
  <si>
    <t>MEDORA HOTELI I LJETOVALIŠTA d.d.</t>
  </si>
  <si>
    <t>PODGORA</t>
  </si>
  <si>
    <t>vedran.petkovic@medorahotels.com</t>
  </si>
  <si>
    <t>http://www.medorahotels.com/ ; http://www.mhr-podgora.com</t>
  </si>
  <si>
    <t>SPLITSKO-DALMATINSKA</t>
  </si>
  <si>
    <t>NE</t>
  </si>
  <si>
    <t>5510</t>
  </si>
  <si>
    <t>Vedran Petković</t>
  </si>
  <si>
    <t>021/601 700</t>
  </si>
  <si>
    <t>021/625 311</t>
  </si>
  <si>
    <t>Zrinko Kamber</t>
  </si>
  <si>
    <r>
      <t xml:space="preserve">AOP
</t>
    </r>
    <r>
      <rPr>
        <sz val="8"/>
        <rFont val="Arial"/>
        <family val="2"/>
      </rPr>
      <t>oznaka</t>
    </r>
  </si>
  <si>
    <t>MRKUŠIĆA DVORI 2</t>
  </si>
  <si>
    <t>stanje na dan 31.12.2017.</t>
  </si>
  <si>
    <t>u razdoblju 01.01.2017. do 31.12.2017.</t>
  </si>
  <si>
    <t>31.12.2017.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</si>
</sst>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8" fillId="0" borderId="0" xfId="58">
      <alignment vertical="top"/>
      <protection/>
    </xf>
    <xf numFmtId="0" fontId="8" fillId="0" borderId="0" xfId="58" applyAlignment="1">
      <alignment/>
      <protection/>
    </xf>
    <xf numFmtId="0" fontId="12" fillId="0" borderId="0" xfId="58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5" fillId="0" borderId="0" xfId="51" applyFont="1" applyBorder="1" applyAlignment="1" applyProtection="1">
      <alignment horizontal="right" vertical="center" wrapText="1"/>
      <protection hidden="1"/>
    </xf>
    <xf numFmtId="0" fontId="15" fillId="0" borderId="0" xfId="51" applyFont="1" applyBorder="1" applyAlignment="1" applyProtection="1">
      <alignment horizontal="right"/>
      <protection hidden="1"/>
    </xf>
    <xf numFmtId="0" fontId="1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8" fillId="0" borderId="0" xfId="58" applyFont="1" applyBorder="1" applyAlignment="1" applyProtection="1">
      <alignment vertical="center"/>
      <protection hidden="1"/>
    </xf>
    <xf numFmtId="0" fontId="18" fillId="0" borderId="23" xfId="58" applyFont="1" applyFill="1" applyBorder="1" applyAlignment="1" applyProtection="1">
      <alignment vertical="center"/>
      <protection hidden="1"/>
    </xf>
    <xf numFmtId="0" fontId="1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>
      <alignment/>
      <protection/>
    </xf>
    <xf numFmtId="0" fontId="8" fillId="0" borderId="23" xfId="58" applyFont="1" applyBorder="1" applyAlignment="1">
      <alignment/>
      <protection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5" fillId="0" borderId="0" xfId="0" applyNumberFormat="1" applyFont="1" applyFill="1" applyAlignment="1">
      <alignment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6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16" fillId="0" borderId="0" xfId="58" applyFont="1" applyBorder="1" applyAlignment="1" applyProtection="1">
      <alignment horizontal="left"/>
      <protection hidden="1"/>
    </xf>
    <xf numFmtId="0" fontId="17" fillId="0" borderId="0" xfId="58" applyFont="1" applyBorder="1" applyAlignment="1">
      <alignment/>
      <protection/>
    </xf>
    <xf numFmtId="0" fontId="1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>
      <alignment/>
      <protection/>
    </xf>
    <xf numFmtId="0" fontId="8" fillId="0" borderId="23" xfId="58" applyFont="1" applyBorder="1" applyAlignment="1">
      <alignment/>
      <protection/>
    </xf>
    <xf numFmtId="0" fontId="9" fillId="0" borderId="29" xfId="51" applyFont="1" applyBorder="1" applyAlignment="1">
      <alignment/>
      <protection/>
    </xf>
    <xf numFmtId="0" fontId="9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3" xfId="51" applyFont="1" applyBorder="1" applyAlignment="1">
      <alignment horizontal="center"/>
      <protection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4" fillId="0" borderId="22" xfId="51" applyFont="1" applyBorder="1" applyAlignment="1" applyProtection="1">
      <alignment horizontal="center" vertical="center" wrapText="1"/>
      <protection hidden="1"/>
    </xf>
    <xf numFmtId="0" fontId="14" fillId="0" borderId="0" xfId="51" applyFont="1" applyBorder="1" applyAlignment="1" applyProtection="1">
      <alignment horizontal="center" vertical="center" wrapText="1"/>
      <protection hidden="1"/>
    </xf>
    <xf numFmtId="0" fontId="14" fillId="0" borderId="23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9" fillId="0" borderId="0" xfId="58" applyFont="1" applyAlignment="1">
      <alignment/>
      <protection/>
    </xf>
    <xf numFmtId="0" fontId="11" fillId="0" borderId="0" xfId="58" applyFont="1" applyBorder="1" applyAlignment="1">
      <alignment horizontal="justify" vertical="top" wrapText="1"/>
      <protection/>
    </xf>
    <xf numFmtId="0" fontId="8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petkovic@medorahotels.com" TargetMode="External" /><Relationship Id="rId2" Type="http://schemas.openxmlformats.org/officeDocument/2006/relationships/hyperlink" Target="http://www.medorahotels.com/" TargetMode="External" /><Relationship Id="rId3" Type="http://schemas.openxmlformats.org/officeDocument/2006/relationships/hyperlink" Target="mailto:vedran.petkovic@medora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6" width="9.140625" style="56" customWidth="1"/>
    <col min="7" max="7" width="15.140625" style="56" customWidth="1"/>
    <col min="8" max="8" width="19.28125" style="56" customWidth="1"/>
    <col min="9" max="9" width="14.421875" style="56" customWidth="1"/>
    <col min="10" max="16384" width="9.140625" style="56" customWidth="1"/>
  </cols>
  <sheetData>
    <row r="1" spans="1:12" ht="15">
      <c r="A1" s="152" t="s">
        <v>214</v>
      </c>
      <c r="B1" s="153"/>
      <c r="C1" s="153"/>
      <c r="D1" s="53"/>
      <c r="E1" s="53"/>
      <c r="F1" s="53"/>
      <c r="G1" s="53"/>
      <c r="H1" s="53"/>
      <c r="I1" s="54"/>
      <c r="J1" s="55"/>
      <c r="K1" s="55"/>
      <c r="L1" s="55"/>
    </row>
    <row r="2" spans="1:12" ht="12.75">
      <c r="A2" s="189" t="s">
        <v>215</v>
      </c>
      <c r="B2" s="190"/>
      <c r="C2" s="190"/>
      <c r="D2" s="191"/>
      <c r="E2" s="57">
        <v>42736</v>
      </c>
      <c r="F2" s="58"/>
      <c r="G2" s="59" t="s">
        <v>216</v>
      </c>
      <c r="H2" s="57">
        <v>43100</v>
      </c>
      <c r="I2" s="60"/>
      <c r="J2" s="55"/>
      <c r="K2" s="55"/>
      <c r="L2" s="55"/>
    </row>
    <row r="3" spans="1:12" ht="12.75">
      <c r="A3" s="61"/>
      <c r="B3" s="62"/>
      <c r="C3" s="62"/>
      <c r="D3" s="62"/>
      <c r="E3" s="63"/>
      <c r="F3" s="63"/>
      <c r="G3" s="62"/>
      <c r="H3" s="62"/>
      <c r="I3" s="64"/>
      <c r="J3" s="55"/>
      <c r="K3" s="55"/>
      <c r="L3" s="55"/>
    </row>
    <row r="4" spans="1:12" ht="15">
      <c r="A4" s="192" t="s">
        <v>282</v>
      </c>
      <c r="B4" s="193"/>
      <c r="C4" s="193"/>
      <c r="D4" s="193"/>
      <c r="E4" s="193"/>
      <c r="F4" s="193"/>
      <c r="G4" s="193"/>
      <c r="H4" s="193"/>
      <c r="I4" s="194"/>
      <c r="J4" s="55"/>
      <c r="K4" s="55"/>
      <c r="L4" s="55"/>
    </row>
    <row r="5" spans="1:12" ht="12.75">
      <c r="A5" s="65"/>
      <c r="B5" s="66"/>
      <c r="C5" s="66"/>
      <c r="D5" s="66"/>
      <c r="E5" s="67"/>
      <c r="F5" s="68"/>
      <c r="G5" s="69"/>
      <c r="H5" s="70"/>
      <c r="I5" s="71"/>
      <c r="J5" s="55"/>
      <c r="K5" s="55"/>
      <c r="L5" s="55"/>
    </row>
    <row r="6" spans="1:12" ht="12.75">
      <c r="A6" s="143" t="s">
        <v>217</v>
      </c>
      <c r="B6" s="144"/>
      <c r="C6" s="158" t="s">
        <v>287</v>
      </c>
      <c r="D6" s="159"/>
      <c r="E6" s="72"/>
      <c r="F6" s="72"/>
      <c r="G6" s="72"/>
      <c r="H6" s="72"/>
      <c r="I6" s="73"/>
      <c r="J6" s="55"/>
      <c r="K6" s="55"/>
      <c r="L6" s="55"/>
    </row>
    <row r="7" spans="1:12" ht="12.75">
      <c r="A7" s="74"/>
      <c r="B7" s="75"/>
      <c r="C7" s="66"/>
      <c r="D7" s="66"/>
      <c r="E7" s="72"/>
      <c r="F7" s="72"/>
      <c r="G7" s="72"/>
      <c r="H7" s="72"/>
      <c r="I7" s="73"/>
      <c r="J7" s="55"/>
      <c r="K7" s="55"/>
      <c r="L7" s="55"/>
    </row>
    <row r="8" spans="1:12" ht="12.75">
      <c r="A8" s="195" t="s">
        <v>218</v>
      </c>
      <c r="B8" s="196"/>
      <c r="C8" s="158" t="s">
        <v>288</v>
      </c>
      <c r="D8" s="159"/>
      <c r="E8" s="72"/>
      <c r="F8" s="72"/>
      <c r="G8" s="72"/>
      <c r="H8" s="72"/>
      <c r="I8" s="76"/>
      <c r="J8" s="55"/>
      <c r="K8" s="55"/>
      <c r="L8" s="55"/>
    </row>
    <row r="9" spans="1:12" ht="12.75">
      <c r="A9" s="77"/>
      <c r="B9" s="78"/>
      <c r="C9" s="79"/>
      <c r="D9" s="80"/>
      <c r="E9" s="66"/>
      <c r="F9" s="66"/>
      <c r="G9" s="66"/>
      <c r="H9" s="66"/>
      <c r="I9" s="76"/>
      <c r="J9" s="55"/>
      <c r="K9" s="55"/>
      <c r="L9" s="55"/>
    </row>
    <row r="10" spans="1:12" ht="12.75">
      <c r="A10" s="138" t="s">
        <v>219</v>
      </c>
      <c r="B10" s="187"/>
      <c r="C10" s="158" t="s">
        <v>289</v>
      </c>
      <c r="D10" s="159"/>
      <c r="E10" s="66"/>
      <c r="F10" s="66"/>
      <c r="G10" s="66"/>
      <c r="H10" s="66"/>
      <c r="I10" s="76"/>
      <c r="J10" s="55"/>
      <c r="K10" s="55"/>
      <c r="L10" s="55"/>
    </row>
    <row r="11" spans="1:12" ht="12.75">
      <c r="A11" s="188"/>
      <c r="B11" s="187"/>
      <c r="C11" s="66"/>
      <c r="D11" s="66"/>
      <c r="E11" s="66"/>
      <c r="F11" s="66"/>
      <c r="G11" s="66"/>
      <c r="H11" s="66"/>
      <c r="I11" s="76"/>
      <c r="J11" s="55"/>
      <c r="K11" s="55"/>
      <c r="L11" s="55"/>
    </row>
    <row r="12" spans="1:12" ht="12.75">
      <c r="A12" s="143" t="s">
        <v>220</v>
      </c>
      <c r="B12" s="144"/>
      <c r="C12" s="160" t="s">
        <v>290</v>
      </c>
      <c r="D12" s="183"/>
      <c r="E12" s="183"/>
      <c r="F12" s="183"/>
      <c r="G12" s="183"/>
      <c r="H12" s="183"/>
      <c r="I12" s="146"/>
      <c r="J12" s="55"/>
      <c r="K12" s="55"/>
      <c r="L12" s="55"/>
    </row>
    <row r="13" spans="1:12" ht="12.75">
      <c r="A13" s="74"/>
      <c r="B13" s="75"/>
      <c r="C13" s="81"/>
      <c r="D13" s="66"/>
      <c r="E13" s="66"/>
      <c r="F13" s="66"/>
      <c r="G13" s="66"/>
      <c r="H13" s="66"/>
      <c r="I13" s="76"/>
      <c r="J13" s="55"/>
      <c r="K13" s="55"/>
      <c r="L13" s="55"/>
    </row>
    <row r="14" spans="1:12" ht="12.75">
      <c r="A14" s="143" t="s">
        <v>221</v>
      </c>
      <c r="B14" s="144"/>
      <c r="C14" s="184">
        <v>21327</v>
      </c>
      <c r="D14" s="185"/>
      <c r="E14" s="66"/>
      <c r="F14" s="160" t="s">
        <v>291</v>
      </c>
      <c r="G14" s="183"/>
      <c r="H14" s="183"/>
      <c r="I14" s="146"/>
      <c r="J14" s="55"/>
      <c r="K14" s="55"/>
      <c r="L14" s="55"/>
    </row>
    <row r="15" spans="1:12" ht="12.75">
      <c r="A15" s="74"/>
      <c r="B15" s="75"/>
      <c r="C15" s="66"/>
      <c r="D15" s="66"/>
      <c r="E15" s="66"/>
      <c r="F15" s="66"/>
      <c r="G15" s="66"/>
      <c r="H15" s="66"/>
      <c r="I15" s="76"/>
      <c r="J15" s="55"/>
      <c r="K15" s="55"/>
      <c r="L15" s="55"/>
    </row>
    <row r="16" spans="1:12" ht="12.75">
      <c r="A16" s="143" t="s">
        <v>222</v>
      </c>
      <c r="B16" s="144"/>
      <c r="C16" s="186" t="s">
        <v>302</v>
      </c>
      <c r="D16" s="183"/>
      <c r="E16" s="183"/>
      <c r="F16" s="183"/>
      <c r="G16" s="183"/>
      <c r="H16" s="183"/>
      <c r="I16" s="146"/>
      <c r="J16" s="55"/>
      <c r="K16" s="55"/>
      <c r="L16" s="55"/>
    </row>
    <row r="17" spans="1:12" ht="12.75">
      <c r="A17" s="74"/>
      <c r="B17" s="75"/>
      <c r="C17" s="66"/>
      <c r="D17" s="66"/>
      <c r="E17" s="66"/>
      <c r="F17" s="66"/>
      <c r="G17" s="66"/>
      <c r="H17" s="66"/>
      <c r="I17" s="76"/>
      <c r="J17" s="55"/>
      <c r="K17" s="55"/>
      <c r="L17" s="55"/>
    </row>
    <row r="18" spans="1:12" ht="12.75">
      <c r="A18" s="143" t="s">
        <v>223</v>
      </c>
      <c r="B18" s="144"/>
      <c r="C18" s="179" t="s">
        <v>292</v>
      </c>
      <c r="D18" s="180"/>
      <c r="E18" s="180"/>
      <c r="F18" s="180"/>
      <c r="G18" s="180"/>
      <c r="H18" s="180"/>
      <c r="I18" s="181"/>
      <c r="J18" s="55"/>
      <c r="K18" s="55"/>
      <c r="L18" s="55"/>
    </row>
    <row r="19" spans="1:12" ht="12.75">
      <c r="A19" s="74"/>
      <c r="B19" s="75"/>
      <c r="C19" s="81"/>
      <c r="D19" s="66"/>
      <c r="E19" s="66"/>
      <c r="F19" s="66"/>
      <c r="G19" s="66"/>
      <c r="H19" s="66"/>
      <c r="I19" s="76"/>
      <c r="J19" s="55"/>
      <c r="K19" s="55"/>
      <c r="L19" s="55"/>
    </row>
    <row r="20" spans="1:12" ht="12.75">
      <c r="A20" s="143" t="s">
        <v>224</v>
      </c>
      <c r="B20" s="144"/>
      <c r="C20" s="179" t="s">
        <v>293</v>
      </c>
      <c r="D20" s="180"/>
      <c r="E20" s="180"/>
      <c r="F20" s="180"/>
      <c r="G20" s="180"/>
      <c r="H20" s="180"/>
      <c r="I20" s="181"/>
      <c r="J20" s="55"/>
      <c r="K20" s="55"/>
      <c r="L20" s="55"/>
    </row>
    <row r="21" spans="1:12" ht="12.75">
      <c r="A21" s="74"/>
      <c r="B21" s="75"/>
      <c r="C21" s="81"/>
      <c r="D21" s="66"/>
      <c r="E21" s="66"/>
      <c r="F21" s="66"/>
      <c r="G21" s="66"/>
      <c r="H21" s="66"/>
      <c r="I21" s="76"/>
      <c r="J21" s="55"/>
      <c r="K21" s="55"/>
      <c r="L21" s="55"/>
    </row>
    <row r="22" spans="1:12" ht="12.75">
      <c r="A22" s="143" t="s">
        <v>225</v>
      </c>
      <c r="B22" s="144"/>
      <c r="C22" s="82">
        <v>339</v>
      </c>
      <c r="D22" s="160" t="s">
        <v>291</v>
      </c>
      <c r="E22" s="171"/>
      <c r="F22" s="172"/>
      <c r="G22" s="143"/>
      <c r="H22" s="182"/>
      <c r="I22" s="83"/>
      <c r="J22" s="55"/>
      <c r="K22" s="55"/>
      <c r="L22" s="55"/>
    </row>
    <row r="23" spans="1:12" ht="12.75">
      <c r="A23" s="74"/>
      <c r="B23" s="75"/>
      <c r="C23" s="66"/>
      <c r="D23" s="66"/>
      <c r="E23" s="66"/>
      <c r="F23" s="66"/>
      <c r="G23" s="66"/>
      <c r="H23" s="66"/>
      <c r="I23" s="76"/>
      <c r="J23" s="55"/>
      <c r="K23" s="55"/>
      <c r="L23" s="55"/>
    </row>
    <row r="24" spans="1:12" ht="12.75">
      <c r="A24" s="143" t="s">
        <v>226</v>
      </c>
      <c r="B24" s="144"/>
      <c r="C24" s="82">
        <v>17</v>
      </c>
      <c r="D24" s="160" t="s">
        <v>294</v>
      </c>
      <c r="E24" s="171"/>
      <c r="F24" s="171"/>
      <c r="G24" s="172"/>
      <c r="H24" s="84" t="s">
        <v>227</v>
      </c>
      <c r="I24" s="85">
        <v>116</v>
      </c>
      <c r="J24" s="55"/>
      <c r="K24" s="55"/>
      <c r="L24" s="55"/>
    </row>
    <row r="25" spans="1:12" ht="12.75">
      <c r="A25" s="74"/>
      <c r="B25" s="75"/>
      <c r="C25" s="66"/>
      <c r="D25" s="66"/>
      <c r="E25" s="66"/>
      <c r="F25" s="66"/>
      <c r="G25" s="75"/>
      <c r="H25" s="75" t="s">
        <v>283</v>
      </c>
      <c r="I25" s="86"/>
      <c r="J25" s="55"/>
      <c r="K25" s="55"/>
      <c r="L25" s="55"/>
    </row>
    <row r="26" spans="1:12" ht="12.75">
      <c r="A26" s="143" t="s">
        <v>228</v>
      </c>
      <c r="B26" s="144"/>
      <c r="C26" s="87" t="s">
        <v>295</v>
      </c>
      <c r="D26" s="88"/>
      <c r="E26" s="89"/>
      <c r="F26" s="66"/>
      <c r="G26" s="173" t="s">
        <v>229</v>
      </c>
      <c r="H26" s="144"/>
      <c r="I26" s="90" t="s">
        <v>296</v>
      </c>
      <c r="J26" s="55"/>
      <c r="K26" s="55"/>
      <c r="L26" s="55"/>
    </row>
    <row r="27" spans="1:12" ht="12.75">
      <c r="A27" s="74"/>
      <c r="B27" s="75"/>
      <c r="C27" s="66"/>
      <c r="D27" s="66"/>
      <c r="E27" s="66"/>
      <c r="F27" s="66"/>
      <c r="G27" s="66"/>
      <c r="H27" s="66"/>
      <c r="I27" s="91"/>
      <c r="J27" s="55"/>
      <c r="K27" s="55"/>
      <c r="L27" s="55"/>
    </row>
    <row r="28" spans="1:12" ht="12.75">
      <c r="A28" s="174" t="s">
        <v>230</v>
      </c>
      <c r="B28" s="175"/>
      <c r="C28" s="176"/>
      <c r="D28" s="176"/>
      <c r="E28" s="175" t="s">
        <v>231</v>
      </c>
      <c r="F28" s="177"/>
      <c r="G28" s="177"/>
      <c r="H28" s="176" t="s">
        <v>232</v>
      </c>
      <c r="I28" s="178"/>
      <c r="J28" s="55"/>
      <c r="K28" s="55"/>
      <c r="L28" s="55"/>
    </row>
    <row r="29" spans="1:12" ht="12.75">
      <c r="A29" s="92"/>
      <c r="B29" s="89"/>
      <c r="C29" s="89"/>
      <c r="D29" s="80"/>
      <c r="E29" s="66"/>
      <c r="F29" s="66"/>
      <c r="G29" s="66"/>
      <c r="H29" s="93"/>
      <c r="I29" s="91"/>
      <c r="J29" s="55"/>
      <c r="K29" s="55"/>
      <c r="L29" s="55"/>
    </row>
    <row r="30" spans="1:12" ht="12.75">
      <c r="A30" s="168"/>
      <c r="B30" s="161"/>
      <c r="C30" s="161"/>
      <c r="D30" s="162"/>
      <c r="E30" s="168"/>
      <c r="F30" s="161"/>
      <c r="G30" s="161"/>
      <c r="H30" s="158"/>
      <c r="I30" s="159"/>
      <c r="J30" s="55"/>
      <c r="K30" s="55"/>
      <c r="L30" s="55"/>
    </row>
    <row r="31" spans="1:12" ht="12.75">
      <c r="A31" s="74"/>
      <c r="B31" s="75"/>
      <c r="C31" s="81"/>
      <c r="D31" s="169"/>
      <c r="E31" s="169"/>
      <c r="F31" s="169"/>
      <c r="G31" s="170"/>
      <c r="H31" s="66"/>
      <c r="I31" s="95"/>
      <c r="J31" s="55"/>
      <c r="K31" s="55"/>
      <c r="L31" s="55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55"/>
      <c r="K32" s="55"/>
      <c r="L32" s="55"/>
    </row>
    <row r="33" spans="1:12" ht="12.75">
      <c r="A33" s="74"/>
      <c r="B33" s="75"/>
      <c r="C33" s="81"/>
      <c r="D33" s="94"/>
      <c r="E33" s="94"/>
      <c r="F33" s="94"/>
      <c r="G33" s="72"/>
      <c r="H33" s="66"/>
      <c r="I33" s="96"/>
      <c r="J33" s="55"/>
      <c r="K33" s="55"/>
      <c r="L33" s="55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55"/>
      <c r="K34" s="55"/>
      <c r="L34" s="55"/>
    </row>
    <row r="35" spans="1:12" ht="12.75">
      <c r="A35" s="74"/>
      <c r="B35" s="75"/>
      <c r="C35" s="81"/>
      <c r="D35" s="94"/>
      <c r="E35" s="94"/>
      <c r="F35" s="94"/>
      <c r="G35" s="72"/>
      <c r="H35" s="66"/>
      <c r="I35" s="96"/>
      <c r="J35" s="55"/>
      <c r="K35" s="55"/>
      <c r="L35" s="55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55"/>
      <c r="K36" s="55"/>
      <c r="L36" s="55"/>
    </row>
    <row r="37" spans="1:12" ht="12.75">
      <c r="A37" s="97"/>
      <c r="B37" s="98"/>
      <c r="C37" s="163"/>
      <c r="D37" s="164"/>
      <c r="E37" s="66"/>
      <c r="F37" s="163"/>
      <c r="G37" s="164"/>
      <c r="H37" s="66"/>
      <c r="I37" s="76"/>
      <c r="J37" s="55"/>
      <c r="K37" s="55"/>
      <c r="L37" s="55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55"/>
      <c r="K38" s="55"/>
      <c r="L38" s="55"/>
    </row>
    <row r="39" spans="1:12" ht="12.75">
      <c r="A39" s="97"/>
      <c r="B39" s="98"/>
      <c r="C39" s="99"/>
      <c r="D39" s="100"/>
      <c r="E39" s="66"/>
      <c r="F39" s="99"/>
      <c r="G39" s="100"/>
      <c r="H39" s="66"/>
      <c r="I39" s="76"/>
      <c r="J39" s="55"/>
      <c r="K39" s="55"/>
      <c r="L39" s="55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55"/>
      <c r="K40" s="55"/>
      <c r="L40" s="55"/>
    </row>
    <row r="41" spans="1:12" ht="12.75">
      <c r="A41" s="101"/>
      <c r="B41" s="89"/>
      <c r="C41" s="89"/>
      <c r="D41" s="89"/>
      <c r="E41" s="102"/>
      <c r="F41" s="103"/>
      <c r="G41" s="103"/>
      <c r="H41" s="104"/>
      <c r="I41" s="105"/>
      <c r="J41" s="55"/>
      <c r="K41" s="55"/>
      <c r="L41" s="55"/>
    </row>
    <row r="42" spans="1:12" ht="12.75">
      <c r="A42" s="97"/>
      <c r="B42" s="98"/>
      <c r="C42" s="99"/>
      <c r="D42" s="100"/>
      <c r="E42" s="66"/>
      <c r="F42" s="99"/>
      <c r="G42" s="100"/>
      <c r="H42" s="66"/>
      <c r="I42" s="76"/>
      <c r="J42" s="55"/>
      <c r="K42" s="55"/>
      <c r="L42" s="55"/>
    </row>
    <row r="43" spans="1:12" ht="12.75">
      <c r="A43" s="106"/>
      <c r="B43" s="107"/>
      <c r="C43" s="107"/>
      <c r="D43" s="79"/>
      <c r="E43" s="79"/>
      <c r="F43" s="107"/>
      <c r="G43" s="79"/>
      <c r="H43" s="79"/>
      <c r="I43" s="108"/>
      <c r="J43" s="55"/>
      <c r="K43" s="55"/>
      <c r="L43" s="55"/>
    </row>
    <row r="44" spans="1:12" ht="12.75">
      <c r="A44" s="138" t="s">
        <v>233</v>
      </c>
      <c r="B44" s="139"/>
      <c r="C44" s="158"/>
      <c r="D44" s="159"/>
      <c r="E44" s="80"/>
      <c r="F44" s="160"/>
      <c r="G44" s="161"/>
      <c r="H44" s="161"/>
      <c r="I44" s="162"/>
      <c r="J44" s="55"/>
      <c r="K44" s="55"/>
      <c r="L44" s="55"/>
    </row>
    <row r="45" spans="1:12" ht="12.75">
      <c r="A45" s="97"/>
      <c r="B45" s="98"/>
      <c r="C45" s="163"/>
      <c r="D45" s="164"/>
      <c r="E45" s="66"/>
      <c r="F45" s="163"/>
      <c r="G45" s="165"/>
      <c r="H45" s="109"/>
      <c r="I45" s="110"/>
      <c r="J45" s="55"/>
      <c r="K45" s="55"/>
      <c r="L45" s="55"/>
    </row>
    <row r="46" spans="1:12" ht="12.75">
      <c r="A46" s="138" t="s">
        <v>234</v>
      </c>
      <c r="B46" s="139"/>
      <c r="C46" s="160" t="s">
        <v>297</v>
      </c>
      <c r="D46" s="166"/>
      <c r="E46" s="166"/>
      <c r="F46" s="166"/>
      <c r="G46" s="166"/>
      <c r="H46" s="166"/>
      <c r="I46" s="167"/>
      <c r="J46" s="55"/>
      <c r="K46" s="55"/>
      <c r="L46" s="55"/>
    </row>
    <row r="47" spans="1:12" ht="12.75">
      <c r="A47" s="74"/>
      <c r="B47" s="75"/>
      <c r="C47" s="81" t="s">
        <v>235</v>
      </c>
      <c r="D47" s="66"/>
      <c r="E47" s="66"/>
      <c r="F47" s="66"/>
      <c r="G47" s="66"/>
      <c r="H47" s="66"/>
      <c r="I47" s="76"/>
      <c r="J47" s="55"/>
      <c r="K47" s="55"/>
      <c r="L47" s="55"/>
    </row>
    <row r="48" spans="1:12" ht="12.75">
      <c r="A48" s="138" t="s">
        <v>236</v>
      </c>
      <c r="B48" s="139"/>
      <c r="C48" s="145" t="s">
        <v>298</v>
      </c>
      <c r="D48" s="141"/>
      <c r="E48" s="142"/>
      <c r="F48" s="66"/>
      <c r="G48" s="84" t="s">
        <v>237</v>
      </c>
      <c r="H48" s="145" t="s">
        <v>299</v>
      </c>
      <c r="I48" s="142"/>
      <c r="J48" s="55"/>
      <c r="K48" s="55"/>
      <c r="L48" s="55"/>
    </row>
    <row r="49" spans="1:12" ht="12.75">
      <c r="A49" s="74"/>
      <c r="B49" s="75"/>
      <c r="C49" s="81"/>
      <c r="D49" s="66"/>
      <c r="E49" s="66"/>
      <c r="F49" s="66"/>
      <c r="G49" s="66"/>
      <c r="H49" s="66"/>
      <c r="I49" s="76"/>
      <c r="J49" s="55"/>
      <c r="K49" s="55"/>
      <c r="L49" s="55"/>
    </row>
    <row r="50" spans="1:12" ht="12.75">
      <c r="A50" s="138" t="s">
        <v>223</v>
      </c>
      <c r="B50" s="139"/>
      <c r="C50" s="140" t="s">
        <v>292</v>
      </c>
      <c r="D50" s="141"/>
      <c r="E50" s="141"/>
      <c r="F50" s="141"/>
      <c r="G50" s="141"/>
      <c r="H50" s="141"/>
      <c r="I50" s="142"/>
      <c r="J50" s="55"/>
      <c r="K50" s="55"/>
      <c r="L50" s="55"/>
    </row>
    <row r="51" spans="1:12" ht="12.75">
      <c r="A51" s="74"/>
      <c r="B51" s="75"/>
      <c r="C51" s="66"/>
      <c r="D51" s="66"/>
      <c r="E51" s="66"/>
      <c r="F51" s="66"/>
      <c r="G51" s="66"/>
      <c r="H51" s="66"/>
      <c r="I51" s="76"/>
      <c r="J51" s="55"/>
      <c r="K51" s="55"/>
      <c r="L51" s="55"/>
    </row>
    <row r="52" spans="1:12" ht="12.75">
      <c r="A52" s="143" t="s">
        <v>238</v>
      </c>
      <c r="B52" s="144"/>
      <c r="C52" s="145" t="s">
        <v>300</v>
      </c>
      <c r="D52" s="141"/>
      <c r="E52" s="141"/>
      <c r="F52" s="141"/>
      <c r="G52" s="141"/>
      <c r="H52" s="141"/>
      <c r="I52" s="146"/>
      <c r="J52" s="55"/>
      <c r="K52" s="55"/>
      <c r="L52" s="55"/>
    </row>
    <row r="53" spans="1:12" ht="12.75">
      <c r="A53" s="111"/>
      <c r="B53" s="79"/>
      <c r="C53" s="154" t="s">
        <v>239</v>
      </c>
      <c r="D53" s="154"/>
      <c r="E53" s="154"/>
      <c r="F53" s="154"/>
      <c r="G53" s="154"/>
      <c r="H53" s="154"/>
      <c r="I53" s="113"/>
      <c r="J53" s="55"/>
      <c r="K53" s="55"/>
      <c r="L53" s="55"/>
    </row>
    <row r="54" spans="1:12" ht="12.75">
      <c r="A54" s="111"/>
      <c r="B54" s="79"/>
      <c r="C54" s="112"/>
      <c r="D54" s="112"/>
      <c r="E54" s="112"/>
      <c r="F54" s="112"/>
      <c r="G54" s="112"/>
      <c r="H54" s="112"/>
      <c r="I54" s="113"/>
      <c r="J54" s="55"/>
      <c r="K54" s="55"/>
      <c r="L54" s="55"/>
    </row>
    <row r="55" spans="1:12" ht="12.75">
      <c r="A55" s="111"/>
      <c r="B55" s="147" t="s">
        <v>240</v>
      </c>
      <c r="C55" s="148"/>
      <c r="D55" s="148"/>
      <c r="E55" s="148"/>
      <c r="F55" s="114"/>
      <c r="G55" s="114"/>
      <c r="H55" s="114"/>
      <c r="I55" s="115"/>
      <c r="J55" s="55"/>
      <c r="K55" s="55"/>
      <c r="L55" s="55"/>
    </row>
    <row r="56" spans="1:12" ht="12.75">
      <c r="A56" s="111"/>
      <c r="B56" s="149" t="s">
        <v>271</v>
      </c>
      <c r="C56" s="150"/>
      <c r="D56" s="150"/>
      <c r="E56" s="150"/>
      <c r="F56" s="150"/>
      <c r="G56" s="150"/>
      <c r="H56" s="150"/>
      <c r="I56" s="151"/>
      <c r="J56" s="55"/>
      <c r="K56" s="55"/>
      <c r="L56" s="55"/>
    </row>
    <row r="57" spans="1:12" ht="12.75">
      <c r="A57" s="111"/>
      <c r="B57" s="149" t="s">
        <v>272</v>
      </c>
      <c r="C57" s="150"/>
      <c r="D57" s="150"/>
      <c r="E57" s="150"/>
      <c r="F57" s="150"/>
      <c r="G57" s="150"/>
      <c r="H57" s="150"/>
      <c r="I57" s="115"/>
      <c r="J57" s="55"/>
      <c r="K57" s="55"/>
      <c r="L57" s="55"/>
    </row>
    <row r="58" spans="1:12" ht="12.75">
      <c r="A58" s="111"/>
      <c r="B58" s="149" t="s">
        <v>273</v>
      </c>
      <c r="C58" s="150"/>
      <c r="D58" s="150"/>
      <c r="E58" s="150"/>
      <c r="F58" s="150"/>
      <c r="G58" s="150"/>
      <c r="H58" s="150"/>
      <c r="I58" s="151"/>
      <c r="J58" s="55"/>
      <c r="K58" s="55"/>
      <c r="L58" s="55"/>
    </row>
    <row r="59" spans="1:12" ht="12.75">
      <c r="A59" s="111"/>
      <c r="B59" s="149" t="s">
        <v>274</v>
      </c>
      <c r="C59" s="150"/>
      <c r="D59" s="150"/>
      <c r="E59" s="150"/>
      <c r="F59" s="150"/>
      <c r="G59" s="150"/>
      <c r="H59" s="150"/>
      <c r="I59" s="151"/>
      <c r="J59" s="55"/>
      <c r="K59" s="55"/>
      <c r="L59" s="55"/>
    </row>
    <row r="60" spans="1:12" ht="12.75">
      <c r="A60" s="111"/>
      <c r="B60" s="116"/>
      <c r="C60" s="117"/>
      <c r="D60" s="117"/>
      <c r="E60" s="117"/>
      <c r="F60" s="117"/>
      <c r="G60" s="117"/>
      <c r="H60" s="117"/>
      <c r="I60" s="118"/>
      <c r="J60" s="55"/>
      <c r="K60" s="55"/>
      <c r="L60" s="55"/>
    </row>
    <row r="61" spans="1:12" ht="13.5" thickBot="1">
      <c r="A61" s="119" t="s">
        <v>241</v>
      </c>
      <c r="B61" s="66"/>
      <c r="C61" s="66"/>
      <c r="D61" s="66"/>
      <c r="E61" s="66"/>
      <c r="F61" s="66"/>
      <c r="G61" s="120"/>
      <c r="H61" s="121"/>
      <c r="I61" s="122"/>
      <c r="J61" s="55"/>
      <c r="K61" s="55"/>
      <c r="L61" s="55"/>
    </row>
    <row r="62" spans="1:12" ht="12.75">
      <c r="A62" s="65"/>
      <c r="B62" s="66"/>
      <c r="C62" s="66"/>
      <c r="D62" s="66"/>
      <c r="E62" s="79" t="s">
        <v>242</v>
      </c>
      <c r="F62" s="89"/>
      <c r="G62" s="155" t="s">
        <v>243</v>
      </c>
      <c r="H62" s="156"/>
      <c r="I62" s="157"/>
      <c r="J62" s="55"/>
      <c r="K62" s="55"/>
      <c r="L62" s="55"/>
    </row>
    <row r="63" spans="1:12" ht="12.75">
      <c r="A63" s="123"/>
      <c r="B63" s="124"/>
      <c r="C63" s="125"/>
      <c r="D63" s="125"/>
      <c r="E63" s="125"/>
      <c r="F63" s="125"/>
      <c r="G63" s="136"/>
      <c r="H63" s="137"/>
      <c r="I63" s="126"/>
      <c r="J63" s="55"/>
      <c r="K63" s="55"/>
      <c r="L63" s="55"/>
    </row>
  </sheetData>
  <sheetProtection/>
  <protectedRanges>
    <protectedRange sqref="E2 H2 C22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4:D14" name="Range1_4"/>
    <protectedRange sqref="F14:I14" name="Range1_5"/>
    <protectedRange sqref="C16:I16" name="Range1_6"/>
    <protectedRange sqref="C18:I18" name="Range1_7"/>
    <protectedRange sqref="C20:I20" name="Range1_8"/>
    <protectedRange sqref="D22:F22" name="Range1_9"/>
    <protectedRange sqref="C24" name="Range1_10"/>
    <protectedRange sqref="D24:G24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edran.petkovic@medorahotels.com"/>
    <hyperlink ref="C20" r:id="rId2" display="http://www.medorahotels.com/"/>
    <hyperlink ref="C50" r:id="rId3" display="vedran.petkovic@medorahotels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0" width="9.140625" style="12" customWidth="1"/>
    <col min="11" max="11" width="10.140625" style="29" bestFit="1" customWidth="1"/>
    <col min="12" max="12" width="30.28125" style="12" bestFit="1" customWidth="1"/>
    <col min="13" max="16384" width="9.140625" style="12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286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1">
      <c r="A4" s="202" t="s">
        <v>50</v>
      </c>
      <c r="B4" s="203"/>
      <c r="C4" s="203"/>
      <c r="D4" s="203"/>
      <c r="E4" s="203"/>
      <c r="F4" s="203"/>
      <c r="G4" s="203"/>
      <c r="H4" s="204"/>
      <c r="I4" s="17" t="s">
        <v>244</v>
      </c>
      <c r="J4" s="18" t="s">
        <v>284</v>
      </c>
      <c r="K4" s="133" t="s">
        <v>285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16">
        <v>2</v>
      </c>
      <c r="J5" s="15">
        <v>3</v>
      </c>
      <c r="K5" s="134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51</v>
      </c>
      <c r="B7" s="213"/>
      <c r="C7" s="213"/>
      <c r="D7" s="213"/>
      <c r="E7" s="213"/>
      <c r="F7" s="213"/>
      <c r="G7" s="213"/>
      <c r="H7" s="214"/>
      <c r="I7" s="3">
        <v>1</v>
      </c>
      <c r="J7" s="32"/>
      <c r="K7" s="32"/>
    </row>
    <row r="8" spans="1:11" ht="12.75">
      <c r="A8" s="215" t="s">
        <v>8</v>
      </c>
      <c r="B8" s="216"/>
      <c r="C8" s="216"/>
      <c r="D8" s="216"/>
      <c r="E8" s="216"/>
      <c r="F8" s="216"/>
      <c r="G8" s="216"/>
      <c r="H8" s="217"/>
      <c r="I8" s="1">
        <v>2</v>
      </c>
      <c r="J8" s="28">
        <f>J9+J16+J26+J35+J39</f>
        <v>363328037</v>
      </c>
      <c r="K8" s="28">
        <f>K9+K16+K26+K35+K39</f>
        <v>369799082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13">
        <f>SUM(J10:J15)</f>
        <v>6954974</v>
      </c>
      <c r="K9" s="13">
        <f>SUM(K10:K15)</f>
        <v>6979150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6"/>
      <c r="K10" s="6"/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6">
        <v>6937674</v>
      </c>
      <c r="K11" s="6">
        <v>6961850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6"/>
      <c r="K12" s="6"/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6">
        <v>17300</v>
      </c>
      <c r="K13" s="6">
        <v>17300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6"/>
      <c r="K14" s="6"/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6"/>
      <c r="K15" s="6"/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13">
        <f>SUM(J17:J25)</f>
        <v>356260463</v>
      </c>
      <c r="K16" s="13">
        <f>SUM(K17:K25)</f>
        <v>360207332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55529296</v>
      </c>
      <c r="K17" s="6">
        <v>55529296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284184985</v>
      </c>
      <c r="K18" s="6">
        <v>288701626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7234662</v>
      </c>
      <c r="K19" s="6">
        <v>7133845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7376676</v>
      </c>
      <c r="K20" s="6">
        <v>6674624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>
        <v>51999</v>
      </c>
      <c r="K21" s="6">
        <v>261041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/>
      <c r="K22" s="6"/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>
        <v>1811844</v>
      </c>
      <c r="K23" s="6">
        <v>1835899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>
        <v>71001</v>
      </c>
      <c r="K24" s="6">
        <v>71001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/>
      <c r="K25" s="6"/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13">
        <f>SUM(J27:J34)</f>
        <v>112600</v>
      </c>
      <c r="K26" s="13">
        <f>SUM(K27:K34)</f>
        <v>2612600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/>
      <c r="K27" s="6"/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/>
      <c r="K28" s="6"/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>
        <v>112600</v>
      </c>
      <c r="K29" s="6">
        <v>112600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/>
      <c r="K30" s="6"/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/>
      <c r="K31" s="6"/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/>
      <c r="K32" s="6">
        <v>2500000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/>
      <c r="K33" s="6"/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/>
      <c r="K34" s="6"/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13">
        <f>SUM(J36:J38)</f>
        <v>0</v>
      </c>
      <c r="K35" s="1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/>
      <c r="K36" s="6"/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/>
      <c r="K37" s="6"/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/>
      <c r="K38" s="6"/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/>
      <c r="K39" s="6"/>
    </row>
    <row r="40" spans="1:11" ht="12.75">
      <c r="A40" s="215" t="s">
        <v>206</v>
      </c>
      <c r="B40" s="216"/>
      <c r="C40" s="216"/>
      <c r="D40" s="216"/>
      <c r="E40" s="216"/>
      <c r="F40" s="216"/>
      <c r="G40" s="216"/>
      <c r="H40" s="217"/>
      <c r="I40" s="1">
        <v>34</v>
      </c>
      <c r="J40" s="28">
        <f>J41+J49+J56+J64</f>
        <v>10048523</v>
      </c>
      <c r="K40" s="28">
        <f>K41+K49+K56+K64</f>
        <v>5661654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13">
        <f>SUM(J42:J48)</f>
        <v>3476585</v>
      </c>
      <c r="K41" s="13">
        <f>SUM(K42:K48)</f>
        <v>2247947</v>
      </c>
    </row>
    <row r="42" spans="1:12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3476585</v>
      </c>
      <c r="K42" s="6">
        <v>2247947</v>
      </c>
      <c r="L42" s="127"/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/>
      <c r="K43" s="6"/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/>
      <c r="K44" s="6"/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/>
      <c r="K45" s="6"/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/>
      <c r="K46" s="6"/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/>
      <c r="K47" s="6"/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/>
      <c r="K48" s="6"/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13">
        <f>SUM(J50:J55)</f>
        <v>5837891</v>
      </c>
      <c r="K49" s="13">
        <f>SUM(K50:K55)</f>
        <v>2298610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>
        <v>2735</v>
      </c>
      <c r="K50" s="6"/>
    </row>
    <row r="51" spans="1:12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2005610</v>
      </c>
      <c r="K51" s="6">
        <v>1172592</v>
      </c>
      <c r="L51" s="128"/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/>
      <c r="K52" s="6"/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>
        <v>10039</v>
      </c>
      <c r="K53" s="6">
        <v>13939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3036542</v>
      </c>
      <c r="K54" s="6">
        <v>329114</v>
      </c>
    </row>
    <row r="55" spans="1:12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782965</v>
      </c>
      <c r="K55" s="6">
        <v>782965</v>
      </c>
      <c r="L55" s="128"/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13">
        <f>SUM(J57:J63)</f>
        <v>0</v>
      </c>
      <c r="K56" s="13">
        <f>SUM(K57:K63)</f>
        <v>0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/>
      <c r="K57" s="6"/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/>
      <c r="K58" s="6"/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/>
      <c r="K59" s="6"/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/>
      <c r="K60" s="6"/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/>
      <c r="K61" s="6"/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/>
      <c r="K62" s="6"/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/>
      <c r="K63" s="6"/>
    </row>
    <row r="64" spans="1:12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734047</v>
      </c>
      <c r="K64" s="6">
        <v>1115097</v>
      </c>
      <c r="L64" s="127"/>
    </row>
    <row r="65" spans="1:12" ht="12.75">
      <c r="A65" s="215" t="s">
        <v>47</v>
      </c>
      <c r="B65" s="216"/>
      <c r="C65" s="216"/>
      <c r="D65" s="216"/>
      <c r="E65" s="216"/>
      <c r="F65" s="216"/>
      <c r="G65" s="216"/>
      <c r="H65" s="217"/>
      <c r="I65" s="1">
        <v>59</v>
      </c>
      <c r="J65" s="30">
        <v>4741538</v>
      </c>
      <c r="K65" s="30">
        <v>5755882</v>
      </c>
      <c r="L65" s="127"/>
    </row>
    <row r="66" spans="1:12" ht="12.75">
      <c r="A66" s="215" t="s">
        <v>207</v>
      </c>
      <c r="B66" s="216"/>
      <c r="C66" s="216"/>
      <c r="D66" s="216"/>
      <c r="E66" s="216"/>
      <c r="F66" s="216"/>
      <c r="G66" s="216"/>
      <c r="H66" s="217"/>
      <c r="I66" s="1">
        <v>60</v>
      </c>
      <c r="J66" s="28">
        <f>J7+J8+J40+J65</f>
        <v>378118098</v>
      </c>
      <c r="K66" s="28">
        <f>K7+K8+K40+K65</f>
        <v>381216618</v>
      </c>
      <c r="L66" s="29"/>
    </row>
    <row r="67" spans="1:12" ht="12.75">
      <c r="A67" s="218" t="s">
        <v>82</v>
      </c>
      <c r="B67" s="219"/>
      <c r="C67" s="219"/>
      <c r="D67" s="219"/>
      <c r="E67" s="219"/>
      <c r="F67" s="219"/>
      <c r="G67" s="219"/>
      <c r="H67" s="220"/>
      <c r="I67" s="4">
        <v>61</v>
      </c>
      <c r="J67" s="31"/>
      <c r="K67" s="6"/>
      <c r="L67" s="29"/>
    </row>
    <row r="68" spans="1:11" ht="12.75">
      <c r="A68" s="221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12" t="s">
        <v>160</v>
      </c>
      <c r="B69" s="213"/>
      <c r="C69" s="213"/>
      <c r="D69" s="213"/>
      <c r="E69" s="213"/>
      <c r="F69" s="213"/>
      <c r="G69" s="213"/>
      <c r="H69" s="214"/>
      <c r="I69" s="3">
        <v>62</v>
      </c>
      <c r="J69" s="33">
        <f>J70+J71+J72+J78+J79+J82+J85</f>
        <v>162335615</v>
      </c>
      <c r="K69" s="33">
        <f>K70+K71+K72+K78+K79+K82+K85</f>
        <v>173329042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52662500</v>
      </c>
      <c r="K70" s="6">
        <v>52662500</v>
      </c>
    </row>
    <row r="71" spans="1:12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>
        <v>154379201</v>
      </c>
      <c r="K71" s="6">
        <v>8682933</v>
      </c>
      <c r="L71" s="29"/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3">
        <v>0</v>
      </c>
      <c r="K72" s="13">
        <f>K73+K74-K75+K76+K77</f>
        <v>0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/>
      <c r="K73" s="6"/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/>
      <c r="K74" s="6"/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/>
      <c r="K75" s="6"/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/>
      <c r="K76" s="6"/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/>
      <c r="K77" s="6"/>
    </row>
    <row r="78" spans="1:12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>
        <v>100990182</v>
      </c>
      <c r="K78" s="6">
        <v>103514936</v>
      </c>
      <c r="L78" s="29"/>
    </row>
    <row r="79" spans="1:12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6">
        <f>J80-J81</f>
        <v>-141385234</v>
      </c>
      <c r="K79" s="6"/>
      <c r="L79" s="29"/>
    </row>
    <row r="80" spans="1:11" ht="12.75">
      <c r="A80" s="224" t="s">
        <v>138</v>
      </c>
      <c r="B80" s="225"/>
      <c r="C80" s="225"/>
      <c r="D80" s="225"/>
      <c r="E80" s="225"/>
      <c r="F80" s="225"/>
      <c r="G80" s="225"/>
      <c r="H80" s="226"/>
      <c r="I80" s="1">
        <v>73</v>
      </c>
      <c r="J80" s="6"/>
      <c r="K80" s="6"/>
    </row>
    <row r="81" spans="1:11" ht="12.75">
      <c r="A81" s="224" t="s">
        <v>139</v>
      </c>
      <c r="B81" s="225"/>
      <c r="C81" s="225"/>
      <c r="D81" s="225"/>
      <c r="E81" s="225"/>
      <c r="F81" s="225"/>
      <c r="G81" s="225"/>
      <c r="H81" s="226"/>
      <c r="I81" s="1">
        <v>74</v>
      </c>
      <c r="J81" s="6">
        <v>141385234</v>
      </c>
      <c r="K81" s="6"/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13">
        <f>J83-J84</f>
        <v>-4311034</v>
      </c>
      <c r="K82" s="13">
        <f>K83-K84</f>
        <v>8468673</v>
      </c>
    </row>
    <row r="83" spans="1:12" ht="12.75">
      <c r="A83" s="224" t="s">
        <v>140</v>
      </c>
      <c r="B83" s="225"/>
      <c r="C83" s="225"/>
      <c r="D83" s="225"/>
      <c r="E83" s="225"/>
      <c r="F83" s="225"/>
      <c r="G83" s="225"/>
      <c r="H83" s="226"/>
      <c r="I83" s="1">
        <v>76</v>
      </c>
      <c r="J83" s="6"/>
      <c r="K83" s="6">
        <v>8468673</v>
      </c>
      <c r="L83" s="127"/>
    </row>
    <row r="84" spans="1:11" ht="12.75">
      <c r="A84" s="224" t="s">
        <v>141</v>
      </c>
      <c r="B84" s="225"/>
      <c r="C84" s="225"/>
      <c r="D84" s="225"/>
      <c r="E84" s="225"/>
      <c r="F84" s="225"/>
      <c r="G84" s="225"/>
      <c r="H84" s="226"/>
      <c r="I84" s="1">
        <v>77</v>
      </c>
      <c r="J84" s="6">
        <v>4311034</v>
      </c>
      <c r="K84" s="6"/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/>
      <c r="K85" s="6"/>
    </row>
    <row r="86" spans="1:11" ht="12.75">
      <c r="A86" s="215" t="s">
        <v>13</v>
      </c>
      <c r="B86" s="216"/>
      <c r="C86" s="216"/>
      <c r="D86" s="216"/>
      <c r="E86" s="216"/>
      <c r="F86" s="216"/>
      <c r="G86" s="216"/>
      <c r="H86" s="217"/>
      <c r="I86" s="1">
        <v>79</v>
      </c>
      <c r="J86" s="28">
        <f>SUM(J87:J89)</f>
        <v>0</v>
      </c>
      <c r="K86" s="28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/>
      <c r="K87" s="6"/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/>
      <c r="K88" s="6"/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/>
      <c r="K89" s="6"/>
    </row>
    <row r="90" spans="1:11" ht="12.75">
      <c r="A90" s="215" t="s">
        <v>14</v>
      </c>
      <c r="B90" s="216"/>
      <c r="C90" s="216"/>
      <c r="D90" s="216"/>
      <c r="E90" s="216"/>
      <c r="F90" s="216"/>
      <c r="G90" s="216"/>
      <c r="H90" s="217"/>
      <c r="I90" s="1">
        <v>83</v>
      </c>
      <c r="J90" s="28">
        <f>SUM(J91:J99)</f>
        <v>170266844</v>
      </c>
      <c r="K90" s="28">
        <f>SUM(K91:K99)</f>
        <v>180468209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>
        <v>7000000</v>
      </c>
      <c r="K91" s="6"/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/>
      <c r="K92" s="6">
        <v>12677417</v>
      </c>
    </row>
    <row r="93" spans="1:12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>
        <v>87514598</v>
      </c>
      <c r="K93" s="6">
        <v>121763353</v>
      </c>
      <c r="L93" s="128"/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/>
      <c r="K94" s="6"/>
    </row>
    <row r="95" spans="1:12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/>
      <c r="K95" s="6">
        <v>199588</v>
      </c>
      <c r="L95" s="127"/>
    </row>
    <row r="96" spans="1:12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>
        <v>16500573</v>
      </c>
      <c r="K96" s="6">
        <v>23105060</v>
      </c>
      <c r="L96" s="29"/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/>
      <c r="K97" s="6"/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>
        <v>34004128</v>
      </c>
      <c r="K98" s="6"/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>
        <v>25247545</v>
      </c>
      <c r="K99" s="6">
        <v>22722791</v>
      </c>
    </row>
    <row r="100" spans="1:12" ht="12.75">
      <c r="A100" s="215" t="s">
        <v>15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28">
        <f>SUM(J101:J112)</f>
        <v>32041529</v>
      </c>
      <c r="K100" s="28">
        <f>SUM(K101:K112)</f>
        <v>13613868</v>
      </c>
      <c r="L100" s="29"/>
    </row>
    <row r="101" spans="1:12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>
        <v>36293</v>
      </c>
      <c r="K101" s="6"/>
      <c r="L101" s="127"/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/>
      <c r="K102" s="6"/>
    </row>
    <row r="103" spans="1:12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543770</v>
      </c>
      <c r="K103" s="6">
        <v>4739730</v>
      </c>
      <c r="L103" s="128"/>
    </row>
    <row r="104" spans="1:12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>
        <v>3043275</v>
      </c>
      <c r="K104" s="6">
        <v>1725804</v>
      </c>
      <c r="L104" s="128"/>
    </row>
    <row r="105" spans="1:12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24920761</v>
      </c>
      <c r="K105" s="6">
        <v>5603102</v>
      </c>
      <c r="L105" s="127"/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/>
      <c r="K106" s="6"/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/>
      <c r="K107" s="6"/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950809</v>
      </c>
      <c r="K108" s="6">
        <v>828774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1032680</v>
      </c>
      <c r="K109" s="6">
        <v>604170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/>
      <c r="K110" s="6"/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/>
      <c r="K111" s="6"/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1513941</v>
      </c>
      <c r="K112" s="6">
        <v>112288</v>
      </c>
    </row>
    <row r="113" spans="1:12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30">
        <v>13474110</v>
      </c>
      <c r="K113" s="30">
        <v>13805499</v>
      </c>
      <c r="L113" s="127"/>
    </row>
    <row r="114" spans="1:12" ht="12.75">
      <c r="A114" s="215" t="s">
        <v>19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28">
        <f>J69+J86+J90+J100+J113</f>
        <v>378118098</v>
      </c>
      <c r="K114" s="28">
        <f>K69+K86+K90+K100+K113</f>
        <v>381216618</v>
      </c>
      <c r="L114" s="29"/>
    </row>
    <row r="115" spans="1:11" ht="12.75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31">
        <v>0</v>
      </c>
      <c r="K115" s="31">
        <v>0</v>
      </c>
    </row>
    <row r="116" spans="1:11" ht="12.75">
      <c r="A116" s="221" t="s">
        <v>275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12" t="s">
        <v>155</v>
      </c>
      <c r="B117" s="213"/>
      <c r="C117" s="213"/>
      <c r="D117" s="213"/>
      <c r="E117" s="213"/>
      <c r="F117" s="213"/>
      <c r="G117" s="213"/>
      <c r="H117" s="213"/>
      <c r="I117" s="238"/>
      <c r="J117" s="238"/>
      <c r="K117" s="239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/>
      <c r="K118" s="6"/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7"/>
      <c r="K119" s="7"/>
    </row>
    <row r="120" spans="1:11" ht="12.75">
      <c r="A120" s="230" t="s">
        <v>276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</sheetData>
  <sheetProtection/>
  <mergeCells count="120">
    <mergeCell ref="A119:H119"/>
    <mergeCell ref="A120:K120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</mergeCells>
  <dataValidations count="2">
    <dataValidation allowBlank="1" sqref="A1:I65536 J49:J65536 J16 J35:J41 J1:J9 J26 K1:IV65536"/>
    <dataValidation type="whole" operator="greaterThanOrEqual" allowBlank="1" showInputMessage="1" showErrorMessage="1" errorTitle="Pogrešan unos" error="Mogu se unijeti samo cjelobrojne pozitivne vrijednosti." sqref="J10:J15 J17:J25 J27:J34 J42:J4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:K100 J90" formulaRange="1"/>
    <ignoredError sqref="J7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12" customWidth="1"/>
    <col min="10" max="10" width="9.8515625" style="12" customWidth="1"/>
    <col min="11" max="11" width="10.00390625" style="12" customWidth="1"/>
    <col min="12" max="12" width="9.8515625" style="12" customWidth="1"/>
    <col min="13" max="13" width="10.28125" style="12" customWidth="1"/>
    <col min="14" max="14" width="9.140625" style="12" customWidth="1"/>
    <col min="15" max="15" width="9.140625" style="132" customWidth="1"/>
    <col min="16" max="16384" width="9.140625" style="12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9" t="s">
        <v>304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286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1.75">
      <c r="A4" s="241" t="s">
        <v>50</v>
      </c>
      <c r="B4" s="241"/>
      <c r="C4" s="241"/>
      <c r="D4" s="241"/>
      <c r="E4" s="241"/>
      <c r="F4" s="241"/>
      <c r="G4" s="241"/>
      <c r="H4" s="241"/>
      <c r="I4" s="17" t="s">
        <v>245</v>
      </c>
      <c r="J4" s="242" t="s">
        <v>284</v>
      </c>
      <c r="K4" s="242"/>
      <c r="L4" s="242" t="s">
        <v>285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17"/>
      <c r="J5" s="19" t="s">
        <v>279</v>
      </c>
      <c r="K5" s="19" t="s">
        <v>280</v>
      </c>
      <c r="L5" s="19" t="s">
        <v>279</v>
      </c>
      <c r="M5" s="19" t="s">
        <v>280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22">
        <v>2</v>
      </c>
      <c r="J6" s="19">
        <v>3</v>
      </c>
      <c r="K6" s="19">
        <v>4</v>
      </c>
      <c r="L6" s="19">
        <v>5</v>
      </c>
      <c r="M6" s="19">
        <v>6</v>
      </c>
    </row>
    <row r="7" spans="1:15" ht="12.75">
      <c r="A7" s="212" t="s">
        <v>20</v>
      </c>
      <c r="B7" s="213"/>
      <c r="C7" s="213"/>
      <c r="D7" s="213"/>
      <c r="E7" s="213"/>
      <c r="F7" s="213"/>
      <c r="G7" s="213"/>
      <c r="H7" s="214"/>
      <c r="I7" s="3">
        <v>111</v>
      </c>
      <c r="J7" s="33">
        <f>SUM(J8:J9)</f>
        <v>48217957</v>
      </c>
      <c r="K7" s="33">
        <f>SUM(K8:K9)</f>
        <v>3288373</v>
      </c>
      <c r="L7" s="33">
        <f>SUM(L8:L9)</f>
        <v>72746798</v>
      </c>
      <c r="M7" s="33">
        <f>SUM(M8:M9)</f>
        <v>4639399</v>
      </c>
      <c r="O7" s="131"/>
    </row>
    <row r="8" spans="1:15" ht="12.75">
      <c r="A8" s="215" t="s">
        <v>126</v>
      </c>
      <c r="B8" s="216"/>
      <c r="C8" s="216"/>
      <c r="D8" s="216"/>
      <c r="E8" s="216"/>
      <c r="F8" s="216"/>
      <c r="G8" s="216"/>
      <c r="H8" s="217"/>
      <c r="I8" s="1">
        <v>112</v>
      </c>
      <c r="J8" s="6">
        <v>46135915</v>
      </c>
      <c r="K8" s="6">
        <v>2191597</v>
      </c>
      <c r="L8" s="6">
        <v>69540353</v>
      </c>
      <c r="M8" s="6">
        <v>3233249</v>
      </c>
      <c r="O8" s="131"/>
    </row>
    <row r="9" spans="1:15" ht="12.75">
      <c r="A9" s="215" t="s">
        <v>94</v>
      </c>
      <c r="B9" s="216"/>
      <c r="C9" s="216"/>
      <c r="D9" s="216"/>
      <c r="E9" s="216"/>
      <c r="F9" s="216"/>
      <c r="G9" s="216"/>
      <c r="H9" s="217"/>
      <c r="I9" s="1">
        <v>113</v>
      </c>
      <c r="J9" s="6">
        <v>2082042</v>
      </c>
      <c r="K9" s="6">
        <v>1096776</v>
      </c>
      <c r="L9" s="6">
        <v>3206445</v>
      </c>
      <c r="M9" s="6">
        <v>1406150</v>
      </c>
      <c r="O9" s="131"/>
    </row>
    <row r="10" spans="1:15" ht="12.75">
      <c r="A10" s="215" t="s">
        <v>7</v>
      </c>
      <c r="B10" s="216"/>
      <c r="C10" s="216"/>
      <c r="D10" s="216"/>
      <c r="E10" s="216"/>
      <c r="F10" s="216"/>
      <c r="G10" s="216"/>
      <c r="H10" s="217"/>
      <c r="I10" s="1">
        <v>114</v>
      </c>
      <c r="J10" s="28">
        <f>J11+J12+J16+J20+J21+J22+J25+J26</f>
        <v>47410200</v>
      </c>
      <c r="K10" s="28">
        <f>K11+K12+K16+K20+K21+K22+K25+K26</f>
        <v>13869519</v>
      </c>
      <c r="L10" s="28">
        <f>L11+L12+L16+L20+L21+L22+L25+L26</f>
        <v>58468307</v>
      </c>
      <c r="M10" s="28">
        <f>M11+M12+M16+M20+M21+M22+M25+M26</f>
        <v>12138858</v>
      </c>
      <c r="O10" s="131"/>
    </row>
    <row r="11" spans="1:13" ht="12.75">
      <c r="A11" s="215" t="s">
        <v>95</v>
      </c>
      <c r="B11" s="216"/>
      <c r="C11" s="216"/>
      <c r="D11" s="216"/>
      <c r="E11" s="216"/>
      <c r="F11" s="216"/>
      <c r="G11" s="216"/>
      <c r="H11" s="217"/>
      <c r="I11" s="1">
        <v>115</v>
      </c>
      <c r="J11" s="6"/>
      <c r="K11" s="6"/>
      <c r="L11" s="6"/>
      <c r="M11" s="6"/>
    </row>
    <row r="12" spans="1:15" ht="12.75">
      <c r="A12" s="215" t="s">
        <v>16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3">
        <f>SUM(J13:J15)</f>
        <v>19620654</v>
      </c>
      <c r="K12" s="13">
        <f>SUM(K13:K15)</f>
        <v>3021649</v>
      </c>
      <c r="L12" s="13">
        <f>SUM(L13:L15)</f>
        <v>26886322</v>
      </c>
      <c r="M12" s="13">
        <f>SUM(M13:M15)</f>
        <v>3431827</v>
      </c>
      <c r="O12" s="131"/>
    </row>
    <row r="13" spans="1:15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9373535</v>
      </c>
      <c r="K13" s="6">
        <v>1654891</v>
      </c>
      <c r="L13" s="6">
        <v>13514179</v>
      </c>
      <c r="M13" s="6">
        <v>1787031</v>
      </c>
      <c r="O13" s="131"/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/>
      <c r="K14" s="6">
        <v>0</v>
      </c>
      <c r="L14" s="6">
        <v>0</v>
      </c>
      <c r="M14" s="6">
        <v>0</v>
      </c>
    </row>
    <row r="15" spans="1:15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10247119</v>
      </c>
      <c r="K15" s="6">
        <v>1366758</v>
      </c>
      <c r="L15" s="6">
        <v>13372143</v>
      </c>
      <c r="M15" s="6">
        <v>1644796</v>
      </c>
      <c r="O15" s="131"/>
    </row>
    <row r="16" spans="1:15" ht="12.75">
      <c r="A16" s="215" t="s">
        <v>17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3">
        <f>SUM(J17:J19)</f>
        <v>14854296</v>
      </c>
      <c r="K16" s="13">
        <f>SUM(K17:K19)</f>
        <v>4179122</v>
      </c>
      <c r="L16" s="13">
        <f>SUM(L17:L19)</f>
        <v>19042525</v>
      </c>
      <c r="M16" s="13">
        <f>SUM(M17:M19)</f>
        <v>4642383</v>
      </c>
      <c r="O16" s="131"/>
    </row>
    <row r="17" spans="1:15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8876510</v>
      </c>
      <c r="K17" s="6">
        <v>2488966</v>
      </c>
      <c r="L17" s="6">
        <v>11731823</v>
      </c>
      <c r="M17" s="6">
        <v>2913088</v>
      </c>
      <c r="O17" s="131"/>
    </row>
    <row r="18" spans="1:15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3840918</v>
      </c>
      <c r="K18" s="6">
        <v>1068724</v>
      </c>
      <c r="L18" s="6">
        <v>4642665</v>
      </c>
      <c r="M18" s="6">
        <v>1072484</v>
      </c>
      <c r="O18" s="131"/>
    </row>
    <row r="19" spans="1:15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2136868</v>
      </c>
      <c r="K19" s="6">
        <v>621432</v>
      </c>
      <c r="L19" s="6">
        <v>2668037</v>
      </c>
      <c r="M19" s="6">
        <v>656811</v>
      </c>
      <c r="O19" s="131"/>
    </row>
    <row r="20" spans="1:15" ht="12.75">
      <c r="A20" s="215" t="s">
        <v>96</v>
      </c>
      <c r="B20" s="216"/>
      <c r="C20" s="216"/>
      <c r="D20" s="216"/>
      <c r="E20" s="216"/>
      <c r="F20" s="216"/>
      <c r="G20" s="216"/>
      <c r="H20" s="217"/>
      <c r="I20" s="1">
        <v>124</v>
      </c>
      <c r="J20" s="6">
        <v>5616289</v>
      </c>
      <c r="K20" s="6">
        <v>3705975</v>
      </c>
      <c r="L20" s="6">
        <v>7400272</v>
      </c>
      <c r="M20" s="6">
        <v>1889685</v>
      </c>
      <c r="N20" s="129"/>
      <c r="O20" s="130"/>
    </row>
    <row r="21" spans="1:15" ht="12.75">
      <c r="A21" s="215" t="s">
        <v>97</v>
      </c>
      <c r="B21" s="216"/>
      <c r="C21" s="216"/>
      <c r="D21" s="216"/>
      <c r="E21" s="216"/>
      <c r="F21" s="216"/>
      <c r="G21" s="216"/>
      <c r="H21" s="217"/>
      <c r="I21" s="1">
        <v>125</v>
      </c>
      <c r="J21" s="6">
        <v>3280608</v>
      </c>
      <c r="K21" s="6">
        <v>1059091</v>
      </c>
      <c r="L21" s="6">
        <v>3220509</v>
      </c>
      <c r="M21" s="6">
        <v>820986</v>
      </c>
      <c r="O21" s="131"/>
    </row>
    <row r="22" spans="1:13" ht="12.75">
      <c r="A22" s="215" t="s">
        <v>18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3">
        <f>SUM(J23:J24)</f>
        <v>793289</v>
      </c>
      <c r="K22" s="13">
        <f>SUM(K23:K24)</f>
        <v>524348</v>
      </c>
      <c r="L22" s="13">
        <f>SUM(L23:L24)</f>
        <v>103108</v>
      </c>
      <c r="M22" s="13">
        <f>SUM(M23:M24)</f>
        <v>103108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/>
      <c r="K23" s="6"/>
      <c r="L23" s="6"/>
      <c r="M23" s="6"/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>
        <v>793289</v>
      </c>
      <c r="K24" s="6">
        <v>524348</v>
      </c>
      <c r="L24" s="6">
        <v>103108</v>
      </c>
      <c r="M24" s="6">
        <v>103108</v>
      </c>
    </row>
    <row r="25" spans="1:13" ht="12.75">
      <c r="A25" s="215" t="s">
        <v>98</v>
      </c>
      <c r="B25" s="216"/>
      <c r="C25" s="216"/>
      <c r="D25" s="216"/>
      <c r="E25" s="216"/>
      <c r="F25" s="216"/>
      <c r="G25" s="216"/>
      <c r="H25" s="217"/>
      <c r="I25" s="1">
        <v>129</v>
      </c>
      <c r="J25" s="6">
        <v>400000</v>
      </c>
      <c r="K25" s="6">
        <v>400000</v>
      </c>
      <c r="L25" s="6">
        <v>991325</v>
      </c>
      <c r="M25" s="6">
        <v>991325</v>
      </c>
    </row>
    <row r="26" spans="1:15" ht="12.75">
      <c r="A26" s="215" t="s">
        <v>41</v>
      </c>
      <c r="B26" s="216"/>
      <c r="C26" s="216"/>
      <c r="D26" s="216"/>
      <c r="E26" s="216"/>
      <c r="F26" s="216"/>
      <c r="G26" s="216"/>
      <c r="H26" s="217"/>
      <c r="I26" s="1">
        <v>130</v>
      </c>
      <c r="J26" s="6">
        <v>2845064</v>
      </c>
      <c r="K26" s="6">
        <v>979334</v>
      </c>
      <c r="L26" s="6">
        <v>824246</v>
      </c>
      <c r="M26" s="6">
        <v>259544</v>
      </c>
      <c r="O26" s="131"/>
    </row>
    <row r="27" spans="1:15" ht="12.75">
      <c r="A27" s="215" t="s">
        <v>179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28">
        <f>SUM(J28:J32)</f>
        <v>214811</v>
      </c>
      <c r="K27" s="28">
        <f>SUM(K28:K32)</f>
        <v>103169</v>
      </c>
      <c r="L27" s="28">
        <f>SUM(L28:L32)</f>
        <v>1330479</v>
      </c>
      <c r="M27" s="28">
        <f>SUM(M28:M32)</f>
        <v>812146</v>
      </c>
      <c r="O27" s="131"/>
    </row>
    <row r="28" spans="1:13" ht="26.25" customHeight="1">
      <c r="A28" s="215" t="s">
        <v>193</v>
      </c>
      <c r="B28" s="216"/>
      <c r="C28" s="216"/>
      <c r="D28" s="216"/>
      <c r="E28" s="216"/>
      <c r="F28" s="216"/>
      <c r="G28" s="216"/>
      <c r="H28" s="217"/>
      <c r="I28" s="1">
        <v>132</v>
      </c>
      <c r="J28" s="6"/>
      <c r="K28" s="6"/>
      <c r="L28" s="6"/>
      <c r="M28" s="6"/>
    </row>
    <row r="29" spans="1:15" ht="26.25" customHeight="1">
      <c r="A29" s="215" t="s">
        <v>129</v>
      </c>
      <c r="B29" s="216"/>
      <c r="C29" s="216"/>
      <c r="D29" s="216"/>
      <c r="E29" s="216"/>
      <c r="F29" s="216"/>
      <c r="G29" s="216"/>
      <c r="H29" s="217"/>
      <c r="I29" s="1">
        <v>133</v>
      </c>
      <c r="J29" s="6">
        <v>167629</v>
      </c>
      <c r="K29" s="6">
        <v>102222</v>
      </c>
      <c r="L29" s="6">
        <v>1330479</v>
      </c>
      <c r="M29" s="6">
        <v>812146</v>
      </c>
      <c r="O29" s="131"/>
    </row>
    <row r="30" spans="1:13" ht="12.75">
      <c r="A30" s="215" t="s">
        <v>115</v>
      </c>
      <c r="B30" s="216"/>
      <c r="C30" s="216"/>
      <c r="D30" s="216"/>
      <c r="E30" s="216"/>
      <c r="F30" s="216"/>
      <c r="G30" s="216"/>
      <c r="H30" s="217"/>
      <c r="I30" s="1">
        <v>134</v>
      </c>
      <c r="J30" s="6"/>
      <c r="K30" s="6"/>
      <c r="L30" s="6"/>
      <c r="M30" s="6"/>
    </row>
    <row r="31" spans="1:13" ht="12.75">
      <c r="A31" s="215" t="s">
        <v>189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6"/>
      <c r="K31" s="6"/>
      <c r="L31" s="6"/>
      <c r="M31" s="6"/>
    </row>
    <row r="32" spans="1:13" ht="12.75">
      <c r="A32" s="215" t="s">
        <v>116</v>
      </c>
      <c r="B32" s="216"/>
      <c r="C32" s="216"/>
      <c r="D32" s="216"/>
      <c r="E32" s="216"/>
      <c r="F32" s="216"/>
      <c r="G32" s="216"/>
      <c r="H32" s="217"/>
      <c r="I32" s="1">
        <v>136</v>
      </c>
      <c r="J32" s="6">
        <v>47182</v>
      </c>
      <c r="K32" s="6">
        <v>947</v>
      </c>
      <c r="L32" s="6"/>
      <c r="M32" s="6"/>
    </row>
    <row r="33" spans="1:15" ht="12.75">
      <c r="A33" s="215" t="s">
        <v>180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28">
        <f>SUM(J34:J37)</f>
        <v>5333602</v>
      </c>
      <c r="K33" s="28">
        <f>SUM(K34:K37)</f>
        <v>2001658</v>
      </c>
      <c r="L33" s="28">
        <f>SUM(L34:L37)</f>
        <v>7140297</v>
      </c>
      <c r="M33" s="28">
        <f>SUM(M34:M37)</f>
        <v>2099794</v>
      </c>
      <c r="O33" s="131"/>
    </row>
    <row r="34" spans="1:13" ht="12.75">
      <c r="A34" s="215" t="s">
        <v>57</v>
      </c>
      <c r="B34" s="216"/>
      <c r="C34" s="216"/>
      <c r="D34" s="216"/>
      <c r="E34" s="216"/>
      <c r="F34" s="216"/>
      <c r="G34" s="216"/>
      <c r="H34" s="217"/>
      <c r="I34" s="1">
        <v>138</v>
      </c>
      <c r="J34" s="6">
        <v>79392</v>
      </c>
      <c r="K34" s="6"/>
      <c r="L34" s="6"/>
      <c r="M34" s="6"/>
    </row>
    <row r="35" spans="1:15" ht="26.25" customHeight="1">
      <c r="A35" s="215" t="s">
        <v>56</v>
      </c>
      <c r="B35" s="216"/>
      <c r="C35" s="216"/>
      <c r="D35" s="216"/>
      <c r="E35" s="216"/>
      <c r="F35" s="216"/>
      <c r="G35" s="216"/>
      <c r="H35" s="217"/>
      <c r="I35" s="1">
        <v>139</v>
      </c>
      <c r="J35" s="6">
        <v>4229165</v>
      </c>
      <c r="K35" s="6">
        <v>1697962</v>
      </c>
      <c r="L35" s="6">
        <v>5422633</v>
      </c>
      <c r="M35" s="6">
        <v>1563536</v>
      </c>
      <c r="O35" s="131"/>
    </row>
    <row r="36" spans="1:13" ht="12.75">
      <c r="A36" s="215" t="s">
        <v>190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6"/>
      <c r="K36" s="6">
        <v>0</v>
      </c>
      <c r="L36" s="6">
        <v>0</v>
      </c>
      <c r="M36" s="6">
        <v>0</v>
      </c>
    </row>
    <row r="37" spans="1:15" ht="12.75">
      <c r="A37" s="215" t="s">
        <v>58</v>
      </c>
      <c r="B37" s="216"/>
      <c r="C37" s="216"/>
      <c r="D37" s="216"/>
      <c r="E37" s="216"/>
      <c r="F37" s="216"/>
      <c r="G37" s="216"/>
      <c r="H37" s="217"/>
      <c r="I37" s="1">
        <v>141</v>
      </c>
      <c r="J37" s="6">
        <v>1025045</v>
      </c>
      <c r="K37" s="6">
        <v>303696</v>
      </c>
      <c r="L37" s="6">
        <v>1717664</v>
      </c>
      <c r="M37" s="6">
        <v>536258</v>
      </c>
      <c r="O37" s="131"/>
    </row>
    <row r="38" spans="1:13" ht="12.75">
      <c r="A38" s="215" t="s">
        <v>164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6"/>
      <c r="K38" s="6"/>
      <c r="L38" s="6"/>
      <c r="M38" s="6">
        <v>0</v>
      </c>
    </row>
    <row r="39" spans="1:13" ht="12.75">
      <c r="A39" s="215" t="s">
        <v>165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6"/>
      <c r="K39" s="6"/>
      <c r="L39" s="6"/>
      <c r="M39" s="6">
        <v>0</v>
      </c>
    </row>
    <row r="40" spans="1:13" ht="12.75">
      <c r="A40" s="215" t="s">
        <v>191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30"/>
      <c r="K40" s="30"/>
      <c r="L40" s="30"/>
      <c r="M40" s="30">
        <v>0</v>
      </c>
    </row>
    <row r="41" spans="1:13" ht="12.75">
      <c r="A41" s="215" t="s">
        <v>192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30"/>
      <c r="K41" s="30"/>
      <c r="L41" s="30"/>
      <c r="M41" s="30">
        <v>0</v>
      </c>
    </row>
    <row r="42" spans="1:15" ht="12.75">
      <c r="A42" s="215" t="s">
        <v>181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28">
        <f>J7+J27+J38+J40</f>
        <v>48432768</v>
      </c>
      <c r="K42" s="28">
        <f>K7+K27+K38+K40</f>
        <v>3391542</v>
      </c>
      <c r="L42" s="28">
        <f>L7+L27+L38+L40</f>
        <v>74077277</v>
      </c>
      <c r="M42" s="28">
        <f>M7+M27+M38+M40</f>
        <v>5451545</v>
      </c>
      <c r="O42" s="131"/>
    </row>
    <row r="43" spans="1:15" ht="12.75">
      <c r="A43" s="215" t="s">
        <v>182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28">
        <f>J10+J33+J39+J41</f>
        <v>52743802</v>
      </c>
      <c r="K43" s="28">
        <f>K10+K33+K39+K41</f>
        <v>15871177</v>
      </c>
      <c r="L43" s="28">
        <f>L10+L33+L39+L41</f>
        <v>65608604</v>
      </c>
      <c r="M43" s="28">
        <f>M10+M33+M39+M41</f>
        <v>14238652</v>
      </c>
      <c r="O43" s="131"/>
    </row>
    <row r="44" spans="1:15" ht="12.75">
      <c r="A44" s="215" t="s">
        <v>202</v>
      </c>
      <c r="B44" s="216"/>
      <c r="C44" s="216"/>
      <c r="D44" s="216"/>
      <c r="E44" s="216"/>
      <c r="F44" s="216"/>
      <c r="G44" s="216"/>
      <c r="H44" s="217"/>
      <c r="I44" s="1">
        <v>148</v>
      </c>
      <c r="J44" s="28">
        <f>J42-J43</f>
        <v>-4311034</v>
      </c>
      <c r="K44" s="28">
        <f>K42-K43</f>
        <v>-12479635</v>
      </c>
      <c r="L44" s="28">
        <f>L42-L43</f>
        <v>8468673</v>
      </c>
      <c r="M44" s="28">
        <f>M42-M43</f>
        <v>-8787107</v>
      </c>
      <c r="O44" s="131"/>
    </row>
    <row r="45" spans="1:15" ht="12.75">
      <c r="A45" s="224" t="s">
        <v>184</v>
      </c>
      <c r="B45" s="225"/>
      <c r="C45" s="225"/>
      <c r="D45" s="225"/>
      <c r="E45" s="225"/>
      <c r="F45" s="225"/>
      <c r="G45" s="225"/>
      <c r="H45" s="226"/>
      <c r="I45" s="1">
        <v>149</v>
      </c>
      <c r="J45" s="13">
        <f>IF(J42&gt;J43,J42-J43,0)</f>
        <v>0</v>
      </c>
      <c r="K45" s="13">
        <f>IF(K42&gt;K43,K42-K43,0)</f>
        <v>0</v>
      </c>
      <c r="L45" s="13">
        <f>IF(L42&gt;L43,L42-L43,0)</f>
        <v>8468673</v>
      </c>
      <c r="M45" s="13">
        <f>IF(M42&gt;M43,M42-M43,0)</f>
        <v>0</v>
      </c>
      <c r="O45" s="131"/>
    </row>
    <row r="46" spans="1:13" ht="12.75">
      <c r="A46" s="224" t="s">
        <v>185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3">
        <f>IF(J43&gt;J42,J43-J42,0)</f>
        <v>4311034</v>
      </c>
      <c r="K46" s="13">
        <f>IF(K43&gt;K42,K43-K42,0)</f>
        <v>12479635</v>
      </c>
      <c r="L46" s="13">
        <f>IF(L43&gt;L42,L43-L42,0)</f>
        <v>0</v>
      </c>
      <c r="M46" s="13">
        <f>IF(M43&gt;M42,M43-M42,0)</f>
        <v>8787107</v>
      </c>
    </row>
    <row r="47" spans="1:13" ht="12.75">
      <c r="A47" s="215" t="s">
        <v>183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6"/>
      <c r="K47" s="6"/>
      <c r="L47" s="6"/>
      <c r="M47" s="6"/>
    </row>
    <row r="48" spans="1:15" ht="12.75">
      <c r="A48" s="215" t="s">
        <v>203</v>
      </c>
      <c r="B48" s="216"/>
      <c r="C48" s="216"/>
      <c r="D48" s="216"/>
      <c r="E48" s="216"/>
      <c r="F48" s="216"/>
      <c r="G48" s="216"/>
      <c r="H48" s="217"/>
      <c r="I48" s="1">
        <v>152</v>
      </c>
      <c r="J48" s="28">
        <f>J44-J47</f>
        <v>-4311034</v>
      </c>
      <c r="K48" s="28">
        <f>K44-K47</f>
        <v>-12479635</v>
      </c>
      <c r="L48" s="28">
        <f>L44-L47</f>
        <v>8468673</v>
      </c>
      <c r="M48" s="28">
        <f>M44-M47</f>
        <v>-8787107</v>
      </c>
      <c r="O48" s="131"/>
    </row>
    <row r="49" spans="1:15" ht="12.75">
      <c r="A49" s="224" t="s">
        <v>161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3">
        <f>IF(J48&gt;0,J48,0)</f>
        <v>0</v>
      </c>
      <c r="K49" s="13">
        <f>IF(K48&gt;0,K48,0)</f>
        <v>0</v>
      </c>
      <c r="L49" s="13">
        <f>IF(L48&gt;0,L48,0)</f>
        <v>8468673</v>
      </c>
      <c r="M49" s="13">
        <f>IF(M48&gt;0,M48,0)</f>
        <v>0</v>
      </c>
      <c r="O49" s="131"/>
    </row>
    <row r="50" spans="1:14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20">
        <f>IF(J48&lt;0,-J48,0)</f>
        <v>4311034</v>
      </c>
      <c r="K50" s="20">
        <f>IF(K48&lt;0,-K48,0)</f>
        <v>12479635</v>
      </c>
      <c r="L50" s="20">
        <f>IF(L48&lt;0,-L48,0)</f>
        <v>0</v>
      </c>
      <c r="M50" s="20">
        <f>IF(M48&lt;0,-M48,0)</f>
        <v>8787107</v>
      </c>
      <c r="N50" s="29"/>
    </row>
    <row r="51" spans="1:13" ht="12.75" customHeight="1">
      <c r="A51" s="221" t="s">
        <v>277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12" t="s">
        <v>156</v>
      </c>
      <c r="B52" s="213"/>
      <c r="C52" s="213"/>
      <c r="D52" s="213"/>
      <c r="E52" s="213"/>
      <c r="F52" s="213"/>
      <c r="G52" s="213"/>
      <c r="H52" s="213"/>
      <c r="I52" s="14"/>
      <c r="J52" s="14"/>
      <c r="K52" s="14"/>
      <c r="L52" s="14"/>
      <c r="M52" s="21"/>
    </row>
    <row r="53" spans="1:13" ht="12.75">
      <c r="A53" s="243" t="s">
        <v>200</v>
      </c>
      <c r="B53" s="244"/>
      <c r="C53" s="244"/>
      <c r="D53" s="244"/>
      <c r="E53" s="244"/>
      <c r="F53" s="244"/>
      <c r="G53" s="244"/>
      <c r="H53" s="245"/>
      <c r="I53" s="1">
        <v>155</v>
      </c>
      <c r="J53" s="6"/>
      <c r="K53" s="6"/>
      <c r="L53" s="6"/>
      <c r="M53" s="6"/>
    </row>
    <row r="54" spans="1:13" ht="12.75">
      <c r="A54" s="243" t="s">
        <v>201</v>
      </c>
      <c r="B54" s="244"/>
      <c r="C54" s="244"/>
      <c r="D54" s="244"/>
      <c r="E54" s="244"/>
      <c r="F54" s="244"/>
      <c r="G54" s="244"/>
      <c r="H54" s="245"/>
      <c r="I54" s="1">
        <v>156</v>
      </c>
      <c r="J54" s="7"/>
      <c r="K54" s="7"/>
      <c r="L54" s="7"/>
      <c r="M54" s="7"/>
    </row>
    <row r="55" spans="1:13" ht="12.75" customHeight="1">
      <c r="A55" s="221" t="s">
        <v>158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12" t="s">
        <v>170</v>
      </c>
      <c r="B56" s="213"/>
      <c r="C56" s="213"/>
      <c r="D56" s="213"/>
      <c r="E56" s="213"/>
      <c r="F56" s="213"/>
      <c r="G56" s="213"/>
      <c r="H56" s="214"/>
      <c r="I56" s="8">
        <v>157</v>
      </c>
      <c r="J56" s="27">
        <f>+J48</f>
        <v>-4311034</v>
      </c>
      <c r="K56" s="27">
        <f>+K48</f>
        <v>-12479635</v>
      </c>
      <c r="L56" s="27">
        <f>+L48</f>
        <v>8468673</v>
      </c>
      <c r="M56" s="27">
        <f>+M48</f>
        <v>-8787107</v>
      </c>
    </row>
    <row r="57" spans="1:13" ht="12.75">
      <c r="A57" s="215" t="s">
        <v>187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3">
        <f>SUM(J58:J64)</f>
        <v>0</v>
      </c>
      <c r="K57" s="13">
        <f>SUM(K58:K64)</f>
        <v>0</v>
      </c>
      <c r="L57" s="13">
        <f>SUM(L58:L64)</f>
        <v>0</v>
      </c>
      <c r="M57" s="13">
        <f>SUM(M58:M64)</f>
        <v>0</v>
      </c>
    </row>
    <row r="58" spans="1:13" ht="12.75">
      <c r="A58" s="215" t="s">
        <v>194</v>
      </c>
      <c r="B58" s="216"/>
      <c r="C58" s="216"/>
      <c r="D58" s="216"/>
      <c r="E58" s="216"/>
      <c r="F58" s="216"/>
      <c r="G58" s="216"/>
      <c r="H58" s="217"/>
      <c r="I58" s="1">
        <v>159</v>
      </c>
      <c r="J58" s="6"/>
      <c r="K58" s="6"/>
      <c r="L58" s="6"/>
      <c r="M58" s="6"/>
    </row>
    <row r="59" spans="1:13" ht="26.25" customHeight="1">
      <c r="A59" s="215" t="s">
        <v>195</v>
      </c>
      <c r="B59" s="216"/>
      <c r="C59" s="216"/>
      <c r="D59" s="216"/>
      <c r="E59" s="216"/>
      <c r="F59" s="216"/>
      <c r="G59" s="216"/>
      <c r="H59" s="217"/>
      <c r="I59" s="1">
        <v>160</v>
      </c>
      <c r="J59" s="6"/>
      <c r="K59" s="6"/>
      <c r="L59" s="6"/>
      <c r="M59" s="6"/>
    </row>
    <row r="60" spans="1:13" ht="26.25" customHeight="1">
      <c r="A60" s="215" t="s">
        <v>39</v>
      </c>
      <c r="B60" s="216"/>
      <c r="C60" s="216"/>
      <c r="D60" s="216"/>
      <c r="E60" s="216"/>
      <c r="F60" s="216"/>
      <c r="G60" s="216"/>
      <c r="H60" s="217"/>
      <c r="I60" s="1">
        <v>161</v>
      </c>
      <c r="J60" s="6"/>
      <c r="K60" s="6"/>
      <c r="L60" s="6"/>
      <c r="M60" s="6"/>
    </row>
    <row r="61" spans="1:13" ht="12.75">
      <c r="A61" s="215" t="s">
        <v>196</v>
      </c>
      <c r="B61" s="216"/>
      <c r="C61" s="216"/>
      <c r="D61" s="216"/>
      <c r="E61" s="216"/>
      <c r="F61" s="216"/>
      <c r="G61" s="216"/>
      <c r="H61" s="217"/>
      <c r="I61" s="1">
        <v>162</v>
      </c>
      <c r="J61" s="6"/>
      <c r="K61" s="6"/>
      <c r="L61" s="6"/>
      <c r="M61" s="6"/>
    </row>
    <row r="62" spans="1:13" ht="12.75">
      <c r="A62" s="215" t="s">
        <v>197</v>
      </c>
      <c r="B62" s="216"/>
      <c r="C62" s="216"/>
      <c r="D62" s="216"/>
      <c r="E62" s="216"/>
      <c r="F62" s="216"/>
      <c r="G62" s="216"/>
      <c r="H62" s="217"/>
      <c r="I62" s="1">
        <v>163</v>
      </c>
      <c r="J62" s="6"/>
      <c r="K62" s="6"/>
      <c r="L62" s="6"/>
      <c r="M62" s="6"/>
    </row>
    <row r="63" spans="1:13" ht="12.75">
      <c r="A63" s="215" t="s">
        <v>198</v>
      </c>
      <c r="B63" s="216"/>
      <c r="C63" s="216"/>
      <c r="D63" s="216"/>
      <c r="E63" s="216"/>
      <c r="F63" s="216"/>
      <c r="G63" s="216"/>
      <c r="H63" s="217"/>
      <c r="I63" s="1">
        <v>164</v>
      </c>
      <c r="J63" s="6"/>
      <c r="K63" s="6"/>
      <c r="L63" s="6"/>
      <c r="M63" s="6"/>
    </row>
    <row r="64" spans="1:13" ht="12.75">
      <c r="A64" s="215" t="s">
        <v>199</v>
      </c>
      <c r="B64" s="216"/>
      <c r="C64" s="216"/>
      <c r="D64" s="216"/>
      <c r="E64" s="216"/>
      <c r="F64" s="216"/>
      <c r="G64" s="216"/>
      <c r="H64" s="217"/>
      <c r="I64" s="1">
        <v>165</v>
      </c>
      <c r="J64" s="6"/>
      <c r="K64" s="6"/>
      <c r="L64" s="6"/>
      <c r="M64" s="6"/>
    </row>
    <row r="65" spans="1:13" ht="12.75">
      <c r="A65" s="215" t="s">
        <v>188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6"/>
      <c r="K65" s="6"/>
      <c r="L65" s="6"/>
      <c r="M65" s="6"/>
    </row>
    <row r="66" spans="1:13" ht="26.25" customHeight="1">
      <c r="A66" s="215" t="s">
        <v>162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3">
        <f>J57-J65</f>
        <v>0</v>
      </c>
      <c r="K66" s="13">
        <f>K57-K65</f>
        <v>0</v>
      </c>
      <c r="L66" s="13">
        <f>L57-L65</f>
        <v>0</v>
      </c>
      <c r="M66" s="13">
        <f>M57-M65</f>
        <v>0</v>
      </c>
    </row>
    <row r="67" spans="1:13" ht="12.75">
      <c r="A67" s="215" t="s">
        <v>163</v>
      </c>
      <c r="B67" s="216"/>
      <c r="C67" s="216"/>
      <c r="D67" s="216"/>
      <c r="E67" s="216"/>
      <c r="F67" s="216"/>
      <c r="G67" s="216"/>
      <c r="H67" s="217"/>
      <c r="I67" s="1">
        <v>168</v>
      </c>
      <c r="J67" s="20">
        <f>J56+J66</f>
        <v>-4311034</v>
      </c>
      <c r="K67" s="20">
        <f>K56+K66</f>
        <v>-12479635</v>
      </c>
      <c r="L67" s="20">
        <f>L56+L66</f>
        <v>8468673</v>
      </c>
      <c r="M67" s="20">
        <f>M56+M66</f>
        <v>-8787107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157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200</v>
      </c>
      <c r="B70" s="244"/>
      <c r="C70" s="244"/>
      <c r="D70" s="244"/>
      <c r="E70" s="244"/>
      <c r="F70" s="244"/>
      <c r="G70" s="244"/>
      <c r="H70" s="245"/>
      <c r="I70" s="1">
        <v>169</v>
      </c>
      <c r="J70" s="6"/>
      <c r="K70" s="6"/>
      <c r="L70" s="6"/>
      <c r="M70" s="6"/>
    </row>
    <row r="71" spans="1:13" ht="12.75">
      <c r="A71" s="250" t="s">
        <v>201</v>
      </c>
      <c r="B71" s="251"/>
      <c r="C71" s="251"/>
      <c r="D71" s="251"/>
      <c r="E71" s="251"/>
      <c r="F71" s="251"/>
      <c r="G71" s="251"/>
      <c r="H71" s="252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56:M56" unlockedFormula="1"/>
    <ignoredError sqref="J16:L16 J22:L22 K33:M33" formulaRange="1"/>
    <ignoredError sqref="M22 M16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2" width="9.140625" style="127" customWidth="1"/>
    <col min="13" max="13" width="10.140625" style="127" bestFit="1" customWidth="1"/>
    <col min="14" max="16384" width="9.140625" style="127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286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1.75">
      <c r="A4" s="262" t="s">
        <v>50</v>
      </c>
      <c r="B4" s="262"/>
      <c r="C4" s="262"/>
      <c r="D4" s="262"/>
      <c r="E4" s="262"/>
      <c r="F4" s="262"/>
      <c r="G4" s="262"/>
      <c r="H4" s="262"/>
      <c r="I4" s="23" t="s">
        <v>245</v>
      </c>
      <c r="J4" s="24" t="s">
        <v>284</v>
      </c>
      <c r="K4" s="24" t="s">
        <v>285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25">
        <v>2</v>
      </c>
      <c r="J5" s="26" t="s">
        <v>249</v>
      </c>
      <c r="K5" s="26" t="s">
        <v>250</v>
      </c>
    </row>
    <row r="6" spans="1:11" ht="12.75">
      <c r="A6" s="221" t="s">
        <v>130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-4311034</v>
      </c>
      <c r="K7" s="6">
        <v>8468673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5616289</v>
      </c>
      <c r="K8" s="6">
        <v>7400272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6"/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6">
        <v>3539281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6">
        <v>1228638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6">
        <v>1762266</v>
      </c>
    </row>
    <row r="13" spans="1:11" ht="12.75">
      <c r="A13" s="215" t="s">
        <v>131</v>
      </c>
      <c r="B13" s="216"/>
      <c r="C13" s="216"/>
      <c r="D13" s="216"/>
      <c r="E13" s="216"/>
      <c r="F13" s="216"/>
      <c r="G13" s="216"/>
      <c r="H13" s="216"/>
      <c r="I13" s="1">
        <v>7</v>
      </c>
      <c r="J13" s="28">
        <f>SUM(J7:J12)</f>
        <v>1305255</v>
      </c>
      <c r="K13" s="28">
        <f>SUM(K7:K12)</f>
        <v>22399130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1276171</v>
      </c>
      <c r="K14" s="6">
        <v>18427661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3341039</v>
      </c>
      <c r="K15" s="6"/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2082704</v>
      </c>
      <c r="K16" s="6"/>
    </row>
    <row r="17" spans="1:13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15903547</v>
      </c>
      <c r="K17" s="6">
        <v>41069411</v>
      </c>
      <c r="M17" s="128"/>
    </row>
    <row r="18" spans="1:11" ht="12.75">
      <c r="A18" s="215" t="s">
        <v>132</v>
      </c>
      <c r="B18" s="216"/>
      <c r="C18" s="216"/>
      <c r="D18" s="216"/>
      <c r="E18" s="216"/>
      <c r="F18" s="216"/>
      <c r="G18" s="216"/>
      <c r="H18" s="216"/>
      <c r="I18" s="1">
        <v>12</v>
      </c>
      <c r="J18" s="28">
        <f>SUM(J14:J17)</f>
        <v>22603461</v>
      </c>
      <c r="K18" s="28">
        <f>SUM(K14:K17)</f>
        <v>59497072</v>
      </c>
    </row>
    <row r="19" spans="1:11" ht="26.25" customHeight="1">
      <c r="A19" s="215" t="s">
        <v>30</v>
      </c>
      <c r="B19" s="216"/>
      <c r="C19" s="216"/>
      <c r="D19" s="216"/>
      <c r="E19" s="216"/>
      <c r="F19" s="216"/>
      <c r="G19" s="216"/>
      <c r="H19" s="216"/>
      <c r="I19" s="1">
        <v>13</v>
      </c>
      <c r="J19" s="28">
        <f>IF(J13&gt;J18,J13-J18,0)</f>
        <v>0</v>
      </c>
      <c r="K19" s="28">
        <f>IF(K13&gt;K18,K13-K18,0)</f>
        <v>0</v>
      </c>
    </row>
    <row r="20" spans="1:11" ht="26.25" customHeight="1">
      <c r="A20" s="215" t="s">
        <v>31</v>
      </c>
      <c r="B20" s="216"/>
      <c r="C20" s="216"/>
      <c r="D20" s="216"/>
      <c r="E20" s="216"/>
      <c r="F20" s="216"/>
      <c r="G20" s="216"/>
      <c r="H20" s="216"/>
      <c r="I20" s="1">
        <v>14</v>
      </c>
      <c r="J20" s="28">
        <f>IF(J18&gt;J13,J18-J13,0)</f>
        <v>21298206</v>
      </c>
      <c r="K20" s="28">
        <f>IF(K18&gt;K13,K18-K13,0)</f>
        <v>37097942</v>
      </c>
    </row>
    <row r="21" spans="1:11" ht="12.75">
      <c r="A21" s="221" t="s">
        <v>133</v>
      </c>
      <c r="B21" s="235"/>
      <c r="C21" s="235"/>
      <c r="D21" s="235"/>
      <c r="E21" s="235"/>
      <c r="F21" s="235"/>
      <c r="G21" s="235"/>
      <c r="H21" s="235"/>
      <c r="I21" s="264"/>
      <c r="J21" s="264"/>
      <c r="K21" s="265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6"/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6"/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6"/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6"/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6"/>
    </row>
    <row r="27" spans="1:11" ht="12.75">
      <c r="A27" s="215" t="s">
        <v>137</v>
      </c>
      <c r="B27" s="216"/>
      <c r="C27" s="216"/>
      <c r="D27" s="216"/>
      <c r="E27" s="216"/>
      <c r="F27" s="216"/>
      <c r="G27" s="216"/>
      <c r="H27" s="216"/>
      <c r="I27" s="1">
        <v>20</v>
      </c>
      <c r="J27" s="28">
        <f>SUM(J22:J26)</f>
        <v>0</v>
      </c>
      <c r="K27" s="28">
        <f>SUM(K22:K26)</f>
        <v>0</v>
      </c>
    </row>
    <row r="28" spans="1:12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95715481</v>
      </c>
      <c r="K28" s="6">
        <v>11155917</v>
      </c>
      <c r="L28" s="128"/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6"/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6"/>
    </row>
    <row r="31" spans="1:11" ht="12.75">
      <c r="A31" s="215" t="s">
        <v>2</v>
      </c>
      <c r="B31" s="216"/>
      <c r="C31" s="216"/>
      <c r="D31" s="216"/>
      <c r="E31" s="216"/>
      <c r="F31" s="216"/>
      <c r="G31" s="216"/>
      <c r="H31" s="216"/>
      <c r="I31" s="1">
        <v>24</v>
      </c>
      <c r="J31" s="28">
        <f>SUM(J28:J30)</f>
        <v>95715481</v>
      </c>
      <c r="K31" s="28">
        <f>SUM(K28:K30)</f>
        <v>11155917</v>
      </c>
    </row>
    <row r="32" spans="1:11" ht="26.25" customHeight="1">
      <c r="A32" s="215" t="s">
        <v>32</v>
      </c>
      <c r="B32" s="216"/>
      <c r="C32" s="216"/>
      <c r="D32" s="216"/>
      <c r="E32" s="216"/>
      <c r="F32" s="216"/>
      <c r="G32" s="216"/>
      <c r="H32" s="216"/>
      <c r="I32" s="1">
        <v>25</v>
      </c>
      <c r="J32" s="28">
        <f>IF(J27&gt;J31,J27-J31,0)</f>
        <v>0</v>
      </c>
      <c r="K32" s="28">
        <f>IF(K27&gt;K31,K27-K31,0)</f>
        <v>0</v>
      </c>
    </row>
    <row r="33" spans="1:11" ht="26.25" customHeight="1">
      <c r="A33" s="215" t="s">
        <v>33</v>
      </c>
      <c r="B33" s="216"/>
      <c r="C33" s="216"/>
      <c r="D33" s="216"/>
      <c r="E33" s="216"/>
      <c r="F33" s="216"/>
      <c r="G33" s="216"/>
      <c r="H33" s="216"/>
      <c r="I33" s="1">
        <v>26</v>
      </c>
      <c r="J33" s="28">
        <f>IF(J31&gt;J27,J31-J27,0)</f>
        <v>95715481</v>
      </c>
      <c r="K33" s="28">
        <f>IF(K31&gt;K27,K31-K27,0)</f>
        <v>11155917</v>
      </c>
    </row>
    <row r="34" spans="1:11" ht="12.75">
      <c r="A34" s="221" t="s">
        <v>134</v>
      </c>
      <c r="B34" s="235"/>
      <c r="C34" s="235"/>
      <c r="D34" s="235"/>
      <c r="E34" s="235"/>
      <c r="F34" s="235"/>
      <c r="G34" s="235"/>
      <c r="H34" s="235"/>
      <c r="I34" s="264"/>
      <c r="J34" s="264"/>
      <c r="K34" s="265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39500000</v>
      </c>
      <c r="K35" s="6">
        <v>7484400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99648757</v>
      </c>
      <c r="K36" s="6">
        <v>47950095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6"/>
    </row>
    <row r="38" spans="1:11" ht="12.75">
      <c r="A38" s="215" t="s">
        <v>59</v>
      </c>
      <c r="B38" s="216"/>
      <c r="C38" s="216"/>
      <c r="D38" s="216"/>
      <c r="E38" s="216"/>
      <c r="F38" s="216"/>
      <c r="G38" s="216"/>
      <c r="H38" s="216"/>
      <c r="I38" s="1">
        <v>30</v>
      </c>
      <c r="J38" s="28">
        <f>SUM(J35:J37)</f>
        <v>139148757</v>
      </c>
      <c r="K38" s="28">
        <f>SUM(K35:K37)</f>
        <v>55434495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21474277</v>
      </c>
      <c r="K39" s="6">
        <v>3891094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6"/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6">
        <v>408492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6"/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6">
        <v>2500000</v>
      </c>
    </row>
    <row r="44" spans="1:11" ht="12.75">
      <c r="A44" s="215" t="s">
        <v>60</v>
      </c>
      <c r="B44" s="216"/>
      <c r="C44" s="216"/>
      <c r="D44" s="216"/>
      <c r="E44" s="216"/>
      <c r="F44" s="216"/>
      <c r="G44" s="216"/>
      <c r="H44" s="216"/>
      <c r="I44" s="1">
        <v>36</v>
      </c>
      <c r="J44" s="28">
        <f>SUM(J39:J43)</f>
        <v>21474277</v>
      </c>
      <c r="K44" s="28">
        <f>SUM(K39:K43)</f>
        <v>6799586</v>
      </c>
    </row>
    <row r="45" spans="1:11" ht="24.75" customHeight="1">
      <c r="A45" s="215" t="s">
        <v>11</v>
      </c>
      <c r="B45" s="216"/>
      <c r="C45" s="216"/>
      <c r="D45" s="216"/>
      <c r="E45" s="216"/>
      <c r="F45" s="216"/>
      <c r="G45" s="216"/>
      <c r="H45" s="216"/>
      <c r="I45" s="1">
        <v>37</v>
      </c>
      <c r="J45" s="28">
        <f>IF(J38&gt;J44,J38-J44,0)</f>
        <v>117674480</v>
      </c>
      <c r="K45" s="28">
        <f>IF(K38&gt;K44,K38-K44,0)</f>
        <v>48634909</v>
      </c>
    </row>
    <row r="46" spans="1:11" ht="24" customHeight="1">
      <c r="A46" s="215" t="s">
        <v>12</v>
      </c>
      <c r="B46" s="216"/>
      <c r="C46" s="216"/>
      <c r="D46" s="216"/>
      <c r="E46" s="216"/>
      <c r="F46" s="216"/>
      <c r="G46" s="216"/>
      <c r="H46" s="216"/>
      <c r="I46" s="1">
        <v>38</v>
      </c>
      <c r="J46" s="28">
        <f>IF(J44&gt;J38,J44-J38,0)</f>
        <v>0</v>
      </c>
      <c r="K46" s="28">
        <f>IF(K44&gt;K38,K44-K38,0)</f>
        <v>0</v>
      </c>
    </row>
    <row r="47" spans="1:13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13">
        <f>IF(J19-J20+J32-J33+J45-J46&gt;0,J19-J20+J32-J33+J45-J46,0)</f>
        <v>660793</v>
      </c>
      <c r="K47" s="13">
        <f>IF(K19-K20+K32-K33+K45-K46&gt;0,K19-K20+K32-K33+K45-K46,0)</f>
        <v>381050</v>
      </c>
      <c r="L47" s="128"/>
      <c r="M47" s="128"/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13">
        <f>IF(J20-J19+J33-J32+J46-J45&gt;0,J20-J19+J33-J32+J46-J45,0)</f>
        <v>0</v>
      </c>
      <c r="K48" s="13">
        <f>IF(K20-K19+K33-K32+K46-K45&gt;0,K20-K19+K33-K32+K46-K45,0)</f>
        <v>0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73254</v>
      </c>
      <c r="K49" s="6">
        <f>+J52</f>
        <v>734047</v>
      </c>
    </row>
    <row r="50" spans="1:13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660793</v>
      </c>
      <c r="K50" s="6">
        <f>+K47</f>
        <v>381050</v>
      </c>
      <c r="L50" s="128"/>
      <c r="M50" s="135"/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f>+J48</f>
        <v>0</v>
      </c>
      <c r="K51" s="6">
        <f>+K48</f>
        <v>0</v>
      </c>
    </row>
    <row r="52" spans="1:13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20">
        <f>J49+J50-J51</f>
        <v>734047</v>
      </c>
      <c r="K52" s="20">
        <f>K49+K50-K51</f>
        <v>1115097</v>
      </c>
      <c r="L52" s="128"/>
      <c r="M52" s="12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K49:K50 J51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7" customWidth="1"/>
    <col min="5" max="5" width="10.421875" style="37" bestFit="1" customWidth="1"/>
    <col min="6" max="6" width="8.57421875" style="37" customWidth="1"/>
    <col min="7" max="7" width="6.28125" style="37" customWidth="1"/>
    <col min="8" max="8" width="8.28125" style="37" customWidth="1"/>
    <col min="9" max="9" width="9.140625" style="37" customWidth="1"/>
    <col min="10" max="10" width="9.421875" style="37" bestFit="1" customWidth="1"/>
    <col min="11" max="11" width="9.421875" style="37" customWidth="1"/>
    <col min="12" max="16384" width="9.140625" style="37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36"/>
    </row>
    <row r="2" spans="1:12" ht="15">
      <c r="A2" s="34"/>
      <c r="B2" s="35"/>
      <c r="C2" s="282" t="s">
        <v>248</v>
      </c>
      <c r="D2" s="282"/>
      <c r="E2" s="39">
        <v>42736</v>
      </c>
      <c r="F2" s="38" t="s">
        <v>216</v>
      </c>
      <c r="G2" s="283" t="s">
        <v>305</v>
      </c>
      <c r="H2" s="284"/>
      <c r="I2" s="35"/>
      <c r="J2" s="35"/>
      <c r="K2" s="35"/>
      <c r="L2" s="40"/>
    </row>
    <row r="3" spans="1:11" ht="21.75">
      <c r="A3" s="285" t="s">
        <v>50</v>
      </c>
      <c r="B3" s="285"/>
      <c r="C3" s="285"/>
      <c r="D3" s="285"/>
      <c r="E3" s="285"/>
      <c r="F3" s="285"/>
      <c r="G3" s="285"/>
      <c r="H3" s="285"/>
      <c r="I3" s="41" t="s">
        <v>301</v>
      </c>
      <c r="J3" s="42" t="s">
        <v>124</v>
      </c>
      <c r="K3" s="42" t="s">
        <v>125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44">
        <v>2</v>
      </c>
      <c r="J4" s="43" t="s">
        <v>249</v>
      </c>
      <c r="K4" s="43" t="s">
        <v>250</v>
      </c>
    </row>
    <row r="5" spans="1:11" ht="12.75">
      <c r="A5" s="274" t="s">
        <v>251</v>
      </c>
      <c r="B5" s="275"/>
      <c r="C5" s="275"/>
      <c r="D5" s="275"/>
      <c r="E5" s="275"/>
      <c r="F5" s="275"/>
      <c r="G5" s="275"/>
      <c r="H5" s="275"/>
      <c r="I5" s="45">
        <v>1</v>
      </c>
      <c r="J5" s="46">
        <v>52662500</v>
      </c>
      <c r="K5" s="46">
        <v>52662500</v>
      </c>
    </row>
    <row r="6" spans="1:11" ht="12.75">
      <c r="A6" s="274" t="s">
        <v>252</v>
      </c>
      <c r="B6" s="275"/>
      <c r="C6" s="275"/>
      <c r="D6" s="275"/>
      <c r="E6" s="275"/>
      <c r="F6" s="275"/>
      <c r="G6" s="275"/>
      <c r="H6" s="275"/>
      <c r="I6" s="45">
        <v>2</v>
      </c>
      <c r="J6" s="47">
        <v>154379201</v>
      </c>
      <c r="K6" s="47">
        <v>8682933</v>
      </c>
    </row>
    <row r="7" spans="1:11" ht="12.75">
      <c r="A7" s="274" t="s">
        <v>253</v>
      </c>
      <c r="B7" s="275"/>
      <c r="C7" s="275"/>
      <c r="D7" s="275"/>
      <c r="E7" s="275"/>
      <c r="F7" s="275"/>
      <c r="G7" s="275"/>
      <c r="H7" s="275"/>
      <c r="I7" s="45">
        <v>3</v>
      </c>
      <c r="J7" s="47"/>
      <c r="K7" s="47">
        <v>0</v>
      </c>
    </row>
    <row r="8" spans="1:12" ht="12.75">
      <c r="A8" s="274" t="s">
        <v>254</v>
      </c>
      <c r="B8" s="275"/>
      <c r="C8" s="275"/>
      <c r="D8" s="275"/>
      <c r="E8" s="275"/>
      <c r="F8" s="275"/>
      <c r="G8" s="275"/>
      <c r="H8" s="275"/>
      <c r="I8" s="45">
        <v>4</v>
      </c>
      <c r="J8" s="47">
        <v>-141385234</v>
      </c>
      <c r="K8" s="47">
        <v>0</v>
      </c>
      <c r="L8" s="48"/>
    </row>
    <row r="9" spans="1:11" ht="12.75">
      <c r="A9" s="274" t="s">
        <v>255</v>
      </c>
      <c r="B9" s="275"/>
      <c r="C9" s="275"/>
      <c r="D9" s="275"/>
      <c r="E9" s="275"/>
      <c r="F9" s="275"/>
      <c r="G9" s="275"/>
      <c r="H9" s="275"/>
      <c r="I9" s="45">
        <v>5</v>
      </c>
      <c r="J9" s="47">
        <v>-4311034</v>
      </c>
      <c r="K9" s="47">
        <v>8468673</v>
      </c>
    </row>
    <row r="10" spans="1:11" ht="12.75">
      <c r="A10" s="274" t="s">
        <v>256</v>
      </c>
      <c r="B10" s="275"/>
      <c r="C10" s="275"/>
      <c r="D10" s="275"/>
      <c r="E10" s="275"/>
      <c r="F10" s="275"/>
      <c r="G10" s="275"/>
      <c r="H10" s="275"/>
      <c r="I10" s="45">
        <v>6</v>
      </c>
      <c r="J10" s="47">
        <v>100990182</v>
      </c>
      <c r="K10" s="47">
        <v>103514936</v>
      </c>
    </row>
    <row r="11" spans="1:11" ht="12.75">
      <c r="A11" s="274" t="s">
        <v>257</v>
      </c>
      <c r="B11" s="275"/>
      <c r="C11" s="275"/>
      <c r="D11" s="275"/>
      <c r="E11" s="275"/>
      <c r="F11" s="275"/>
      <c r="G11" s="275"/>
      <c r="H11" s="275"/>
      <c r="I11" s="45">
        <v>7</v>
      </c>
      <c r="J11" s="47"/>
      <c r="K11" s="47"/>
    </row>
    <row r="12" spans="1:11" ht="12.75">
      <c r="A12" s="274" t="s">
        <v>258</v>
      </c>
      <c r="B12" s="275"/>
      <c r="C12" s="275"/>
      <c r="D12" s="275"/>
      <c r="E12" s="275"/>
      <c r="F12" s="275"/>
      <c r="G12" s="275"/>
      <c r="H12" s="275"/>
      <c r="I12" s="45">
        <v>8</v>
      </c>
      <c r="J12" s="47"/>
      <c r="K12" s="47"/>
    </row>
    <row r="13" spans="1:11" ht="12.75">
      <c r="A13" s="274" t="s">
        <v>259</v>
      </c>
      <c r="B13" s="275"/>
      <c r="C13" s="275"/>
      <c r="D13" s="275"/>
      <c r="E13" s="275"/>
      <c r="F13" s="275"/>
      <c r="G13" s="275"/>
      <c r="H13" s="275"/>
      <c r="I13" s="45">
        <v>9</v>
      </c>
      <c r="J13" s="47"/>
      <c r="K13" s="47"/>
    </row>
    <row r="14" spans="1:11" ht="12.75">
      <c r="A14" s="276" t="s">
        <v>260</v>
      </c>
      <c r="B14" s="277"/>
      <c r="C14" s="277"/>
      <c r="D14" s="277"/>
      <c r="E14" s="277"/>
      <c r="F14" s="277"/>
      <c r="G14" s="277"/>
      <c r="H14" s="277"/>
      <c r="I14" s="45">
        <v>10</v>
      </c>
      <c r="J14" s="49">
        <f>SUM(J5:J13)</f>
        <v>162335615</v>
      </c>
      <c r="K14" s="49">
        <f>SUM(K5:K13)</f>
        <v>173329042</v>
      </c>
    </row>
    <row r="15" spans="1:11" ht="12.75">
      <c r="A15" s="274" t="s">
        <v>261</v>
      </c>
      <c r="B15" s="275"/>
      <c r="C15" s="275"/>
      <c r="D15" s="275"/>
      <c r="E15" s="275"/>
      <c r="F15" s="275"/>
      <c r="G15" s="275"/>
      <c r="H15" s="275"/>
      <c r="I15" s="45">
        <v>11</v>
      </c>
      <c r="J15" s="47"/>
      <c r="K15" s="47"/>
    </row>
    <row r="16" spans="1:11" ht="12.75">
      <c r="A16" s="274" t="s">
        <v>262</v>
      </c>
      <c r="B16" s="275"/>
      <c r="C16" s="275"/>
      <c r="D16" s="275"/>
      <c r="E16" s="275"/>
      <c r="F16" s="275"/>
      <c r="G16" s="275"/>
      <c r="H16" s="275"/>
      <c r="I16" s="45">
        <v>12</v>
      </c>
      <c r="J16" s="47"/>
      <c r="K16" s="47"/>
    </row>
    <row r="17" spans="1:11" ht="12.75">
      <c r="A17" s="274" t="s">
        <v>263</v>
      </c>
      <c r="B17" s="275"/>
      <c r="C17" s="275"/>
      <c r="D17" s="275"/>
      <c r="E17" s="275"/>
      <c r="F17" s="275"/>
      <c r="G17" s="275"/>
      <c r="H17" s="275"/>
      <c r="I17" s="45">
        <v>13</v>
      </c>
      <c r="J17" s="47"/>
      <c r="K17" s="47"/>
    </row>
    <row r="18" spans="1:11" ht="12.75">
      <c r="A18" s="274" t="s">
        <v>264</v>
      </c>
      <c r="B18" s="275"/>
      <c r="C18" s="275"/>
      <c r="D18" s="275"/>
      <c r="E18" s="275"/>
      <c r="F18" s="275"/>
      <c r="G18" s="275"/>
      <c r="H18" s="275"/>
      <c r="I18" s="45">
        <v>14</v>
      </c>
      <c r="J18" s="47"/>
      <c r="K18" s="47"/>
    </row>
    <row r="19" spans="1:11" ht="12.75">
      <c r="A19" s="274" t="s">
        <v>265</v>
      </c>
      <c r="B19" s="275"/>
      <c r="C19" s="275"/>
      <c r="D19" s="275"/>
      <c r="E19" s="275"/>
      <c r="F19" s="275"/>
      <c r="G19" s="275"/>
      <c r="H19" s="275"/>
      <c r="I19" s="45">
        <v>15</v>
      </c>
      <c r="J19" s="47"/>
      <c r="K19" s="47"/>
    </row>
    <row r="20" spans="1:11" ht="12.75">
      <c r="A20" s="274" t="s">
        <v>266</v>
      </c>
      <c r="B20" s="275"/>
      <c r="C20" s="275"/>
      <c r="D20" s="275"/>
      <c r="E20" s="275"/>
      <c r="F20" s="275"/>
      <c r="G20" s="275"/>
      <c r="H20" s="275"/>
      <c r="I20" s="45">
        <v>16</v>
      </c>
      <c r="J20" s="47"/>
      <c r="K20" s="47"/>
    </row>
    <row r="21" spans="1:11" ht="12.75">
      <c r="A21" s="276" t="s">
        <v>267</v>
      </c>
      <c r="B21" s="277"/>
      <c r="C21" s="277"/>
      <c r="D21" s="277"/>
      <c r="E21" s="277"/>
      <c r="F21" s="277"/>
      <c r="G21" s="277"/>
      <c r="H21" s="277"/>
      <c r="I21" s="45">
        <v>17</v>
      </c>
      <c r="J21" s="50">
        <f>SUM(J15:J20)</f>
        <v>0</v>
      </c>
      <c r="K21" s="5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51">
        <v>18</v>
      </c>
      <c r="J23" s="46"/>
      <c r="K23" s="46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52">
        <v>19</v>
      </c>
      <c r="J24" s="50"/>
      <c r="K24" s="50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287" t="s">
        <v>246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288" t="s">
        <v>281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Petković</cp:lastModifiedBy>
  <cp:lastPrinted>2018-02-28T16:02:50Z</cp:lastPrinted>
  <dcterms:created xsi:type="dcterms:W3CDTF">2008-10-17T11:51:54Z</dcterms:created>
  <dcterms:modified xsi:type="dcterms:W3CDTF">2018-02-28T16:07:13Z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