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SUF_svi\TFI KI\TFI-KI 2020 Q1\Engleske verzije izvještaja\Consolidated\"/>
    </mc:Choice>
  </mc:AlternateContent>
  <xr:revisionPtr revIDLastSave="0" documentId="13_ncr:1_{EA8C128F-B028-41AC-96BE-446F3EB5AA30}" xr6:coauthVersionLast="44" xr6:coauthVersionMax="44" xr10:uidLastSave="{00000000-0000-0000-0000-000000000000}"/>
  <bookViews>
    <workbookView xWindow="28680" yWindow="-120" windowWidth="29040" windowHeight="15840" xr2:uid="{00000000-000D-0000-FFFF-FFFF00000000}"/>
  </bookViews>
  <sheets>
    <sheet name="General data" sheetId="7" r:id="rId1"/>
    <sheet name="Balance sheet" sheetId="2" r:id="rId2"/>
    <sheet name="P&amp;L" sheetId="3" r:id="rId3"/>
    <sheet name="Cash flow" sheetId="4" r:id="rId4"/>
    <sheet name="Changes in equity" sheetId="5" r:id="rId5"/>
    <sheet name="Notes" sheetId="6" r:id="rId6"/>
  </sheets>
  <definedNames>
    <definedName name="OLE_LINK1" localSheetId="0">'General data'!$A$1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7" i="5" l="1"/>
  <c r="I27" i="5"/>
  <c r="E27" i="5"/>
  <c r="P26" i="5"/>
  <c r="P25" i="5"/>
  <c r="P24" i="5"/>
  <c r="P23" i="5"/>
  <c r="P22" i="5"/>
  <c r="P21" i="5"/>
  <c r="P20" i="5"/>
  <c r="P19" i="5"/>
  <c r="P18" i="5"/>
  <c r="P17" i="5"/>
  <c r="P16" i="5"/>
  <c r="P15" i="5"/>
  <c r="P14" i="5"/>
  <c r="P13" i="5"/>
  <c r="P12" i="5"/>
  <c r="P11" i="5"/>
  <c r="O10" i="5"/>
  <c r="O27" i="5" s="1"/>
  <c r="N10" i="5"/>
  <c r="N27" i="5" s="1"/>
  <c r="M10" i="5"/>
  <c r="L10" i="5"/>
  <c r="L27" i="5" s="1"/>
  <c r="K10" i="5"/>
  <c r="K27" i="5" s="1"/>
  <c r="J10" i="5"/>
  <c r="J27" i="5" s="1"/>
  <c r="I10" i="5"/>
  <c r="H10" i="5"/>
  <c r="H27" i="5" s="1"/>
  <c r="G10" i="5"/>
  <c r="G27" i="5" s="1"/>
  <c r="F10" i="5"/>
  <c r="F27" i="5" s="1"/>
  <c r="E10" i="5"/>
  <c r="D10" i="5"/>
  <c r="D27" i="5" s="1"/>
  <c r="C10" i="5"/>
  <c r="C27" i="5" s="1"/>
  <c r="P27" i="5" s="1"/>
  <c r="P9" i="5"/>
  <c r="P8" i="5"/>
  <c r="P7" i="5"/>
  <c r="D59" i="4"/>
  <c r="D60" i="4" s="1"/>
  <c r="D63" i="4" s="1"/>
  <c r="C59" i="4"/>
  <c r="C60" i="4" s="1"/>
  <c r="C63" i="4" s="1"/>
  <c r="D51" i="4"/>
  <c r="C51" i="4"/>
  <c r="D44" i="4"/>
  <c r="C44" i="4"/>
  <c r="F58" i="3"/>
  <c r="E58" i="3"/>
  <c r="D58" i="3"/>
  <c r="C58" i="3"/>
  <c r="F46" i="3"/>
  <c r="E46" i="3"/>
  <c r="D46" i="3"/>
  <c r="C46" i="3"/>
  <c r="C45" i="3" s="1"/>
  <c r="F45" i="3"/>
  <c r="E45" i="3"/>
  <c r="D45" i="3"/>
  <c r="F44" i="3"/>
  <c r="F67" i="3" s="1"/>
  <c r="E44" i="3"/>
  <c r="E67" i="3" s="1"/>
  <c r="D44" i="3"/>
  <c r="D67" i="3" s="1"/>
  <c r="C44" i="3"/>
  <c r="F37" i="3"/>
  <c r="E37" i="3"/>
  <c r="D37" i="3"/>
  <c r="C37" i="3"/>
  <c r="F23" i="3"/>
  <c r="F34" i="3" s="1"/>
  <c r="F36" i="3" s="1"/>
  <c r="F40" i="3" s="1"/>
  <c r="E23" i="3"/>
  <c r="E34" i="3" s="1"/>
  <c r="E36" i="3" s="1"/>
  <c r="E40" i="3" s="1"/>
  <c r="D23" i="3"/>
  <c r="D34" i="3" s="1"/>
  <c r="D36" i="3" s="1"/>
  <c r="D40" i="3" s="1"/>
  <c r="C23" i="3"/>
  <c r="C34" i="3" s="1"/>
  <c r="C36" i="3" s="1"/>
  <c r="C40" i="3" s="1"/>
  <c r="D77" i="2"/>
  <c r="D78" i="2" s="1"/>
  <c r="C77" i="2"/>
  <c r="C78" i="2" s="1"/>
  <c r="D52" i="2"/>
  <c r="C52" i="2"/>
  <c r="D48" i="2"/>
  <c r="C48" i="2"/>
  <c r="D42" i="2"/>
  <c r="D63" i="2" s="1"/>
  <c r="C42" i="2"/>
  <c r="C63" i="2" s="1"/>
  <c r="D29" i="2"/>
  <c r="C29" i="2"/>
  <c r="D25" i="2"/>
  <c r="C25" i="2"/>
  <c r="D22" i="2"/>
  <c r="C22" i="2"/>
  <c r="D18" i="2"/>
  <c r="C18" i="2"/>
  <c r="D13" i="2"/>
  <c r="C13" i="2"/>
  <c r="D9" i="2"/>
  <c r="D40" i="2" s="1"/>
  <c r="C9" i="2"/>
  <c r="C40" i="2" s="1"/>
  <c r="P10" i="5" l="1"/>
  <c r="C6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Vukadin Božana</author>
  </authors>
  <commentList>
    <comment ref="H24" authorId="0" shapeId="0" xr:uid="{EC33DE4A-837D-400E-A32B-5E2B996F0D25}">
      <text>
        <r>
          <rPr>
            <b/>
            <sz val="9"/>
            <color indexed="81"/>
            <rFont val="Tahoma"/>
            <family val="2"/>
            <charset val="238"/>
          </rPr>
          <t>Vukadin Božana:</t>
        </r>
        <r>
          <rPr>
            <sz val="9"/>
            <color indexed="81"/>
            <rFont val="Tahoma"/>
            <family val="2"/>
            <charset val="238"/>
          </rPr>
          <t xml:space="preserve">
po rasporedu dobiti iz odluke uprave plus efekt pripajanja JABAe</t>
        </r>
      </text>
    </comment>
    <comment ref="J24" authorId="0" shapeId="0" xr:uid="{12CA7474-2326-4B38-BD6F-933B18552E76}">
      <text>
        <r>
          <rPr>
            <b/>
            <sz val="9"/>
            <color indexed="81"/>
            <rFont val="Tahoma"/>
            <family val="2"/>
            <charset val="238"/>
          </rPr>
          <t>Vukadin Božana:</t>
        </r>
        <r>
          <rPr>
            <sz val="9"/>
            <color indexed="81"/>
            <rFont val="Tahoma"/>
            <family val="2"/>
            <charset val="238"/>
          </rPr>
          <t xml:space="preserve">
po rasporedu dobiti iz odluke uprave</t>
        </r>
      </text>
    </comment>
  </commentList>
</comments>
</file>

<file path=xl/sharedStrings.xml><?xml version="1.0" encoding="utf-8"?>
<sst xmlns="http://schemas.openxmlformats.org/spreadsheetml/2006/main" count="530" uniqueCount="359">
  <si>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</si>
  <si>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</si>
  <si>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</si>
  <si>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</si>
  <si>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</si>
  <si>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</si>
  <si>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</si>
  <si>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</si>
  <si>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</si>
  <si>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</si>
  <si>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</si>
  <si>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</si>
  <si>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</si>
  <si>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</si>
  <si>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</si>
  <si>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</si>
  <si>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</si>
  <si>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</si>
  <si>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Quarter:</t>
  </si>
  <si>
    <t>Quarterly financial statements</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</si>
  <si>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</si>
  <si>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</si>
  <si>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</si>
  <si>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</si>
  <si>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</si>
  <si>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</si>
  <si>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</si>
  <si>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</si>
  <si>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</si>
  <si>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</si>
  <si>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</si>
  <si>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</si>
  <si>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</si>
  <si>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</si>
  <si>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</si>
  <si>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</si>
  <si>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</si>
  <si>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</si>
  <si>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</si>
  <si>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</si>
  <si>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</si>
  <si>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</si>
  <si>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</si>
  <si>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</si>
  <si>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</si>
  <si>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</si>
  <si>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</si>
  <si>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</si>
  <si>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</si>
  <si>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</si>
  <si>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</si>
  <si>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</si>
  <si>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</si>
  <si>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</si>
  <si>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</si>
  <si>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</si>
  <si>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</si>
  <si>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</si>
  <si>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</si>
  <si>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</si>
  <si>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</si>
  <si>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</si>
  <si>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</si>
  <si>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</si>
  <si>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</si>
  <si>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</si>
  <si>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</si>
  <si>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</si>
  <si>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</si>
  <si>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</si>
  <si>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</si>
  <si>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</si>
  <si>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</si>
  <si>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</si>
  <si>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</si>
  <si>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</si>
  <si>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</si>
  <si>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</si>
  <si>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</si>
  <si>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</si>
  <si>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</si>
  <si>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</si>
  <si>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</si>
  <si>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</si>
  <si>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</si>
  <si>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</si>
  <si>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</si>
  <si>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</si>
  <si>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</si>
  <si>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</si>
  <si>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</si>
  <si>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</si>
  <si>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</si>
  <si>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</si>
  <si>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</si>
  <si>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</si>
  <si>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</si>
  <si>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</si>
  <si>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</si>
  <si>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</si>
  <si>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</si>
  <si>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</si>
  <si>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</si>
  <si>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</si>
  <si>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</si>
  <si>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</si>
  <si>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</si>
  <si>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</si>
  <si>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</si>
  <si>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</si>
  <si>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</si>
  <si>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</si>
  <si>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</si>
  <si>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</si>
  <si>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</si>
  <si>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</si>
  <si>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</si>
  <si>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</si>
  <si>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</si>
  <si>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</si>
  <si>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</si>
  <si>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</si>
  <si>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</si>
  <si>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</si>
  <si>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</si>
  <si>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</si>
  <si>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</si>
  <si>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</si>
  <si>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</si>
  <si>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</si>
  <si>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</si>
  <si>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</si>
  <si>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</si>
  <si>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</si>
  <si>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</si>
  <si>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</si>
  <si>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</si>
  <si>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</si>
  <si>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</si>
  <si>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</si>
  <si>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</si>
  <si>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</si>
  <si>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</si>
  <si>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</si>
  <si>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</si>
  <si>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</si>
  <si>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</si>
  <si>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</si>
  <si>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</si>
  <si>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</si>
  <si>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</si>
  <si>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</si>
  <si>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</si>
  <si>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</si>
  <si>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</si>
  <si>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</si>
  <si>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</si>
  <si>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</si>
  <si>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</si>
  <si>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</si>
  <si>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</si>
  <si>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</si>
  <si>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</si>
  <si>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</si>
  <si>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</si>
  <si>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</si>
  <si>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</si>
  <si>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</si>
  <si>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</si>
  <si>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</si>
  <si>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</si>
  <si>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</si>
  <si>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</si>
  <si>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</si>
  <si>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</si>
  <si>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</si>
  <si>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</si>
  <si>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</si>
  <si>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</si>
  <si>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</si>
  <si>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</si>
  <si>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</si>
  <si>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</si>
  <si>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</si>
  <si>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</si>
  <si>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</si>
  <si>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</si>
  <si>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</si>
  <si>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</si>
  <si>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</si>
  <si>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</si>
  <si>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</si>
  <si>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</si>
  <si>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</si>
  <si>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</si>
  <si>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</si>
  <si>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</si>
  <si>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</si>
  <si>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</si>
  <si>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</si>
  <si>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</si>
  <si>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</si>
  <si>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</si>
  <si>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</si>
  <si>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</si>
  <si>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</si>
  <si>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</si>
  <si>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</si>
  <si>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</si>
  <si>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</si>
  <si>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</si>
  <si>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</si>
  <si>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</si>
  <si>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</si>
  <si>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</si>
  <si>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</si>
  <si>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</si>
  <si>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</si>
  <si>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</si>
  <si>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</si>
  <si>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</si>
  <si>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</si>
  <si>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</si>
  <si>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</si>
  <si>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</si>
  <si>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</si>
  <si>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</si>
  <si>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</si>
  <si>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</si>
  <si>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</si>
  <si>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</si>
  <si>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</si>
  <si>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</si>
  <si>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</si>
  <si>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</si>
  <si>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</si>
  <si>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</si>
  <si>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</si>
  <si>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</si>
  <si>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</si>
  <si>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</si>
  <si>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</si>
  <si>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</si>
  <si>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</si>
  <si>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</si>
  <si>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</si>
  <si>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</si>
  <si>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</si>
  <si>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</si>
  <si>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</si>
  <si>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</si>
  <si>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</si>
  <si>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</si>
  <si>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</si>
  <si>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</si>
  <si>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</si>
  <si>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</si>
  <si>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</si>
  <si>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</si>
  <si>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</si>
  <si>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</si>
  <si>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</si>
  <si>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</si>
  <si>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</si>
  <si>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</si>
  <si>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</si>
  <si>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</si>
  <si>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</si>
  <si>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</si>
  <si>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</si>
  <si>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</si>
  <si>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</si>
  <si>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</si>
  <si>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</si>
  <si>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</si>
  <si>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</si>
  <si>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</si>
  <si>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</si>
  <si>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</si>
  <si>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</si>
  <si>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</si>
  <si>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</si>
  <si>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</si>
  <si>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</si>
  <si>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</si>
  <si>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</si>
  <si>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</si>
  <si>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</si>
  <si>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</si>
  <si>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</si>
  <si>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</si>
  <si>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</si>
  <si>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</si>
  <si>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</si>
  <si>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</si>
  <si>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</si>
  <si>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</si>
  <si>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</si>
  <si>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</si>
  <si>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</si>
  <si>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</si>
  <si>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</si>
  <si>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</si>
  <si>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</si>
  <si>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6) OPERATING EXPENSES</t>
  </si>
  <si>
    <t>AOP 015 &amp; AOP 017 &amp; AOP 018</t>
  </si>
  <si>
    <t>(Employee expenses)</t>
  </si>
  <si>
    <t>(Other administrative expenses)</t>
  </si>
  <si>
    <t>(Amortization)</t>
  </si>
  <si>
    <t>(Property, plant and equipment)</t>
  </si>
  <si>
    <t>(Investment property)</t>
  </si>
  <si>
    <t>(Other intangible assets)</t>
  </si>
  <si>
    <t>7) IMPAIRMENT LOSSES AND PROVISION EXPENSES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</si>
  <si>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</si>
  <si>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</si>
  <si>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</si>
  <si>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</si>
  <si>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</si>
  <si>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</si>
  <si>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</si>
  <si>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</si>
  <si>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</si>
  <si>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</si>
  <si>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</si>
  <si>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</si>
  <si>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t>
  </si>
  <si>
    <t>8. LOANS AND ADVANCES</t>
  </si>
  <si>
    <t>u HRK</t>
  </si>
  <si>
    <t>AOP 023</t>
  </si>
  <si>
    <t>Stupanj 1</t>
  </si>
  <si>
    <t xml:space="preserve">Stupanj 2 </t>
  </si>
  <si>
    <t>Stupanj 3</t>
  </si>
  <si>
    <t>Central banks</t>
  </si>
  <si>
    <t>Gross loans</t>
  </si>
  <si>
    <t>Allowance</t>
  </si>
  <si>
    <t>Government</t>
  </si>
  <si>
    <t>Credit institutuions</t>
  </si>
  <si>
    <t>Other financial institutions</t>
  </si>
  <si>
    <t>Non - financial institutions</t>
  </si>
  <si>
    <t xml:space="preserve">Retail </t>
  </si>
  <si>
    <t>9)  NON-TRADING FINANCIAL ASSETS MEASURED AT FAIR VALUE THROUGH PROFIT OR LOSS</t>
  </si>
  <si>
    <t>AOP 013</t>
  </si>
  <si>
    <t>Credit institutions</t>
  </si>
  <si>
    <t>Retail</t>
  </si>
  <si>
    <t>10) DEPOSITS</t>
  </si>
  <si>
    <t>AOP 044</t>
  </si>
  <si>
    <t>Balance sheet</t>
  </si>
  <si>
    <t>Profit and loss</t>
  </si>
  <si>
    <t>HPB-nekretnine d.o.o. </t>
  </si>
  <si>
    <t>Amruševa 8, 10000Zagreb </t>
  </si>
  <si>
    <t> 01972260</t>
  </si>
  <si>
    <t>HPB Invest d.o.o. </t>
  </si>
  <si>
    <t>Strojarska cesta 20, 10000 Zagreb </t>
  </si>
  <si>
    <t>01972278 </t>
  </si>
  <si>
    <t>as at March 31, 2020</t>
  </si>
  <si>
    <t>Local State</t>
  </si>
  <si>
    <t>Same period of the previous year 01.01.-31.03.2019</t>
  </si>
  <si>
    <t>Current period 01.01. – 31.03.2020</t>
  </si>
  <si>
    <t>for the period January 01, 2020 to March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</si>
</sst>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_(* #,##0_);_(* \(#,##0\);_(* &quot;-&quot;??_);_(@_)"/>
    <numFmt numFmtId="167" formatCode="#,##0;\(#,##0\)"/>
  </numFmts>
  <fonts count="3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i/>
      <sz val="9"/>
      <color theme="1"/>
      <name val="Arial"/>
      <family val="2"/>
      <charset val="238"/>
    </font>
    <font>
      <b/>
      <sz val="9"/>
      <color rgb="FFFFFFFF"/>
      <name val="Arial"/>
      <family val="2"/>
      <charset val="238"/>
    </font>
    <font>
      <sz val="9"/>
      <color rgb="FFFFFFFF"/>
      <name val="Arial"/>
      <family val="2"/>
      <charset val="238"/>
    </font>
    <font>
      <b/>
      <sz val="9"/>
      <color indexed="81"/>
      <name val="Tahoma"/>
      <family val="2"/>
      <charset val="238"/>
    </font>
    <font>
      <sz val="9"/>
      <color indexed="81"/>
      <name val="Tahoma"/>
      <family val="2"/>
      <charset val="238"/>
    </font>
    <font>
      <b/>
      <sz val="9"/>
      <color theme="0"/>
      <name val="Arial"/>
      <family val="2"/>
      <charset val="238"/>
    </font>
  </fonts>
  <fills count="15">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rgb="FF808080"/>
        <bgColor indexed="64"/>
      </patternFill>
    </fill>
    <fill>
      <patternFill patternType="solid">
        <fgColor rgb="FFFFE6E6"/>
        <bgColor indexed="64"/>
      </patternFill>
    </fill>
    <fill>
      <patternFill patternType="solid">
        <fgColor rgb="FFC00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top/>
      <bottom style="thin">
        <color indexed="22"/>
      </bottom>
      <diagonal/>
    </border>
    <border>
      <left/>
      <right/>
      <top/>
      <bottom style="thin">
        <color indexed="22"/>
      </bottom>
      <diagonal/>
    </border>
  </borders>
  <cellStyleXfs count="6">
    <xf numFmtId="0" fontId="0" fillId="0" borderId="0"/>
    <xf numFmtId="0" fontId="1" fillId="0" borderId="0"/>
    <xf numFmtId="0" fontId="14" fillId="0" borderId="0"/>
    <xf numFmtId="0" fontId="25" fillId="0" borderId="0">
      <alignment vertical="top"/>
    </xf>
    <xf numFmtId="0" fontId="14" fillId="0" borderId="0"/>
    <xf numFmtId="0" fontId="14" fillId="0" borderId="0"/>
  </cellStyleXfs>
  <cellXfs count="184">
    <xf numFmtId="0" fontId="0" fillId="0" borderId="0" xfId="0"/>
    <xf numFmtId="3" fontId="0" fillId="0" borderId="0" xfId="0" applyNumberFormat="1" applyProtection="1"/>
    <xf numFmtId="3" fontId="15" fillId="5" borderId="9" xfId="0" applyNumberFormat="1"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xf>
    <xf numFmtId="164" fontId="15" fillId="7" borderId="9" xfId="0" applyNumberFormat="1" applyFont="1" applyFill="1" applyBorder="1" applyAlignment="1" applyProtection="1">
      <alignment horizontal="center" vertical="center"/>
    </xf>
    <xf numFmtId="164" fontId="15" fillId="0" borderId="9"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3" fillId="4" borderId="4" xfId="0" applyFont="1" applyFill="1" applyBorder="1" applyAlignment="1" applyProtection="1">
      <alignment vertical="center" wrapText="1"/>
      <protection locked="0"/>
    </xf>
    <xf numFmtId="0" fontId="15" fillId="5" borderId="9" xfId="0" applyFont="1" applyFill="1" applyBorder="1" applyAlignment="1" applyProtection="1">
      <alignment vertical="center"/>
    </xf>
    <xf numFmtId="0" fontId="14" fillId="6" borderId="9" xfId="0" applyFont="1" applyFill="1" applyBorder="1" applyAlignment="1" applyProtection="1">
      <alignment vertical="center" wrapText="1"/>
    </xf>
    <xf numFmtId="0" fontId="3" fillId="6" borderId="9" xfId="0" applyFont="1" applyFill="1" applyBorder="1" applyAlignment="1" applyProtection="1">
      <alignment vertical="center" wrapText="1"/>
    </xf>
    <xf numFmtId="0" fontId="4" fillId="6" borderId="9" xfId="0" applyFont="1" applyFill="1" applyBorder="1" applyAlignment="1" applyProtection="1">
      <alignment vertical="center" wrapText="1"/>
    </xf>
    <xf numFmtId="0" fontId="4" fillId="7" borderId="9" xfId="0" applyNumberFormat="1" applyFont="1" applyFill="1" applyBorder="1" applyAlignment="1" applyProtection="1">
      <alignment vertical="center" wrapText="1"/>
    </xf>
    <xf numFmtId="49" fontId="4" fillId="0" borderId="9" xfId="0" applyNumberFormat="1" applyFont="1" applyBorder="1" applyAlignment="1" applyProtection="1">
      <alignment vertical="center" wrapText="1"/>
    </xf>
    <xf numFmtId="49" fontId="4" fillId="0" borderId="9" xfId="0" applyNumberFormat="1" applyFont="1" applyFill="1" applyBorder="1" applyAlignment="1" applyProtection="1">
      <alignment vertical="center" wrapText="1"/>
    </xf>
    <xf numFmtId="49" fontId="4" fillId="7" borderId="9" xfId="0" applyNumberFormat="1" applyFont="1" applyFill="1" applyBorder="1" applyAlignment="1" applyProtection="1">
      <alignment vertical="center" wrapText="1"/>
    </xf>
    <xf numFmtId="49" fontId="3" fillId="7" borderId="9" xfId="0" applyNumberFormat="1" applyFont="1" applyFill="1" applyBorder="1" applyAlignment="1" applyProtection="1">
      <alignment vertical="center" wrapText="1"/>
    </xf>
    <xf numFmtId="49" fontId="3" fillId="0" borderId="9" xfId="0" applyNumberFormat="1" applyFont="1" applyBorder="1" applyAlignment="1" applyProtection="1">
      <alignment vertical="center" wrapText="1"/>
    </xf>
    <xf numFmtId="0" fontId="19" fillId="6" borderId="9" xfId="0" applyFont="1" applyFill="1" applyBorder="1" applyAlignment="1" applyProtection="1">
      <alignment vertical="center" wrapText="1"/>
    </xf>
    <xf numFmtId="0" fontId="20" fillId="6" borderId="9" xfId="0" applyFont="1" applyFill="1" applyBorder="1" applyAlignment="1" applyProtection="1">
      <alignment vertical="center"/>
    </xf>
    <xf numFmtId="0" fontId="13" fillId="4" borderId="7" xfId="0" applyFont="1" applyFill="1" applyBorder="1" applyAlignment="1" applyProtection="1">
      <alignment vertical="center" wrapText="1"/>
      <protection locked="0"/>
    </xf>
    <xf numFmtId="0" fontId="4" fillId="5" borderId="9" xfId="0" applyFont="1" applyFill="1" applyBorder="1" applyAlignment="1" applyProtection="1">
      <alignment horizontal="center" vertical="center" wrapText="1"/>
    </xf>
    <xf numFmtId="3" fontId="14" fillId="0" borderId="0" xfId="2" applyNumberFormat="1" applyProtection="1"/>
    <xf numFmtId="3" fontId="15" fillId="5" borderId="9" xfId="2" applyNumberFormat="1" applyFont="1" applyFill="1" applyBorder="1" applyAlignment="1" applyProtection="1">
      <alignment horizontal="center" vertical="center" wrapText="1"/>
    </xf>
    <xf numFmtId="0" fontId="15" fillId="5" borderId="9" xfId="2" applyFont="1" applyFill="1" applyBorder="1" applyAlignment="1" applyProtection="1">
      <alignment horizontal="center" vertical="center"/>
    </xf>
    <xf numFmtId="0" fontId="14" fillId="0" borderId="0" xfId="2" applyProtection="1"/>
    <xf numFmtId="0" fontId="12" fillId="0" borderId="0" xfId="2" applyFont="1" applyFill="1" applyBorder="1" applyAlignment="1" applyProtection="1">
      <alignment vertical="center" wrapText="1"/>
    </xf>
    <xf numFmtId="0" fontId="13" fillId="0" borderId="0" xfId="2" applyFont="1" applyFill="1" applyBorder="1" applyAlignment="1" applyProtection="1">
      <alignment vertical="top" wrapText="1"/>
      <protection locked="0"/>
    </xf>
    <xf numFmtId="0" fontId="3" fillId="5" borderId="9" xfId="2" applyFont="1" applyFill="1" applyBorder="1" applyAlignment="1" applyProtection="1">
      <alignment vertical="center" wrapText="1"/>
    </xf>
    <xf numFmtId="0" fontId="15" fillId="5" borderId="9" xfId="2" applyFont="1" applyFill="1" applyBorder="1" applyAlignment="1" applyProtection="1">
      <alignment vertical="center"/>
    </xf>
    <xf numFmtId="0" fontId="20" fillId="6" borderId="9" xfId="0" applyFont="1" applyFill="1" applyBorder="1" applyAlignment="1" applyProtection="1">
      <alignment vertical="center" wrapText="1"/>
    </xf>
    <xf numFmtId="0" fontId="3" fillId="5" borderId="9" xfId="2" applyFont="1" applyFill="1" applyBorder="1" applyAlignment="1" applyProtection="1">
      <alignment horizontal="center" vertical="center" wrapText="1"/>
    </xf>
    <xf numFmtId="0" fontId="3" fillId="5" borderId="12" xfId="2" applyFont="1" applyFill="1" applyBorder="1" applyAlignment="1" applyProtection="1">
      <alignment horizontal="center" vertical="center" wrapText="1"/>
    </xf>
    <xf numFmtId="0" fontId="3" fillId="5" borderId="6" xfId="2" applyFont="1" applyFill="1" applyBorder="1" applyAlignment="1" applyProtection="1">
      <alignment horizontal="center" vertical="center" wrapText="1"/>
    </xf>
    <xf numFmtId="0" fontId="3" fillId="5" borderId="9" xfId="2" applyFont="1" applyFill="1" applyBorder="1" applyAlignment="1" applyProtection="1">
      <alignment horizontal="center" wrapText="1"/>
    </xf>
    <xf numFmtId="164" fontId="15" fillId="0" borderId="13"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right" vertical="center" shrinkToFit="1"/>
      <protection locked="0"/>
    </xf>
    <xf numFmtId="164" fontId="15" fillId="0" borderId="14"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right" vertical="center" shrinkToFit="1"/>
      <protection locked="0"/>
    </xf>
    <xf numFmtId="164" fontId="15" fillId="0" borderId="15" xfId="0" applyNumberFormat="1" applyFont="1" applyFill="1" applyBorder="1" applyAlignment="1" applyProtection="1">
      <alignment horizontal="center" vertical="center"/>
    </xf>
    <xf numFmtId="3" fontId="17" fillId="0" borderId="15" xfId="0" applyNumberFormat="1" applyFont="1" applyFill="1" applyBorder="1" applyAlignment="1" applyProtection="1">
      <alignment horizontal="right" vertical="center" shrinkToFit="1"/>
      <protection locked="0"/>
    </xf>
    <xf numFmtId="164" fontId="15" fillId="7" borderId="14"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7" borderId="15" xfId="0" applyNumberFormat="1" applyFont="1" applyFill="1" applyBorder="1" applyAlignment="1" applyProtection="1">
      <alignment horizontal="center" vertical="center"/>
    </xf>
    <xf numFmtId="3" fontId="24" fillId="11" borderId="14" xfId="0" applyNumberFormat="1" applyFont="1" applyFill="1" applyBorder="1" applyAlignment="1" applyProtection="1">
      <alignment horizontal="right" vertical="center" shrinkToFit="1"/>
      <protection locked="0"/>
    </xf>
    <xf numFmtId="0" fontId="4" fillId="9" borderId="12" xfId="0" applyFont="1" applyFill="1" applyBorder="1" applyAlignment="1" applyProtection="1">
      <alignment vertical="center" shrinkToFi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3" fillId="7" borderId="15" xfId="0" applyFont="1" applyFill="1" applyBorder="1" applyAlignment="1" applyProtection="1">
      <alignment vertical="center" wrapText="1"/>
    </xf>
    <xf numFmtId="0" fontId="4" fillId="0" borderId="16" xfId="0" applyFont="1" applyBorder="1" applyAlignment="1" applyProtection="1">
      <alignment vertical="center" wrapText="1"/>
    </xf>
    <xf numFmtId="0" fontId="3" fillId="7" borderId="7" xfId="0" applyFont="1" applyFill="1" applyBorder="1" applyAlignment="1" applyProtection="1">
      <alignment vertical="center" wrapText="1"/>
    </xf>
    <xf numFmtId="0" fontId="4" fillId="9" borderId="17" xfId="0" applyFont="1" applyFill="1" applyBorder="1" applyAlignment="1" applyProtection="1">
      <alignment vertical="center" shrinkToFit="1"/>
    </xf>
    <xf numFmtId="0" fontId="4" fillId="0" borderId="14"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3" fillId="0" borderId="14" xfId="0" applyFont="1" applyBorder="1" applyAlignment="1" applyProtection="1">
      <alignment vertical="center" wrapText="1"/>
    </xf>
    <xf numFmtId="0" fontId="4" fillId="9" borderId="5" xfId="0" applyFont="1" applyFill="1" applyBorder="1" applyAlignment="1" applyProtection="1">
      <alignment vertical="center" shrinkToFit="1"/>
    </xf>
    <xf numFmtId="0" fontId="15" fillId="5" borderId="9" xfId="2" applyFont="1" applyFill="1" applyBorder="1" applyAlignment="1" applyProtection="1">
      <alignment horizontal="center" vertical="center" wrapText="1"/>
    </xf>
    <xf numFmtId="0" fontId="19" fillId="9" borderId="3" xfId="0" applyFont="1" applyFill="1" applyBorder="1" applyAlignment="1" applyProtection="1">
      <alignment vertical="center" shrinkToFit="1"/>
    </xf>
    <xf numFmtId="0" fontId="19" fillId="9" borderId="1" xfId="0" applyFont="1" applyFill="1" applyBorder="1" applyAlignment="1" applyProtection="1">
      <alignment vertical="center" shrinkToFit="1"/>
    </xf>
    <xf numFmtId="0" fontId="19" fillId="9" borderId="18" xfId="0" applyFont="1" applyFill="1" applyBorder="1" applyAlignment="1" applyProtection="1">
      <alignment vertical="center" shrinkToFit="1"/>
    </xf>
    <xf numFmtId="3" fontId="14" fillId="0" borderId="0" xfId="3" applyNumberFormat="1" applyFont="1" applyAlignment="1" applyProtection="1">
      <alignment wrapText="1"/>
    </xf>
    <xf numFmtId="3" fontId="14" fillId="0" borderId="0" xfId="2" applyNumberFormat="1" applyFont="1" applyProtection="1"/>
    <xf numFmtId="0" fontId="12" fillId="0" borderId="0" xfId="3" applyFont="1" applyFill="1" applyBorder="1" applyAlignment="1" applyProtection="1">
      <alignment horizontal="center" vertical="center" wrapText="1"/>
    </xf>
    <xf numFmtId="3" fontId="13" fillId="0" borderId="0" xfId="3" applyNumberFormat="1" applyFont="1" applyFill="1" applyBorder="1" applyAlignment="1" applyProtection="1">
      <alignment horizontal="center" vertical="center"/>
    </xf>
    <xf numFmtId="3" fontId="14" fillId="0" borderId="0" xfId="2" applyNumberFormat="1" applyFont="1" applyBorder="1" applyAlignment="1" applyProtection="1">
      <alignment horizontal="center" vertical="center" wrapText="1"/>
    </xf>
    <xf numFmtId="3" fontId="14" fillId="0" borderId="0" xfId="3" applyNumberFormat="1" applyFont="1" applyBorder="1" applyAlignment="1" applyProtection="1">
      <alignment wrapText="1"/>
    </xf>
    <xf numFmtId="3" fontId="26" fillId="5" borderId="9" xfId="0" applyNumberFormat="1" applyFont="1" applyFill="1" applyBorder="1" applyAlignment="1" applyProtection="1">
      <alignment horizontal="center" vertical="center" wrapText="1"/>
    </xf>
    <xf numFmtId="3" fontId="27" fillId="5" borderId="9" xfId="0" applyNumberFormat="1" applyFont="1" applyFill="1" applyBorder="1" applyAlignment="1" applyProtection="1">
      <alignment horizontal="center" vertical="center" wrapText="1"/>
    </xf>
    <xf numFmtId="49" fontId="26" fillId="5" borderId="9" xfId="0" applyNumberFormat="1" applyFont="1" applyFill="1" applyBorder="1" applyAlignment="1" applyProtection="1">
      <alignment horizontal="center" vertical="center"/>
    </xf>
    <xf numFmtId="3" fontId="26" fillId="5" borderId="9"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right" vertical="center" shrinkToFit="1"/>
    </xf>
    <xf numFmtId="0" fontId="14" fillId="0" borderId="0" xfId="2" applyFont="1" applyProtection="1"/>
    <xf numFmtId="0" fontId="12" fillId="0" borderId="0" xfId="3" applyFont="1" applyFill="1" applyBorder="1" applyAlignment="1" applyProtection="1">
      <alignment vertical="center" wrapText="1"/>
    </xf>
    <xf numFmtId="0" fontId="14" fillId="0" borderId="0" xfId="2" applyFont="1" applyBorder="1" applyAlignment="1" applyProtection="1">
      <alignment vertical="center" wrapText="1"/>
    </xf>
    <xf numFmtId="0" fontId="13" fillId="0" borderId="0" xfId="3" applyFont="1" applyFill="1" applyBorder="1" applyAlignment="1" applyProtection="1">
      <alignment vertical="center"/>
      <protection locked="0"/>
    </xf>
    <xf numFmtId="49" fontId="26" fillId="5" borderId="9" xfId="0" applyNumberFormat="1" applyFont="1" applyFill="1" applyBorder="1" applyAlignment="1" applyProtection="1">
      <alignment vertical="center" wrapText="1"/>
    </xf>
    <xf numFmtId="0" fontId="15" fillId="0" borderId="9"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5" fillId="0" borderId="0" xfId="3" applyFont="1" applyFill="1" applyBorder="1" applyAlignment="1" applyProtection="1">
      <alignment vertical="center" wrapText="1"/>
    </xf>
    <xf numFmtId="3" fontId="24" fillId="10" borderId="14" xfId="0" applyNumberFormat="1" applyFont="1" applyFill="1" applyBorder="1" applyAlignment="1" applyProtection="1">
      <alignment horizontal="left" vertical="center" shrinkToFit="1"/>
    </xf>
    <xf numFmtId="0" fontId="8" fillId="0" borderId="0" xfId="0" applyFont="1" applyAlignment="1">
      <alignment vertical="center"/>
    </xf>
    <xf numFmtId="0" fontId="30" fillId="0" borderId="0" xfId="0" applyFont="1" applyAlignment="1">
      <alignment horizontal="right" vertical="center"/>
    </xf>
    <xf numFmtId="0" fontId="31" fillId="12" borderId="0" xfId="0" applyFont="1" applyFill="1" applyAlignment="1">
      <alignment vertical="center"/>
    </xf>
    <xf numFmtId="0" fontId="31" fillId="12" borderId="0" xfId="0" applyFont="1" applyFill="1" applyAlignment="1">
      <alignment horizontal="center" vertical="center"/>
    </xf>
    <xf numFmtId="0" fontId="29" fillId="0" borderId="0" xfId="0" applyFont="1" applyAlignment="1">
      <alignment vertical="center"/>
    </xf>
    <xf numFmtId="0" fontId="31" fillId="14" borderId="0" xfId="0" applyFont="1" applyFill="1" applyAlignment="1">
      <alignment vertical="center"/>
    </xf>
    <xf numFmtId="0" fontId="29" fillId="0" borderId="0" xfId="0" applyFont="1" applyAlignment="1">
      <alignment vertical="center" wrapText="1"/>
    </xf>
    <xf numFmtId="0" fontId="0" fillId="0" borderId="0" xfId="0" applyAlignment="1">
      <alignment horizontal="right"/>
    </xf>
    <xf numFmtId="0" fontId="32" fillId="12" borderId="0" xfId="0" applyFont="1" applyFill="1" applyAlignment="1">
      <alignment horizontal="center" vertical="center"/>
    </xf>
    <xf numFmtId="0" fontId="8" fillId="0" borderId="0" xfId="0" applyFont="1" applyAlignment="1">
      <alignment vertical="center" wrapText="1"/>
    </xf>
    <xf numFmtId="0" fontId="2" fillId="0" borderId="0" xfId="0" applyFont="1"/>
    <xf numFmtId="0" fontId="7" fillId="2" borderId="0" xfId="0" applyFont="1" applyFill="1" applyBorder="1" applyAlignment="1">
      <alignment vertical="center"/>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horizontal="center" vertical="center"/>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1" fillId="2" borderId="0" xfId="0" applyFont="1" applyFill="1" applyBorder="1" applyAlignment="1">
      <alignment vertical="center"/>
    </xf>
    <xf numFmtId="0" fontId="9" fillId="2" borderId="0" xfId="0" applyFont="1" applyFill="1" applyBorder="1" applyAlignment="1">
      <alignment vertical="center"/>
    </xf>
    <xf numFmtId="0" fontId="20" fillId="6" borderId="10" xfId="0" applyFont="1" applyFill="1" applyBorder="1" applyAlignment="1" applyProtection="1">
      <alignment vertical="center"/>
    </xf>
    <xf numFmtId="0" fontId="20" fillId="6" borderId="8" xfId="0" applyFont="1" applyFill="1" applyBorder="1" applyAlignment="1" applyProtection="1">
      <alignment vertical="center"/>
    </xf>
    <xf numFmtId="0" fontId="4" fillId="9" borderId="1" xfId="0" applyFont="1" applyFill="1" applyBorder="1" applyAlignment="1" applyProtection="1">
      <alignment vertical="center" shrinkToFit="1"/>
    </xf>
    <xf numFmtId="0" fontId="4" fillId="9" borderId="2" xfId="0" applyFont="1" applyFill="1" applyBorder="1" applyAlignment="1" applyProtection="1">
      <alignment vertical="center" shrinkToFit="1"/>
    </xf>
    <xf numFmtId="0" fontId="4" fillId="9" borderId="19" xfId="0" applyFont="1" applyFill="1" applyBorder="1" applyAlignment="1" applyProtection="1">
      <alignment vertical="center" shrinkToFit="1"/>
    </xf>
    <xf numFmtId="0" fontId="4" fillId="9" borderId="20" xfId="0" applyFont="1" applyFill="1" applyBorder="1" applyAlignment="1" applyProtection="1">
      <alignment vertical="center" shrinkToFit="1"/>
    </xf>
    <xf numFmtId="3" fontId="16" fillId="7" borderId="9" xfId="0" applyNumberFormat="1" applyFont="1" applyFill="1" applyBorder="1" applyAlignment="1">
      <alignment horizontal="right" vertical="center" shrinkToFit="1"/>
    </xf>
    <xf numFmtId="3" fontId="17" fillId="0" borderId="9" xfId="0" applyNumberFormat="1" applyFont="1" applyBorder="1" applyAlignment="1" applyProtection="1">
      <alignment horizontal="right" vertical="center" shrinkToFit="1"/>
      <protection locked="0"/>
    </xf>
    <xf numFmtId="3" fontId="18" fillId="7" borderId="9" xfId="0" applyNumberFormat="1" applyFont="1" applyFill="1" applyBorder="1" applyAlignment="1">
      <alignment horizontal="right" vertical="center" shrinkToFit="1"/>
    </xf>
    <xf numFmtId="3" fontId="4" fillId="0" borderId="9" xfId="0" applyNumberFormat="1" applyFont="1" applyBorder="1" applyAlignment="1" applyProtection="1">
      <alignment vertical="center" shrinkToFit="1"/>
      <protection locked="0"/>
    </xf>
    <xf numFmtId="3" fontId="23" fillId="7" borderId="9" xfId="0" applyNumberFormat="1" applyFont="1" applyFill="1" applyBorder="1" applyAlignment="1">
      <alignment vertical="center" shrinkToFit="1"/>
    </xf>
    <xf numFmtId="3" fontId="16" fillId="7" borderId="9" xfId="0" applyNumberFormat="1" applyFont="1" applyFill="1" applyBorder="1" applyAlignment="1">
      <alignment vertical="center" shrinkToFit="1"/>
    </xf>
    <xf numFmtId="3" fontId="17" fillId="0" borderId="13" xfId="0" applyNumberFormat="1" applyFont="1" applyBorder="1" applyAlignment="1" applyProtection="1">
      <alignment horizontal="right" vertical="center" shrinkToFit="1"/>
      <protection locked="0"/>
    </xf>
    <xf numFmtId="3" fontId="17" fillId="0" borderId="14" xfId="0" applyNumberFormat="1" applyFont="1" applyBorder="1" applyAlignment="1" applyProtection="1">
      <alignment horizontal="right" vertical="center" shrinkToFit="1"/>
      <protection locked="0"/>
    </xf>
    <xf numFmtId="3" fontId="17" fillId="0" borderId="16" xfId="0" applyNumberFormat="1" applyFont="1" applyBorder="1" applyAlignment="1" applyProtection="1">
      <alignment horizontal="right" vertical="center" shrinkToFit="1"/>
      <protection locked="0"/>
    </xf>
    <xf numFmtId="3" fontId="24" fillId="10" borderId="15" xfId="0" applyNumberFormat="1" applyFont="1" applyFill="1" applyBorder="1" applyAlignment="1">
      <alignment horizontal="right" vertical="center" shrinkToFit="1"/>
    </xf>
    <xf numFmtId="3" fontId="24" fillId="10" borderId="14" xfId="0" applyNumberFormat="1" applyFont="1" applyFill="1" applyBorder="1" applyAlignment="1">
      <alignment horizontal="right" vertical="center" shrinkToFit="1"/>
    </xf>
    <xf numFmtId="3" fontId="4" fillId="0" borderId="9" xfId="0" applyNumberFormat="1" applyFont="1" applyBorder="1" applyAlignment="1" applyProtection="1">
      <alignment horizontal="right" vertical="center" shrinkToFit="1"/>
      <protection locked="0"/>
    </xf>
    <xf numFmtId="3" fontId="22" fillId="0" borderId="9" xfId="0" applyNumberFormat="1" applyFont="1" applyBorder="1" applyAlignment="1">
      <alignment horizontal="right" vertical="center" shrinkToFit="1"/>
    </xf>
    <xf numFmtId="166" fontId="4" fillId="0" borderId="0" xfId="4" applyNumberFormat="1" applyFont="1" applyAlignment="1">
      <alignment horizontal="right" vertical="center"/>
    </xf>
    <xf numFmtId="166" fontId="4" fillId="13" borderId="0" xfId="5" applyNumberFormat="1" applyFont="1" applyFill="1" applyAlignment="1" applyProtection="1">
      <alignment horizontal="right" vertical="center" shrinkToFit="1"/>
      <protection locked="0"/>
    </xf>
    <xf numFmtId="166" fontId="35" fillId="14" borderId="0" xfId="4" applyNumberFormat="1" applyFont="1" applyFill="1" applyAlignment="1">
      <alignment horizontal="right" vertical="center"/>
    </xf>
    <xf numFmtId="3" fontId="35" fillId="14" borderId="0" xfId="4" applyNumberFormat="1" applyFont="1" applyFill="1" applyAlignment="1">
      <alignment horizontal="right" vertical="center"/>
    </xf>
    <xf numFmtId="167" fontId="35" fillId="14" borderId="0" xfId="4" applyNumberFormat="1" applyFont="1" applyFill="1" applyAlignment="1">
      <alignment horizontal="right" vertical="center"/>
    </xf>
    <xf numFmtId="166" fontId="3" fillId="0" borderId="0" xfId="4" applyNumberFormat="1" applyFont="1" applyAlignment="1">
      <alignment horizontal="right" vertical="center"/>
    </xf>
    <xf numFmtId="166" fontId="3" fillId="13" borderId="0" xfId="5" applyNumberFormat="1" applyFont="1" applyFill="1" applyAlignment="1" applyProtection="1">
      <alignment horizontal="right" vertical="center" shrinkToFit="1"/>
      <protection locked="0"/>
    </xf>
    <xf numFmtId="167" fontId="35" fillId="14" borderId="0" xfId="4" applyNumberFormat="1" applyFont="1" applyFill="1" applyAlignment="1">
      <alignment horizontal="right"/>
    </xf>
    <xf numFmtId="3" fontId="35" fillId="14" borderId="0" xfId="4" applyNumberFormat="1" applyFont="1" applyFill="1" applyAlignment="1">
      <alignment horizontal="right"/>
    </xf>
    <xf numFmtId="3" fontId="35" fillId="14" borderId="0" xfId="4" applyNumberFormat="1" applyFont="1" applyFill="1"/>
    <xf numFmtId="3" fontId="35" fillId="14" borderId="0" xfId="4" applyNumberFormat="1" applyFont="1" applyFill="1" applyAlignment="1">
      <alignment vertical="center"/>
    </xf>
    <xf numFmtId="14" fontId="31" fillId="12" borderId="0" xfId="0" applyNumberFormat="1" applyFont="1" applyFill="1" applyAlignment="1">
      <alignment horizontal="right" vertical="center"/>
    </xf>
    <xf numFmtId="0" fontId="6" fillId="2" borderId="0" xfId="0" applyFont="1" applyFill="1" applyBorder="1" applyAlignment="1">
      <alignment horizontal="center" vertical="center" wrapText="1"/>
    </xf>
    <xf numFmtId="0" fontId="10" fillId="2" borderId="0" xfId="0" applyFont="1" applyFill="1" applyBorder="1" applyAlignment="1">
      <alignment horizontal="right" vertical="center"/>
    </xf>
    <xf numFmtId="0" fontId="9" fillId="3" borderId="0" xfId="0" applyFont="1" applyFill="1" applyBorder="1" applyAlignment="1">
      <alignment horizontal="center" vertical="center"/>
    </xf>
    <xf numFmtId="0" fontId="10" fillId="2" borderId="0" xfId="0" applyFont="1" applyFill="1" applyBorder="1" applyAlignment="1">
      <alignment horizontal="right" vertical="center" wrapText="1"/>
    </xf>
    <xf numFmtId="0" fontId="10" fillId="2" borderId="0" xfId="0" applyFont="1" applyFill="1" applyBorder="1" applyAlignment="1">
      <alignment vertical="center" wrapText="1"/>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vertical="center" wrapText="1"/>
    </xf>
    <xf numFmtId="14" fontId="9" fillId="3" borderId="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2"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xf>
    <xf numFmtId="0" fontId="10" fillId="2" borderId="0" xfId="0" applyFont="1" applyFill="1" applyBorder="1" applyAlignment="1">
      <alignment horizontal="center" vertical="center"/>
    </xf>
    <xf numFmtId="0" fontId="9" fillId="2" borderId="0" xfId="0" applyFont="1" applyFill="1" applyBorder="1" applyAlignment="1">
      <alignment vertical="center"/>
    </xf>
    <xf numFmtId="0" fontId="9" fillId="3" borderId="0" xfId="0" applyFont="1" applyFill="1" applyBorder="1" applyAlignment="1">
      <alignment horizontal="right" vertical="center"/>
    </xf>
    <xf numFmtId="0" fontId="13"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right" vertical="top" wrapText="1"/>
    </xf>
    <xf numFmtId="0" fontId="12" fillId="0" borderId="0" xfId="0" applyFont="1" applyFill="1" applyBorder="1" applyAlignment="1" applyProtection="1">
      <alignment horizontal="center" vertical="center" wrapText="1"/>
    </xf>
    <xf numFmtId="0" fontId="3" fillId="5" borderId="10" xfId="2" applyFont="1" applyFill="1" applyBorder="1" applyAlignment="1" applyProtection="1">
      <alignment horizontal="center" wrapText="1"/>
    </xf>
    <xf numFmtId="0" fontId="3" fillId="5" borderId="11" xfId="2" applyFont="1" applyFill="1" applyBorder="1" applyAlignment="1" applyProtection="1">
      <alignment horizontal="center" wrapText="1"/>
    </xf>
    <xf numFmtId="0" fontId="3" fillId="5" borderId="10"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13" fillId="8" borderId="4" xfId="2" applyFont="1" applyFill="1" applyBorder="1" applyAlignment="1" applyProtection="1">
      <alignment horizontal="left" vertical="center" wrapText="1"/>
      <protection locked="0"/>
    </xf>
    <xf numFmtId="0" fontId="13" fillId="8" borderId="7" xfId="2" applyFont="1" applyFill="1" applyBorder="1" applyAlignment="1" applyProtection="1">
      <alignment horizontal="left" vertical="center" wrapText="1"/>
      <protection locked="0"/>
    </xf>
    <xf numFmtId="0" fontId="14" fillId="0" borderId="0" xfId="2" applyFont="1" applyFill="1" applyBorder="1" applyAlignment="1" applyProtection="1">
      <alignment horizontal="right" vertical="top" wrapText="1"/>
    </xf>
    <xf numFmtId="0" fontId="15" fillId="4" borderId="3" xfId="2" applyFont="1" applyFill="1" applyBorder="1" applyAlignment="1" applyProtection="1">
      <alignment horizontal="left" vertical="center" wrapText="1"/>
      <protection locked="0"/>
    </xf>
    <xf numFmtId="0" fontId="15" fillId="4" borderId="0" xfId="2" applyFont="1" applyFill="1" applyBorder="1" applyAlignment="1" applyProtection="1">
      <alignment horizontal="left" vertical="center" wrapText="1"/>
      <protection locked="0"/>
    </xf>
    <xf numFmtId="0" fontId="12"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top" wrapText="1"/>
      <protection locked="0"/>
    </xf>
    <xf numFmtId="0" fontId="14" fillId="0" borderId="0" xfId="2" applyFont="1" applyBorder="1" applyAlignment="1" applyProtection="1">
      <alignment horizontal="right" vertical="top" wrapText="1"/>
    </xf>
    <xf numFmtId="3" fontId="26" fillId="5" borderId="10" xfId="0" applyNumberFormat="1" applyFont="1" applyFill="1" applyBorder="1" applyAlignment="1" applyProtection="1">
      <alignment horizontal="center" vertical="center" wrapText="1"/>
    </xf>
    <xf numFmtId="3" fontId="26" fillId="5" borderId="11" xfId="0" applyNumberFormat="1" applyFont="1" applyFill="1" applyBorder="1" applyAlignment="1" applyProtection="1">
      <alignment horizontal="center" vertical="center" wrapText="1"/>
    </xf>
    <xf numFmtId="3" fontId="28" fillId="5" borderId="10" xfId="0" applyNumberFormat="1" applyFont="1" applyFill="1" applyBorder="1" applyAlignment="1" applyProtection="1">
      <alignment horizontal="center" vertical="top" wrapText="1"/>
    </xf>
    <xf numFmtId="3" fontId="28" fillId="5" borderId="8" xfId="0" applyNumberFormat="1" applyFont="1" applyFill="1" applyBorder="1" applyAlignment="1" applyProtection="1">
      <alignment horizontal="center" vertical="top" wrapText="1"/>
    </xf>
    <xf numFmtId="3" fontId="28" fillId="5" borderId="11" xfId="0" applyNumberFormat="1" applyFont="1" applyFill="1" applyBorder="1" applyAlignment="1" applyProtection="1">
      <alignment horizontal="center" vertical="top" wrapText="1"/>
    </xf>
    <xf numFmtId="0" fontId="26" fillId="5" borderId="12" xfId="0" applyFont="1" applyFill="1" applyBorder="1" applyAlignment="1" applyProtection="1">
      <alignment horizontal="center" vertical="center" wrapText="1"/>
    </xf>
    <xf numFmtId="0" fontId="26" fillId="5" borderId="6" xfId="0" applyFont="1" applyFill="1" applyBorder="1" applyAlignment="1" applyProtection="1">
      <alignment horizontal="center" vertical="center" wrapText="1"/>
    </xf>
    <xf numFmtId="3" fontId="26" fillId="5" borderId="12" xfId="0" applyNumberFormat="1" applyFont="1" applyFill="1" applyBorder="1" applyAlignment="1" applyProtection="1">
      <alignment horizontal="center" vertical="center" wrapText="1"/>
    </xf>
    <xf numFmtId="3" fontId="26" fillId="5" borderId="6" xfId="0" applyNumberFormat="1" applyFont="1" applyFill="1" applyBorder="1" applyAlignment="1" applyProtection="1">
      <alignment horizontal="center" vertical="center" wrapText="1"/>
    </xf>
    <xf numFmtId="0" fontId="31" fillId="12" borderId="0" xfId="0" applyFont="1" applyFill="1" applyAlignment="1">
      <alignment horizontal="center" vertical="center" wrapText="1"/>
    </xf>
    <xf numFmtId="0" fontId="8" fillId="0" borderId="0" xfId="0" applyFont="1" applyAlignment="1">
      <alignment vertical="center"/>
    </xf>
    <xf numFmtId="0" fontId="0" fillId="0" borderId="0" xfId="0" applyAlignment="1">
      <alignment horizontal="right"/>
    </xf>
    <xf numFmtId="0" fontId="30" fillId="0" borderId="0" xfId="0" applyFont="1" applyAlignment="1">
      <alignment horizontal="right" vertical="center"/>
    </xf>
    <xf numFmtId="0" fontId="31" fillId="12" borderId="0" xfId="0" applyFont="1" applyFill="1" applyAlignment="1">
      <alignment horizontal="center" vertical="center"/>
    </xf>
    <xf numFmtId="14" fontId="31" fillId="12" borderId="0" xfId="0" applyNumberFormat="1" applyFont="1" applyFill="1" applyAlignment="1">
      <alignment horizontal="center" vertical="center"/>
    </xf>
  </cellXfs>
  <cellStyles count="6">
    <cellStyle name="Normal" xfId="0" builtinId="0"/>
    <cellStyle name="Normal 14" xfId="4" xr:uid="{6817A0B7-791A-42FF-BB5E-DE2756E10482}"/>
    <cellStyle name="Normal 2" xfId="2" xr:uid="{00000000-0005-0000-0000-000001000000}"/>
    <cellStyle name="Normal 3" xfId="1" xr:uid="{00000000-0005-0000-0000-000002000000}"/>
    <cellStyle name="Normal 6" xfId="5" xr:uid="{5E035B08-7CBC-4CD6-8A6B-C6382D2CD3AA}"/>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2</xdr:row>
      <xdr:rowOff>76200</xdr:rowOff>
    </xdr:to>
    <xdr:pic>
      <xdr:nvPicPr>
        <xdr:cNvPr id="2" name="Picture 5" descr="hpb%20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130" zoomScaleNormal="100" zoomScaleSheetLayoutView="130" workbookViewId="0">
      <selection activeCell="K31" sqref="K31"/>
    </sheetView>
  </sheetViews>
  <sheetFormatPr defaultRowHeight="15" x14ac:dyDescent="0.25"/>
  <sheetData>
    <row r="1" spans="1:10" x14ac:dyDescent="0.25">
      <c r="A1" s="143" t="s">
        <v>13</v>
      </c>
      <c r="B1" s="143"/>
      <c r="C1" s="143"/>
      <c r="D1" s="96"/>
      <c r="E1" s="96"/>
      <c r="F1" s="96"/>
      <c r="G1" s="96"/>
      <c r="H1" s="96"/>
      <c r="I1" s="96"/>
      <c r="J1" s="96"/>
    </row>
    <row r="2" spans="1:10" x14ac:dyDescent="0.25">
      <c r="A2" s="144" t="s">
        <v>14</v>
      </c>
      <c r="B2" s="144"/>
      <c r="C2" s="144"/>
      <c r="D2" s="144"/>
      <c r="E2" s="144"/>
      <c r="F2" s="144"/>
      <c r="G2" s="144"/>
      <c r="H2" s="144"/>
      <c r="I2" s="144"/>
      <c r="J2" s="144"/>
    </row>
    <row r="3" spans="1:10" x14ac:dyDescent="0.25">
      <c r="A3" s="97"/>
      <c r="B3" s="97"/>
      <c r="C3" s="97"/>
      <c r="D3" s="97"/>
      <c r="E3" s="97"/>
      <c r="F3" s="97"/>
      <c r="G3" s="97"/>
      <c r="H3" s="97"/>
      <c r="I3" s="97"/>
      <c r="J3" s="97"/>
    </row>
    <row r="4" spans="1:10" x14ac:dyDescent="0.25">
      <c r="A4" s="145" t="s">
        <v>15</v>
      </c>
      <c r="B4" s="145"/>
      <c r="C4" s="145"/>
      <c r="D4" s="145"/>
      <c r="E4" s="146">
        <v>43831</v>
      </c>
      <c r="F4" s="146"/>
      <c r="G4" s="98" t="s">
        <v>16</v>
      </c>
      <c r="H4" s="146">
        <v>43921</v>
      </c>
      <c r="I4" s="146"/>
      <c r="J4" s="99"/>
    </row>
    <row r="5" spans="1:10" x14ac:dyDescent="0.25">
      <c r="A5" s="147"/>
      <c r="B5" s="147"/>
      <c r="C5" s="147"/>
      <c r="D5" s="147"/>
      <c r="E5" s="147"/>
      <c r="F5" s="147"/>
      <c r="G5" s="147"/>
      <c r="H5" s="147"/>
      <c r="I5" s="147"/>
      <c r="J5" s="147"/>
    </row>
    <row r="6" spans="1:10" x14ac:dyDescent="0.25">
      <c r="A6" s="100"/>
      <c r="B6" s="101" t="s">
        <v>17</v>
      </c>
      <c r="C6" s="100"/>
      <c r="D6" s="100"/>
      <c r="E6" s="102">
        <v>2020</v>
      </c>
      <c r="F6" s="97"/>
      <c r="G6" s="98"/>
      <c r="H6" s="97"/>
      <c r="I6" s="97"/>
      <c r="J6" s="99"/>
    </row>
    <row r="7" spans="1:10" x14ac:dyDescent="0.25">
      <c r="A7" s="100"/>
      <c r="B7" s="100"/>
      <c r="C7" s="100"/>
      <c r="D7" s="100"/>
      <c r="E7" s="97"/>
      <c r="F7" s="97"/>
      <c r="G7" s="98"/>
      <c r="H7" s="97"/>
      <c r="I7" s="97"/>
      <c r="J7" s="99"/>
    </row>
    <row r="8" spans="1:10" x14ac:dyDescent="0.25">
      <c r="A8" s="100"/>
      <c r="B8" s="101" t="s">
        <v>18</v>
      </c>
      <c r="C8" s="100"/>
      <c r="D8" s="100"/>
      <c r="E8" s="102">
        <v>1</v>
      </c>
      <c r="F8" s="97"/>
      <c r="G8" s="98"/>
      <c r="H8" s="97"/>
      <c r="I8" s="97"/>
      <c r="J8" s="99"/>
    </row>
    <row r="9" spans="1:10" x14ac:dyDescent="0.25">
      <c r="A9" s="100"/>
      <c r="B9" s="100"/>
      <c r="C9" s="100"/>
      <c r="D9" s="100"/>
      <c r="E9" s="97"/>
      <c r="F9" s="97"/>
      <c r="G9" s="98"/>
      <c r="H9" s="97"/>
      <c r="I9" s="97"/>
      <c r="J9" s="106"/>
    </row>
    <row r="10" spans="1:10" x14ac:dyDescent="0.25">
      <c r="A10" s="138" t="s">
        <v>19</v>
      </c>
      <c r="B10" s="138"/>
      <c r="C10" s="138"/>
      <c r="D10" s="138"/>
      <c r="E10" s="138"/>
      <c r="F10" s="138"/>
      <c r="G10" s="138"/>
      <c r="H10" s="138"/>
      <c r="I10" s="138"/>
      <c r="J10" s="96"/>
    </row>
    <row r="11" spans="1:10" ht="22.5" customHeight="1" x14ac:dyDescent="0.25">
      <c r="A11" s="139" t="s">
        <v>20</v>
      </c>
      <c r="B11" s="139"/>
      <c r="C11" s="140">
        <v>3777928</v>
      </c>
      <c r="D11" s="140"/>
      <c r="E11" s="103"/>
      <c r="F11" s="141" t="s">
        <v>21</v>
      </c>
      <c r="G11" s="141"/>
      <c r="H11" s="140" t="s">
        <v>22</v>
      </c>
      <c r="I11" s="140"/>
      <c r="J11" s="103"/>
    </row>
    <row r="12" spans="1:10" x14ac:dyDescent="0.25">
      <c r="A12" s="99"/>
      <c r="B12" s="99"/>
      <c r="C12" s="99"/>
      <c r="D12" s="99"/>
      <c r="E12" s="142"/>
      <c r="F12" s="142"/>
      <c r="G12" s="142"/>
      <c r="H12" s="142"/>
      <c r="I12" s="103"/>
      <c r="J12" s="103"/>
    </row>
    <row r="13" spans="1:10" ht="22.5" customHeight="1" x14ac:dyDescent="0.25">
      <c r="A13" s="141" t="s">
        <v>23</v>
      </c>
      <c r="B13" s="141"/>
      <c r="C13" s="140">
        <v>80010698</v>
      </c>
      <c r="D13" s="140"/>
      <c r="E13" s="142"/>
      <c r="F13" s="142"/>
      <c r="G13" s="142"/>
      <c r="H13" s="142"/>
      <c r="I13" s="103"/>
      <c r="J13" s="103"/>
    </row>
    <row r="14" spans="1:10" x14ac:dyDescent="0.25">
      <c r="A14" s="103"/>
      <c r="B14" s="103"/>
      <c r="C14" s="99"/>
      <c r="D14" s="99"/>
      <c r="E14" s="148"/>
      <c r="F14" s="148"/>
      <c r="G14" s="148"/>
      <c r="H14" s="148"/>
      <c r="I14" s="99"/>
      <c r="J14" s="99"/>
    </row>
    <row r="15" spans="1:10" ht="22.5" customHeight="1" x14ac:dyDescent="0.25">
      <c r="A15" s="141" t="s">
        <v>24</v>
      </c>
      <c r="B15" s="141"/>
      <c r="C15" s="140">
        <v>87939104217</v>
      </c>
      <c r="D15" s="140"/>
      <c r="E15" s="148"/>
      <c r="F15" s="148"/>
      <c r="G15" s="104" t="s">
        <v>0</v>
      </c>
      <c r="H15" s="140" t="s">
        <v>25</v>
      </c>
      <c r="I15" s="140"/>
      <c r="J15" s="99"/>
    </row>
    <row r="16" spans="1:10" x14ac:dyDescent="0.25">
      <c r="A16" s="103"/>
      <c r="B16" s="103"/>
      <c r="C16" s="99"/>
      <c r="D16" s="99"/>
      <c r="E16" s="148"/>
      <c r="F16" s="148"/>
      <c r="G16" s="148"/>
      <c r="H16" s="148"/>
      <c r="I16" s="99"/>
      <c r="J16" s="99"/>
    </row>
    <row r="17" spans="1:10" ht="22.5" x14ac:dyDescent="0.25">
      <c r="A17" s="104"/>
      <c r="B17" s="104" t="s">
        <v>26</v>
      </c>
      <c r="C17" s="140" t="s">
        <v>27</v>
      </c>
      <c r="D17" s="140"/>
      <c r="E17" s="99"/>
      <c r="F17" s="99"/>
      <c r="G17" s="99"/>
      <c r="H17" s="99"/>
      <c r="I17" s="99"/>
      <c r="J17" s="99"/>
    </row>
    <row r="18" spans="1:10" x14ac:dyDescent="0.25">
      <c r="A18" s="142"/>
      <c r="B18" s="142"/>
      <c r="C18" s="148"/>
      <c r="D18" s="148"/>
      <c r="E18" s="148"/>
      <c r="F18" s="148"/>
      <c r="G18" s="148"/>
      <c r="H18" s="148"/>
      <c r="I18" s="99"/>
      <c r="J18" s="99"/>
    </row>
    <row r="19" spans="1:10" x14ac:dyDescent="0.25">
      <c r="A19" s="139" t="s">
        <v>28</v>
      </c>
      <c r="B19" s="139"/>
      <c r="C19" s="149" t="s">
        <v>29</v>
      </c>
      <c r="D19" s="149"/>
      <c r="E19" s="149"/>
      <c r="F19" s="149"/>
      <c r="G19" s="149"/>
      <c r="H19" s="149"/>
      <c r="I19" s="149"/>
      <c r="J19" s="149"/>
    </row>
    <row r="20" spans="1:10" x14ac:dyDescent="0.25">
      <c r="A20" s="99"/>
      <c r="B20" s="99"/>
      <c r="C20" s="99"/>
      <c r="D20" s="99"/>
      <c r="E20" s="148"/>
      <c r="F20" s="148"/>
      <c r="G20" s="148"/>
      <c r="H20" s="148"/>
      <c r="I20" s="99"/>
      <c r="J20" s="99"/>
    </row>
    <row r="21" spans="1:10" x14ac:dyDescent="0.25">
      <c r="A21" s="139" t="s">
        <v>30</v>
      </c>
      <c r="B21" s="139"/>
      <c r="C21" s="140">
        <v>10000</v>
      </c>
      <c r="D21" s="140"/>
      <c r="E21" s="148"/>
      <c r="F21" s="148"/>
      <c r="G21" s="149" t="s">
        <v>1</v>
      </c>
      <c r="H21" s="149"/>
      <c r="I21" s="149"/>
      <c r="J21" s="149"/>
    </row>
    <row r="22" spans="1:10" x14ac:dyDescent="0.25">
      <c r="A22" s="99"/>
      <c r="B22" s="99"/>
      <c r="C22" s="99"/>
      <c r="D22" s="99"/>
      <c r="E22" s="148"/>
      <c r="F22" s="148"/>
      <c r="G22" s="148"/>
      <c r="H22" s="148"/>
      <c r="I22" s="99"/>
      <c r="J22" s="99"/>
    </row>
    <row r="23" spans="1:10" x14ac:dyDescent="0.25">
      <c r="A23" s="139" t="s">
        <v>31</v>
      </c>
      <c r="B23" s="139"/>
      <c r="C23" s="149" t="s">
        <v>2</v>
      </c>
      <c r="D23" s="149"/>
      <c r="E23" s="149"/>
      <c r="F23" s="149"/>
      <c r="G23" s="149"/>
      <c r="H23" s="149"/>
      <c r="I23" s="149"/>
      <c r="J23" s="149"/>
    </row>
    <row r="24" spans="1:10" x14ac:dyDescent="0.25">
      <c r="A24" s="99"/>
      <c r="B24" s="99"/>
      <c r="C24" s="99"/>
      <c r="D24" s="99"/>
      <c r="E24" s="148"/>
      <c r="F24" s="148"/>
      <c r="G24" s="148"/>
      <c r="H24" s="148"/>
      <c r="I24" s="99"/>
      <c r="J24" s="99"/>
    </row>
    <row r="25" spans="1:10" x14ac:dyDescent="0.25">
      <c r="A25" s="139" t="s">
        <v>32</v>
      </c>
      <c r="B25" s="139"/>
      <c r="C25" s="150" t="s">
        <v>3</v>
      </c>
      <c r="D25" s="150"/>
      <c r="E25" s="150"/>
      <c r="F25" s="150"/>
      <c r="G25" s="150"/>
      <c r="H25" s="150"/>
      <c r="I25" s="150"/>
      <c r="J25" s="150"/>
    </row>
    <row r="26" spans="1:10" x14ac:dyDescent="0.25">
      <c r="A26" s="99"/>
      <c r="B26" s="99"/>
      <c r="C26" s="99"/>
      <c r="D26" s="99"/>
      <c r="E26" s="148"/>
      <c r="F26" s="148"/>
      <c r="G26" s="148"/>
      <c r="H26" s="148"/>
      <c r="I26" s="99"/>
      <c r="J26" s="99"/>
    </row>
    <row r="27" spans="1:10" x14ac:dyDescent="0.25">
      <c r="A27" s="139" t="s">
        <v>33</v>
      </c>
      <c r="B27" s="139"/>
      <c r="C27" s="150" t="s">
        <v>4</v>
      </c>
      <c r="D27" s="150"/>
      <c r="E27" s="150"/>
      <c r="F27" s="150"/>
      <c r="G27" s="150"/>
      <c r="H27" s="150"/>
      <c r="I27" s="150"/>
      <c r="J27" s="150"/>
    </row>
    <row r="28" spans="1:10" x14ac:dyDescent="0.25">
      <c r="A28" s="99"/>
      <c r="B28" s="99"/>
      <c r="C28" s="99"/>
      <c r="D28" s="99"/>
      <c r="E28" s="148"/>
      <c r="F28" s="148"/>
      <c r="G28" s="148"/>
      <c r="H28" s="148"/>
      <c r="I28" s="99"/>
      <c r="J28" s="99"/>
    </row>
    <row r="29" spans="1:10" x14ac:dyDescent="0.25">
      <c r="A29" s="142" t="s">
        <v>34</v>
      </c>
      <c r="B29" s="142"/>
      <c r="C29" s="140">
        <v>1295</v>
      </c>
      <c r="D29" s="152"/>
      <c r="E29" s="148"/>
      <c r="F29" s="148"/>
      <c r="G29" s="148"/>
      <c r="H29" s="148"/>
      <c r="I29" s="148"/>
      <c r="J29" s="148"/>
    </row>
    <row r="30" spans="1:10" ht="22.5" customHeight="1" x14ac:dyDescent="0.25">
      <c r="A30" s="142" t="s">
        <v>35</v>
      </c>
      <c r="B30" s="142"/>
      <c r="C30" s="140"/>
      <c r="D30" s="152"/>
      <c r="E30" s="148"/>
      <c r="F30" s="148"/>
      <c r="G30" s="148"/>
      <c r="H30" s="148"/>
      <c r="I30" s="148"/>
      <c r="J30" s="148"/>
    </row>
    <row r="31" spans="1:10" x14ac:dyDescent="0.25">
      <c r="A31" s="99"/>
      <c r="B31" s="99"/>
      <c r="C31" s="99"/>
      <c r="D31" s="99"/>
      <c r="E31" s="148"/>
      <c r="F31" s="148"/>
      <c r="G31" s="148"/>
      <c r="H31" s="148"/>
      <c r="I31" s="99"/>
      <c r="J31" s="99"/>
    </row>
    <row r="32" spans="1:10" x14ac:dyDescent="0.25">
      <c r="A32" s="139" t="s">
        <v>36</v>
      </c>
      <c r="B32" s="139"/>
      <c r="C32" s="102" t="s">
        <v>6</v>
      </c>
      <c r="D32" s="151" t="s">
        <v>37</v>
      </c>
      <c r="E32" s="151"/>
      <c r="F32" s="151"/>
      <c r="G32" s="151"/>
      <c r="H32" s="99"/>
      <c r="I32" s="105" t="s">
        <v>5</v>
      </c>
      <c r="J32" s="105" t="s">
        <v>6</v>
      </c>
    </row>
    <row r="33" spans="1:10" x14ac:dyDescent="0.25">
      <c r="A33" s="139"/>
      <c r="B33" s="139"/>
      <c r="C33" s="97"/>
      <c r="D33" s="98"/>
      <c r="E33" s="148"/>
      <c r="F33" s="148"/>
      <c r="G33" s="148"/>
      <c r="H33" s="148"/>
      <c r="I33" s="99"/>
      <c r="J33" s="99"/>
    </row>
    <row r="34" spans="1:10" x14ac:dyDescent="0.25">
      <c r="A34" s="139" t="s">
        <v>38</v>
      </c>
      <c r="B34" s="139"/>
      <c r="C34" s="102" t="s">
        <v>7</v>
      </c>
      <c r="D34" s="151" t="s">
        <v>39</v>
      </c>
      <c r="E34" s="151"/>
      <c r="F34" s="151"/>
      <c r="G34" s="151"/>
      <c r="H34" s="99"/>
      <c r="I34" s="105" t="s">
        <v>7</v>
      </c>
      <c r="J34" s="105" t="s">
        <v>8</v>
      </c>
    </row>
    <row r="35" spans="1:10" x14ac:dyDescent="0.25">
      <c r="A35" s="99"/>
      <c r="B35" s="99"/>
      <c r="C35" s="99"/>
      <c r="D35" s="99"/>
      <c r="E35" s="148"/>
      <c r="F35" s="148"/>
      <c r="G35" s="148"/>
      <c r="H35" s="148"/>
      <c r="I35" s="99"/>
      <c r="J35" s="99"/>
    </row>
    <row r="36" spans="1:10" x14ac:dyDescent="0.25">
      <c r="A36" s="151" t="s">
        <v>40</v>
      </c>
      <c r="B36" s="151"/>
      <c r="C36" s="151"/>
      <c r="D36" s="151"/>
      <c r="E36" s="151" t="s">
        <v>41</v>
      </c>
      <c r="F36" s="151"/>
      <c r="G36" s="151"/>
      <c r="H36" s="151"/>
      <c r="I36" s="151"/>
      <c r="J36" s="98" t="s">
        <v>9</v>
      </c>
    </row>
    <row r="37" spans="1:10" x14ac:dyDescent="0.25">
      <c r="A37" s="99"/>
      <c r="B37" s="99"/>
      <c r="C37" s="99"/>
      <c r="D37" s="99"/>
      <c r="E37" s="148"/>
      <c r="F37" s="148"/>
      <c r="G37" s="148"/>
      <c r="H37" s="148"/>
      <c r="I37" s="99"/>
      <c r="J37" s="99"/>
    </row>
    <row r="38" spans="1:10" x14ac:dyDescent="0.25">
      <c r="A38" s="149" t="s">
        <v>348</v>
      </c>
      <c r="B38" s="149"/>
      <c r="C38" s="149"/>
      <c r="D38" s="149"/>
      <c r="E38" s="149" t="s">
        <v>349</v>
      </c>
      <c r="F38" s="149"/>
      <c r="G38" s="149"/>
      <c r="H38" s="149"/>
      <c r="I38" s="149"/>
      <c r="J38" s="102" t="s">
        <v>350</v>
      </c>
    </row>
    <row r="39" spans="1:10" x14ac:dyDescent="0.25">
      <c r="A39" s="99"/>
      <c r="B39" s="99"/>
      <c r="C39" s="99"/>
      <c r="D39" s="142"/>
      <c r="E39" s="142"/>
      <c r="F39" s="142"/>
      <c r="G39" s="142"/>
      <c r="H39" s="142"/>
      <c r="I39" s="142"/>
      <c r="J39" s="99"/>
    </row>
    <row r="40" spans="1:10" x14ac:dyDescent="0.25">
      <c r="A40" s="149" t="s">
        <v>351</v>
      </c>
      <c r="B40" s="149"/>
      <c r="C40" s="149"/>
      <c r="D40" s="149"/>
      <c r="E40" s="149" t="s">
        <v>352</v>
      </c>
      <c r="F40" s="149"/>
      <c r="G40" s="149"/>
      <c r="H40" s="149"/>
      <c r="I40" s="149"/>
      <c r="J40" s="102" t="s">
        <v>353</v>
      </c>
    </row>
    <row r="41" spans="1:10" x14ac:dyDescent="0.25">
      <c r="A41" s="99"/>
      <c r="B41" s="99"/>
      <c r="C41" s="99"/>
      <c r="D41" s="103"/>
      <c r="E41" s="142"/>
      <c r="F41" s="142"/>
      <c r="G41" s="142"/>
      <c r="H41" s="142"/>
      <c r="I41" s="103"/>
      <c r="J41" s="99"/>
    </row>
    <row r="42" spans="1:10" x14ac:dyDescent="0.25">
      <c r="A42" s="149"/>
      <c r="B42" s="149"/>
      <c r="C42" s="149"/>
      <c r="D42" s="149"/>
      <c r="E42" s="149"/>
      <c r="F42" s="149"/>
      <c r="G42" s="149"/>
      <c r="H42" s="149"/>
      <c r="I42" s="149"/>
      <c r="J42" s="102"/>
    </row>
    <row r="43" spans="1:10" x14ac:dyDescent="0.25">
      <c r="A43" s="99"/>
      <c r="B43" s="99"/>
      <c r="C43" s="99"/>
      <c r="D43" s="103"/>
      <c r="E43" s="142"/>
      <c r="F43" s="142"/>
      <c r="G43" s="142"/>
      <c r="H43" s="142"/>
      <c r="I43" s="103"/>
      <c r="J43" s="99"/>
    </row>
    <row r="44" spans="1:10" x14ac:dyDescent="0.25">
      <c r="A44" s="153"/>
      <c r="B44" s="153"/>
      <c r="C44" s="153"/>
      <c r="D44" s="153"/>
      <c r="E44" s="153"/>
      <c r="F44" s="153"/>
      <c r="G44" s="153"/>
      <c r="H44" s="153"/>
      <c r="I44" s="153"/>
      <c r="J44" s="102"/>
    </row>
    <row r="45" spans="1:10" x14ac:dyDescent="0.25">
      <c r="A45" s="99"/>
      <c r="B45" s="99"/>
      <c r="C45" s="148"/>
      <c r="D45" s="148"/>
      <c r="E45" s="148"/>
      <c r="F45" s="148"/>
      <c r="G45" s="148"/>
      <c r="H45" s="148"/>
      <c r="I45" s="148"/>
      <c r="J45" s="99"/>
    </row>
    <row r="46" spans="1:10" x14ac:dyDescent="0.25">
      <c r="A46" s="153"/>
      <c r="B46" s="153"/>
      <c r="C46" s="153"/>
      <c r="D46" s="153"/>
      <c r="E46" s="153"/>
      <c r="F46" s="153"/>
      <c r="G46" s="153"/>
      <c r="H46" s="153"/>
      <c r="I46" s="153"/>
      <c r="J46" s="102"/>
    </row>
    <row r="47" spans="1:10" x14ac:dyDescent="0.25">
      <c r="A47" s="99"/>
      <c r="B47" s="99"/>
      <c r="C47" s="99"/>
      <c r="D47" s="99"/>
      <c r="E47" s="148"/>
      <c r="F47" s="148"/>
      <c r="G47" s="148"/>
      <c r="H47" s="148"/>
      <c r="I47" s="99"/>
      <c r="J47" s="99"/>
    </row>
    <row r="48" spans="1:10" x14ac:dyDescent="0.25">
      <c r="A48" s="153"/>
      <c r="B48" s="153"/>
      <c r="C48" s="153"/>
      <c r="D48" s="153"/>
      <c r="E48" s="153"/>
      <c r="F48" s="153"/>
      <c r="G48" s="153"/>
      <c r="H48" s="153"/>
      <c r="I48" s="153"/>
      <c r="J48" s="102"/>
    </row>
    <row r="49" spans="1:10" x14ac:dyDescent="0.25">
      <c r="A49" s="99"/>
      <c r="B49" s="99"/>
      <c r="C49" s="99"/>
      <c r="D49" s="99"/>
      <c r="E49" s="148"/>
      <c r="F49" s="148"/>
      <c r="G49" s="148"/>
      <c r="H49" s="148"/>
      <c r="I49" s="99"/>
      <c r="J49" s="105" t="s">
        <v>10</v>
      </c>
    </row>
    <row r="50" spans="1:10" x14ac:dyDescent="0.25">
      <c r="A50" s="99"/>
      <c r="B50" s="99"/>
      <c r="C50" s="99"/>
      <c r="D50" s="99"/>
      <c r="E50" s="148"/>
      <c r="F50" s="148"/>
      <c r="G50" s="148"/>
      <c r="H50" s="148"/>
      <c r="I50" s="99"/>
      <c r="J50" s="105" t="s">
        <v>11</v>
      </c>
    </row>
    <row r="51" spans="1:10" x14ac:dyDescent="0.25">
      <c r="A51" s="141" t="s">
        <v>42</v>
      </c>
      <c r="B51" s="141"/>
      <c r="C51" s="140" t="s">
        <v>43</v>
      </c>
      <c r="D51" s="140"/>
      <c r="E51" s="148" t="s">
        <v>44</v>
      </c>
      <c r="F51" s="148"/>
      <c r="G51" s="149"/>
      <c r="H51" s="149"/>
      <c r="I51" s="149"/>
      <c r="J51" s="149"/>
    </row>
    <row r="52" spans="1:10" x14ac:dyDescent="0.25">
      <c r="A52" s="99"/>
      <c r="B52" s="99"/>
      <c r="C52" s="148"/>
      <c r="D52" s="148"/>
      <c r="E52" s="148"/>
      <c r="F52" s="148"/>
      <c r="G52" s="148" t="s">
        <v>45</v>
      </c>
      <c r="H52" s="148"/>
      <c r="I52" s="148"/>
      <c r="J52" s="99"/>
    </row>
    <row r="53" spans="1:10" x14ac:dyDescent="0.25">
      <c r="A53" s="141" t="s">
        <v>46</v>
      </c>
      <c r="B53" s="141"/>
      <c r="C53" s="149" t="s">
        <v>12</v>
      </c>
      <c r="D53" s="149"/>
      <c r="E53" s="149"/>
      <c r="F53" s="149"/>
      <c r="G53" s="149"/>
      <c r="H53" s="149"/>
      <c r="I53" s="149"/>
      <c r="J53" s="149"/>
    </row>
    <row r="54" spans="1:10" x14ac:dyDescent="0.25">
      <c r="A54" s="99"/>
      <c r="B54" s="99"/>
      <c r="C54" s="148" t="s">
        <v>47</v>
      </c>
      <c r="D54" s="148"/>
      <c r="E54" s="148"/>
      <c r="F54" s="148"/>
      <c r="G54" s="148"/>
      <c r="H54" s="148"/>
      <c r="I54" s="148"/>
      <c r="J54" s="99"/>
    </row>
    <row r="55" spans="1:10" x14ac:dyDescent="0.25">
      <c r="A55" s="141" t="s">
        <v>48</v>
      </c>
      <c r="B55" s="141"/>
      <c r="C55" s="149">
        <v>14804670</v>
      </c>
      <c r="D55" s="149"/>
      <c r="E55" s="149"/>
      <c r="F55" s="148"/>
      <c r="G55" s="148"/>
      <c r="H55" s="151"/>
      <c r="I55" s="151"/>
      <c r="J55" s="151"/>
    </row>
    <row r="56" spans="1:10" x14ac:dyDescent="0.25">
      <c r="A56" s="99"/>
      <c r="B56" s="99"/>
      <c r="C56" s="99"/>
      <c r="D56" s="99"/>
      <c r="E56" s="148"/>
      <c r="F56" s="148"/>
      <c r="G56" s="148"/>
      <c r="H56" s="148"/>
      <c r="I56" s="99"/>
      <c r="J56" s="99"/>
    </row>
    <row r="57" spans="1:10" x14ac:dyDescent="0.25">
      <c r="A57" s="141" t="s">
        <v>32</v>
      </c>
      <c r="B57" s="141"/>
      <c r="C57" s="150" t="s">
        <v>49</v>
      </c>
      <c r="D57" s="150"/>
      <c r="E57" s="150"/>
      <c r="F57" s="150"/>
      <c r="G57" s="150"/>
      <c r="H57" s="150"/>
      <c r="I57" s="150"/>
      <c r="J57" s="150"/>
    </row>
    <row r="58" spans="1:10" x14ac:dyDescent="0.25">
      <c r="A58" s="99"/>
      <c r="B58" s="99"/>
      <c r="C58" s="99"/>
      <c r="D58" s="99"/>
      <c r="E58" s="148"/>
      <c r="F58" s="148"/>
      <c r="G58" s="148"/>
      <c r="H58" s="148"/>
      <c r="I58" s="99"/>
      <c r="J58" s="99"/>
    </row>
    <row r="59" spans="1:10" x14ac:dyDescent="0.25">
      <c r="A59" s="141" t="s">
        <v>50</v>
      </c>
      <c r="B59" s="141"/>
      <c r="C59" s="150"/>
      <c r="D59" s="150"/>
      <c r="E59" s="150"/>
      <c r="F59" s="150"/>
      <c r="G59" s="150"/>
      <c r="H59" s="150"/>
      <c r="I59" s="150"/>
      <c r="J59" s="150"/>
    </row>
    <row r="60" spans="1:10" x14ac:dyDescent="0.25">
      <c r="A60" s="99"/>
      <c r="B60" s="99"/>
      <c r="C60" s="142" t="s">
        <v>51</v>
      </c>
      <c r="D60" s="142"/>
      <c r="E60" s="142"/>
      <c r="F60" s="142"/>
      <c r="G60" s="99"/>
      <c r="H60" s="99"/>
      <c r="I60" s="99"/>
      <c r="J60" s="99"/>
    </row>
    <row r="61" spans="1:10" x14ac:dyDescent="0.25">
      <c r="A61" s="141" t="s">
        <v>52</v>
      </c>
      <c r="B61" s="141"/>
      <c r="C61" s="150"/>
      <c r="D61" s="150"/>
      <c r="E61" s="150"/>
      <c r="F61" s="150"/>
      <c r="G61" s="150"/>
      <c r="H61" s="150"/>
      <c r="I61" s="150"/>
      <c r="J61" s="150"/>
    </row>
    <row r="62" spans="1:10" x14ac:dyDescent="0.25">
      <c r="A62" s="96"/>
      <c r="B62" s="96"/>
      <c r="C62" s="142" t="s">
        <v>53</v>
      </c>
      <c r="D62" s="142"/>
      <c r="E62" s="142"/>
      <c r="F62" s="142"/>
      <c r="G62" s="142"/>
      <c r="H62" s="96"/>
      <c r="I62" s="96"/>
      <c r="J62" s="96"/>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95"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8"/>
  <sheetViews>
    <sheetView showGridLines="0" view="pageBreakPreview" zoomScaleNormal="100" zoomScaleSheetLayoutView="100" workbookViewId="0">
      <selection activeCell="C65" sqref="C65:D78"/>
    </sheetView>
  </sheetViews>
  <sheetFormatPr defaultRowHeight="15" x14ac:dyDescent="0.25"/>
  <cols>
    <col min="1" max="1" width="53.7109375" style="6" customWidth="1"/>
    <col min="2" max="2" width="8.85546875" style="6"/>
    <col min="3" max="3" width="12.28515625" style="1" bestFit="1" customWidth="1"/>
    <col min="4" max="4" width="13.7109375" style="1" bestFit="1" customWidth="1"/>
  </cols>
  <sheetData>
    <row r="1" spans="1:4" ht="15" customHeight="1" x14ac:dyDescent="0.25">
      <c r="A1" s="156" t="s">
        <v>64</v>
      </c>
      <c r="B1" s="156"/>
      <c r="C1" s="156"/>
      <c r="D1" s="156"/>
    </row>
    <row r="2" spans="1:4" ht="15" customHeight="1" x14ac:dyDescent="0.25">
      <c r="A2" s="154" t="s">
        <v>354</v>
      </c>
      <c r="B2" s="154"/>
      <c r="C2" s="154"/>
      <c r="D2" s="154"/>
    </row>
    <row r="3" spans="1:4" x14ac:dyDescent="0.25">
      <c r="A3" s="155" t="s">
        <v>65</v>
      </c>
      <c r="B3" s="155"/>
      <c r="C3" s="155"/>
      <c r="D3" s="155"/>
    </row>
    <row r="4" spans="1:4" ht="15" customHeight="1" x14ac:dyDescent="0.25">
      <c r="A4" s="9" t="s">
        <v>54</v>
      </c>
      <c r="B4" s="22"/>
      <c r="C4" s="22"/>
      <c r="D4" s="22"/>
    </row>
    <row r="5" spans="1:4" ht="34.5" customHeight="1" x14ac:dyDescent="0.25">
      <c r="A5" s="23" t="s">
        <v>55</v>
      </c>
      <c r="B5" s="23" t="s">
        <v>113</v>
      </c>
      <c r="C5" s="23" t="s">
        <v>57</v>
      </c>
      <c r="D5" s="23" t="s">
        <v>58</v>
      </c>
    </row>
    <row r="6" spans="1:4" x14ac:dyDescent="0.25">
      <c r="A6" s="10">
        <v>1</v>
      </c>
      <c r="B6" s="3">
        <v>2</v>
      </c>
      <c r="C6" s="2">
        <v>3</v>
      </c>
      <c r="D6" s="2">
        <v>4</v>
      </c>
    </row>
    <row r="7" spans="1:4" x14ac:dyDescent="0.25">
      <c r="A7" s="11"/>
      <c r="B7" s="11"/>
      <c r="C7" s="11"/>
      <c r="D7" s="11"/>
    </row>
    <row r="8" spans="1:4" x14ac:dyDescent="0.25">
      <c r="A8" s="12" t="s">
        <v>59</v>
      </c>
      <c r="B8" s="13"/>
      <c r="C8" s="13"/>
      <c r="D8" s="13"/>
    </row>
    <row r="9" spans="1:4" ht="24" x14ac:dyDescent="0.25">
      <c r="A9" s="14" t="s">
        <v>60</v>
      </c>
      <c r="B9" s="4">
        <v>1</v>
      </c>
      <c r="C9" s="113">
        <f>C10+C11+C12</f>
        <v>2772782193</v>
      </c>
      <c r="D9" s="113">
        <f>D10+D11+D12</f>
        <v>4886513272</v>
      </c>
    </row>
    <row r="10" spans="1:4" ht="15" customHeight="1" x14ac:dyDescent="0.25">
      <c r="A10" s="15" t="s">
        <v>61</v>
      </c>
      <c r="B10" s="5">
        <v>2</v>
      </c>
      <c r="C10" s="114">
        <v>961912026</v>
      </c>
      <c r="D10" s="114">
        <v>1036068723</v>
      </c>
    </row>
    <row r="11" spans="1:4" ht="15" customHeight="1" x14ac:dyDescent="0.25">
      <c r="A11" s="15" t="s">
        <v>62</v>
      </c>
      <c r="B11" s="5">
        <v>3</v>
      </c>
      <c r="C11" s="114">
        <v>1014563142</v>
      </c>
      <c r="D11" s="114">
        <v>3440241363</v>
      </c>
    </row>
    <row r="12" spans="1:4" ht="15" customHeight="1" x14ac:dyDescent="0.25">
      <c r="A12" s="16" t="s">
        <v>66</v>
      </c>
      <c r="B12" s="5">
        <v>4</v>
      </c>
      <c r="C12" s="114">
        <v>796307025</v>
      </c>
      <c r="D12" s="114">
        <v>410203186</v>
      </c>
    </row>
    <row r="13" spans="1:4" ht="15" customHeight="1" x14ac:dyDescent="0.25">
      <c r="A13" s="17" t="s">
        <v>67</v>
      </c>
      <c r="B13" s="4">
        <v>5</v>
      </c>
      <c r="C13" s="115">
        <f>C14+C15+C16+C17</f>
        <v>612871552</v>
      </c>
      <c r="D13" s="115">
        <f>D14+D15+D16+D17</f>
        <v>656544662</v>
      </c>
    </row>
    <row r="14" spans="1:4" ht="15" customHeight="1" x14ac:dyDescent="0.25">
      <c r="A14" s="15" t="s">
        <v>68</v>
      </c>
      <c r="B14" s="5">
        <v>6</v>
      </c>
      <c r="C14" s="114">
        <v>852203</v>
      </c>
      <c r="D14" s="114">
        <v>32810</v>
      </c>
    </row>
    <row r="15" spans="1:4" ht="15" customHeight="1" x14ac:dyDescent="0.25">
      <c r="A15" s="15" t="s">
        <v>69</v>
      </c>
      <c r="B15" s="5">
        <v>7</v>
      </c>
      <c r="C15" s="114">
        <v>96079539</v>
      </c>
      <c r="D15" s="114">
        <v>84919175</v>
      </c>
    </row>
    <row r="16" spans="1:4" ht="15" customHeight="1" x14ac:dyDescent="0.25">
      <c r="A16" s="15" t="s">
        <v>70</v>
      </c>
      <c r="B16" s="5">
        <v>8</v>
      </c>
      <c r="C16" s="114">
        <v>515939810</v>
      </c>
      <c r="D16" s="114">
        <v>571592677</v>
      </c>
    </row>
    <row r="17" spans="1:4" ht="15" customHeight="1" x14ac:dyDescent="0.25">
      <c r="A17" s="15" t="s">
        <v>71</v>
      </c>
      <c r="B17" s="5">
        <v>9</v>
      </c>
      <c r="C17" s="114">
        <v>0</v>
      </c>
      <c r="D17" s="114">
        <v>0</v>
      </c>
    </row>
    <row r="18" spans="1:4" ht="24" x14ac:dyDescent="0.25">
      <c r="A18" s="17" t="s">
        <v>72</v>
      </c>
      <c r="B18" s="4">
        <v>10</v>
      </c>
      <c r="C18" s="115">
        <f>C19+C20+C21</f>
        <v>21199086</v>
      </c>
      <c r="D18" s="115">
        <f>D19+D20+D21</f>
        <v>20308129</v>
      </c>
    </row>
    <row r="19" spans="1:4" ht="15" customHeight="1" x14ac:dyDescent="0.25">
      <c r="A19" s="15" t="s">
        <v>69</v>
      </c>
      <c r="B19" s="5">
        <v>11</v>
      </c>
      <c r="C19" s="114">
        <v>0</v>
      </c>
      <c r="D19" s="114">
        <v>0</v>
      </c>
    </row>
    <row r="20" spans="1:4" ht="15" customHeight="1" x14ac:dyDescent="0.25">
      <c r="A20" s="15" t="s">
        <v>70</v>
      </c>
      <c r="B20" s="5">
        <v>12</v>
      </c>
      <c r="C20" s="114">
        <v>0</v>
      </c>
      <c r="D20" s="114">
        <v>0</v>
      </c>
    </row>
    <row r="21" spans="1:4" ht="15" customHeight="1" x14ac:dyDescent="0.25">
      <c r="A21" s="15" t="s">
        <v>71</v>
      </c>
      <c r="B21" s="5">
        <v>13</v>
      </c>
      <c r="C21" s="114">
        <v>21199086</v>
      </c>
      <c r="D21" s="114">
        <v>20308129</v>
      </c>
    </row>
    <row r="22" spans="1:4" ht="15" customHeight="1" x14ac:dyDescent="0.25">
      <c r="A22" s="17" t="s">
        <v>73</v>
      </c>
      <c r="B22" s="4">
        <v>14</v>
      </c>
      <c r="C22" s="115">
        <f>C23+C24</f>
        <v>0</v>
      </c>
      <c r="D22" s="115">
        <f>D23+D24</f>
        <v>0</v>
      </c>
    </row>
    <row r="23" spans="1:4" ht="15" customHeight="1" x14ac:dyDescent="0.25">
      <c r="A23" s="15" t="s">
        <v>70</v>
      </c>
      <c r="B23" s="5">
        <v>15</v>
      </c>
      <c r="C23" s="114">
        <v>0</v>
      </c>
      <c r="D23" s="114">
        <v>0</v>
      </c>
    </row>
    <row r="24" spans="1:4" ht="15" customHeight="1" x14ac:dyDescent="0.25">
      <c r="A24" s="15" t="s">
        <v>71</v>
      </c>
      <c r="B24" s="5">
        <v>16</v>
      </c>
      <c r="C24" s="114">
        <v>0</v>
      </c>
      <c r="D24" s="114">
        <v>0</v>
      </c>
    </row>
    <row r="25" spans="1:4" ht="24" x14ac:dyDescent="0.25">
      <c r="A25" s="17" t="s">
        <v>74</v>
      </c>
      <c r="B25" s="4">
        <v>17</v>
      </c>
      <c r="C25" s="115">
        <f>C26+C27+C28</f>
        <v>4640197866</v>
      </c>
      <c r="D25" s="115">
        <f>D26+D27+D28</f>
        <v>4034940975</v>
      </c>
    </row>
    <row r="26" spans="1:4" ht="15" customHeight="1" x14ac:dyDescent="0.25">
      <c r="A26" s="15" t="s">
        <v>69</v>
      </c>
      <c r="B26" s="5">
        <v>18</v>
      </c>
      <c r="C26" s="114">
        <v>57269384</v>
      </c>
      <c r="D26" s="114">
        <v>45545931</v>
      </c>
    </row>
    <row r="27" spans="1:4" ht="15" customHeight="1" x14ac:dyDescent="0.25">
      <c r="A27" s="15" t="s">
        <v>70</v>
      </c>
      <c r="B27" s="5">
        <v>19</v>
      </c>
      <c r="C27" s="114">
        <v>4582928482</v>
      </c>
      <c r="D27" s="114">
        <v>3989395044</v>
      </c>
    </row>
    <row r="28" spans="1:4" ht="15" customHeight="1" x14ac:dyDescent="0.25">
      <c r="A28" s="15" t="s">
        <v>71</v>
      </c>
      <c r="B28" s="5">
        <v>20</v>
      </c>
      <c r="C28" s="114">
        <v>0</v>
      </c>
      <c r="D28" s="114">
        <v>0</v>
      </c>
    </row>
    <row r="29" spans="1:4" ht="15" customHeight="1" x14ac:dyDescent="0.25">
      <c r="A29" s="17" t="s">
        <v>75</v>
      </c>
      <c r="B29" s="4">
        <v>21</v>
      </c>
      <c r="C29" s="115">
        <f>C30+C31</f>
        <v>15213145060</v>
      </c>
      <c r="D29" s="115">
        <f>D30+D31</f>
        <v>15139522269</v>
      </c>
    </row>
    <row r="30" spans="1:4" ht="15" customHeight="1" x14ac:dyDescent="0.25">
      <c r="A30" s="15" t="s">
        <v>70</v>
      </c>
      <c r="B30" s="5">
        <v>22</v>
      </c>
      <c r="C30" s="114">
        <v>4305695</v>
      </c>
      <c r="D30" s="114">
        <v>6446727</v>
      </c>
    </row>
    <row r="31" spans="1:4" ht="15" customHeight="1" x14ac:dyDescent="0.25">
      <c r="A31" s="15" t="s">
        <v>71</v>
      </c>
      <c r="B31" s="5">
        <v>23</v>
      </c>
      <c r="C31" s="114">
        <v>15208839365</v>
      </c>
      <c r="D31" s="114">
        <v>15133075542</v>
      </c>
    </row>
    <row r="32" spans="1:4" ht="15" customHeight="1" x14ac:dyDescent="0.25">
      <c r="A32" s="15" t="s">
        <v>76</v>
      </c>
      <c r="B32" s="5">
        <v>24</v>
      </c>
      <c r="C32" s="114">
        <v>0</v>
      </c>
      <c r="D32" s="114">
        <v>0</v>
      </c>
    </row>
    <row r="33" spans="1:4" ht="24" x14ac:dyDescent="0.25">
      <c r="A33" s="15" t="s">
        <v>77</v>
      </c>
      <c r="B33" s="5">
        <v>25</v>
      </c>
      <c r="C33" s="114">
        <v>0</v>
      </c>
      <c r="D33" s="114">
        <v>0</v>
      </c>
    </row>
    <row r="34" spans="1:4" ht="15" customHeight="1" x14ac:dyDescent="0.25">
      <c r="A34" s="15" t="s">
        <v>78</v>
      </c>
      <c r="B34" s="5">
        <v>26</v>
      </c>
      <c r="C34" s="114">
        <v>0</v>
      </c>
      <c r="D34" s="114">
        <v>0</v>
      </c>
    </row>
    <row r="35" spans="1:4" ht="15" customHeight="1" x14ac:dyDescent="0.25">
      <c r="A35" s="15" t="s">
        <v>79</v>
      </c>
      <c r="B35" s="5">
        <v>27</v>
      </c>
      <c r="C35" s="114">
        <v>324499245</v>
      </c>
      <c r="D35" s="114">
        <v>324469837</v>
      </c>
    </row>
    <row r="36" spans="1:4" ht="15" customHeight="1" x14ac:dyDescent="0.25">
      <c r="A36" s="15" t="s">
        <v>80</v>
      </c>
      <c r="B36" s="5">
        <v>28</v>
      </c>
      <c r="C36" s="114">
        <v>110071915</v>
      </c>
      <c r="D36" s="114">
        <v>103117626</v>
      </c>
    </row>
    <row r="37" spans="1:4" ht="15" customHeight="1" x14ac:dyDescent="0.25">
      <c r="A37" s="15" t="s">
        <v>81</v>
      </c>
      <c r="B37" s="5">
        <v>29</v>
      </c>
      <c r="C37" s="114">
        <v>6453295</v>
      </c>
      <c r="D37" s="114">
        <v>25946029</v>
      </c>
    </row>
    <row r="38" spans="1:4" ht="15" customHeight="1" x14ac:dyDescent="0.25">
      <c r="A38" s="15" t="s">
        <v>82</v>
      </c>
      <c r="B38" s="5">
        <v>30</v>
      </c>
      <c r="C38" s="114">
        <v>52180680</v>
      </c>
      <c r="D38" s="114">
        <v>40795175</v>
      </c>
    </row>
    <row r="39" spans="1:4" ht="15" customHeight="1" x14ac:dyDescent="0.25">
      <c r="A39" s="15" t="s">
        <v>83</v>
      </c>
      <c r="B39" s="5">
        <v>31</v>
      </c>
      <c r="C39" s="114">
        <v>20000000</v>
      </c>
      <c r="D39" s="114">
        <v>20000000</v>
      </c>
    </row>
    <row r="40" spans="1:4" ht="15" customHeight="1" x14ac:dyDescent="0.25">
      <c r="A40" s="18" t="s">
        <v>63</v>
      </c>
      <c r="B40" s="4">
        <v>32</v>
      </c>
      <c r="C40" s="113">
        <f>C9+C13+C18+C22+C25+C29+C32+C33+C34+C35+C36+C37+C38+C39</f>
        <v>23773400892</v>
      </c>
      <c r="D40" s="113">
        <f>D9+D13+D18+D22+D25+D29+D32+D33+D34+D35+D36+D37+D38+D39</f>
        <v>25252157974</v>
      </c>
    </row>
    <row r="41" spans="1:4" x14ac:dyDescent="0.25">
      <c r="A41" s="12" t="s">
        <v>84</v>
      </c>
      <c r="B41" s="13"/>
      <c r="C41" s="13"/>
      <c r="D41" s="13"/>
    </row>
    <row r="42" spans="1:4" ht="15" customHeight="1" x14ac:dyDescent="0.25">
      <c r="A42" s="18" t="s">
        <v>85</v>
      </c>
      <c r="B42" s="4">
        <v>33</v>
      </c>
      <c r="C42" s="113">
        <f>C43+C44+C45+C46+C47</f>
        <v>863025</v>
      </c>
      <c r="D42" s="113">
        <f>D43+D44+D45+D46+D47</f>
        <v>33288</v>
      </c>
    </row>
    <row r="43" spans="1:4" ht="15" customHeight="1" x14ac:dyDescent="0.25">
      <c r="A43" s="15" t="s">
        <v>68</v>
      </c>
      <c r="B43" s="5">
        <v>34</v>
      </c>
      <c r="C43" s="114">
        <v>863025</v>
      </c>
      <c r="D43" s="114">
        <v>33288</v>
      </c>
    </row>
    <row r="44" spans="1:4" ht="15" customHeight="1" x14ac:dyDescent="0.25">
      <c r="A44" s="15" t="s">
        <v>90</v>
      </c>
      <c r="B44" s="5">
        <v>35</v>
      </c>
      <c r="C44" s="114">
        <v>0</v>
      </c>
      <c r="D44" s="114">
        <v>0</v>
      </c>
    </row>
    <row r="45" spans="1:4" ht="15" customHeight="1" x14ac:dyDescent="0.25">
      <c r="A45" s="15" t="s">
        <v>91</v>
      </c>
      <c r="B45" s="5">
        <v>36</v>
      </c>
      <c r="C45" s="114">
        <v>0</v>
      </c>
      <c r="D45" s="114">
        <v>0</v>
      </c>
    </row>
    <row r="46" spans="1:4" ht="15" customHeight="1" x14ac:dyDescent="0.25">
      <c r="A46" s="15" t="s">
        <v>92</v>
      </c>
      <c r="B46" s="5">
        <v>37</v>
      </c>
      <c r="C46" s="114">
        <v>0</v>
      </c>
      <c r="D46" s="114">
        <v>0</v>
      </c>
    </row>
    <row r="47" spans="1:4" ht="15" customHeight="1" x14ac:dyDescent="0.25">
      <c r="A47" s="15" t="s">
        <v>93</v>
      </c>
      <c r="B47" s="5">
        <v>38</v>
      </c>
      <c r="C47" s="114">
        <v>0</v>
      </c>
      <c r="D47" s="114">
        <v>0</v>
      </c>
    </row>
    <row r="48" spans="1:4" ht="24" x14ac:dyDescent="0.25">
      <c r="A48" s="18" t="s">
        <v>94</v>
      </c>
      <c r="B48" s="4">
        <v>39</v>
      </c>
      <c r="C48" s="113">
        <f>C49+C50+C51</f>
        <v>0</v>
      </c>
      <c r="D48" s="113">
        <f>D49+D50+D51</f>
        <v>0</v>
      </c>
    </row>
    <row r="49" spans="1:4" ht="15" customHeight="1" x14ac:dyDescent="0.25">
      <c r="A49" s="15" t="s">
        <v>91</v>
      </c>
      <c r="B49" s="5">
        <v>40</v>
      </c>
      <c r="C49" s="114">
        <v>0</v>
      </c>
      <c r="D49" s="114">
        <v>0</v>
      </c>
    </row>
    <row r="50" spans="1:4" ht="15" customHeight="1" x14ac:dyDescent="0.25">
      <c r="A50" s="15" t="s">
        <v>92</v>
      </c>
      <c r="B50" s="5">
        <v>41</v>
      </c>
      <c r="C50" s="114">
        <v>0</v>
      </c>
      <c r="D50" s="114">
        <v>0</v>
      </c>
    </row>
    <row r="51" spans="1:4" ht="15" customHeight="1" x14ac:dyDescent="0.25">
      <c r="A51" s="15" t="s">
        <v>93</v>
      </c>
      <c r="B51" s="5">
        <v>42</v>
      </c>
      <c r="C51" s="114">
        <v>0</v>
      </c>
      <c r="D51" s="114">
        <v>0</v>
      </c>
    </row>
    <row r="52" spans="1:4" ht="15" customHeight="1" x14ac:dyDescent="0.25">
      <c r="A52" s="18" t="s">
        <v>95</v>
      </c>
      <c r="B52" s="4">
        <v>43</v>
      </c>
      <c r="C52" s="113">
        <f>C53+C54+C55</f>
        <v>21048705186</v>
      </c>
      <c r="D52" s="113">
        <f>D53+D54+D55</f>
        <v>22600346207</v>
      </c>
    </row>
    <row r="53" spans="1:4" ht="15" customHeight="1" x14ac:dyDescent="0.25">
      <c r="A53" s="15" t="s">
        <v>91</v>
      </c>
      <c r="B53" s="5">
        <v>44</v>
      </c>
      <c r="C53" s="114">
        <v>20936228925</v>
      </c>
      <c r="D53" s="114">
        <v>22480579224</v>
      </c>
    </row>
    <row r="54" spans="1:4" ht="15" customHeight="1" x14ac:dyDescent="0.25">
      <c r="A54" s="15" t="s">
        <v>92</v>
      </c>
      <c r="B54" s="5">
        <v>45</v>
      </c>
      <c r="C54" s="114">
        <v>0</v>
      </c>
      <c r="D54" s="114">
        <v>0</v>
      </c>
    </row>
    <row r="55" spans="1:4" ht="15" customHeight="1" x14ac:dyDescent="0.25">
      <c r="A55" s="15" t="s">
        <v>93</v>
      </c>
      <c r="B55" s="5">
        <v>46</v>
      </c>
      <c r="C55" s="114">
        <v>112476261</v>
      </c>
      <c r="D55" s="114">
        <v>119766983</v>
      </c>
    </row>
    <row r="56" spans="1:4" ht="15" customHeight="1" x14ac:dyDescent="0.25">
      <c r="A56" s="15" t="s">
        <v>76</v>
      </c>
      <c r="B56" s="5">
        <v>47</v>
      </c>
      <c r="C56" s="114">
        <v>0</v>
      </c>
      <c r="D56" s="114">
        <v>0</v>
      </c>
    </row>
    <row r="57" spans="1:4" ht="24" x14ac:dyDescent="0.25">
      <c r="A57" s="19" t="s">
        <v>77</v>
      </c>
      <c r="B57" s="5">
        <v>48</v>
      </c>
      <c r="C57" s="114">
        <v>0</v>
      </c>
      <c r="D57" s="114">
        <v>0</v>
      </c>
    </row>
    <row r="58" spans="1:4" ht="15" customHeight="1" x14ac:dyDescent="0.25">
      <c r="A58" s="19" t="s">
        <v>96</v>
      </c>
      <c r="B58" s="5">
        <v>49</v>
      </c>
      <c r="C58" s="114">
        <v>196063323</v>
      </c>
      <c r="D58" s="114">
        <v>196008508</v>
      </c>
    </row>
    <row r="59" spans="1:4" ht="15" customHeight="1" x14ac:dyDescent="0.25">
      <c r="A59" s="19" t="s">
        <v>97</v>
      </c>
      <c r="B59" s="5">
        <v>50</v>
      </c>
      <c r="C59" s="114">
        <v>1728314</v>
      </c>
      <c r="D59" s="114">
        <v>13306676</v>
      </c>
    </row>
    <row r="60" spans="1:4" ht="15" customHeight="1" x14ac:dyDescent="0.25">
      <c r="A60" s="19" t="s">
        <v>98</v>
      </c>
      <c r="B60" s="5">
        <v>51</v>
      </c>
      <c r="C60" s="114">
        <v>0</v>
      </c>
      <c r="D60" s="114">
        <v>0</v>
      </c>
    </row>
    <row r="61" spans="1:4" ht="15" customHeight="1" x14ac:dyDescent="0.25">
      <c r="A61" s="19" t="s">
        <v>99</v>
      </c>
      <c r="B61" s="5">
        <v>52</v>
      </c>
      <c r="C61" s="114">
        <v>149349151</v>
      </c>
      <c r="D61" s="114">
        <v>133013378</v>
      </c>
    </row>
    <row r="62" spans="1:4" ht="15" customHeight="1" x14ac:dyDescent="0.25">
      <c r="A62" s="19" t="s">
        <v>100</v>
      </c>
      <c r="B62" s="5">
        <v>53</v>
      </c>
      <c r="C62" s="114">
        <v>0</v>
      </c>
      <c r="D62" s="114">
        <v>0</v>
      </c>
    </row>
    <row r="63" spans="1:4" ht="15" customHeight="1" x14ac:dyDescent="0.25">
      <c r="A63" s="18" t="s">
        <v>86</v>
      </c>
      <c r="B63" s="4">
        <v>54</v>
      </c>
      <c r="C63" s="113">
        <f>C42+C48+C52+C56+C57+C58+C59+C60+C61+C62</f>
        <v>21396708999</v>
      </c>
      <c r="D63" s="113">
        <f>D42+D48+D52+D56+D57+D58+D59+D60+D61+D62</f>
        <v>22942708057</v>
      </c>
    </row>
    <row r="64" spans="1:4" x14ac:dyDescent="0.25">
      <c r="A64" s="20" t="s">
        <v>87</v>
      </c>
      <c r="B64" s="21"/>
      <c r="C64" s="107"/>
      <c r="D64" s="108"/>
    </row>
    <row r="65" spans="1:4" ht="15" customHeight="1" x14ac:dyDescent="0.25">
      <c r="A65" s="15" t="s">
        <v>101</v>
      </c>
      <c r="B65" s="5">
        <v>55</v>
      </c>
      <c r="C65" s="114">
        <v>1214775000</v>
      </c>
      <c r="D65" s="114">
        <v>1214775000</v>
      </c>
    </row>
    <row r="66" spans="1:4" ht="15" customHeight="1" x14ac:dyDescent="0.25">
      <c r="A66" s="15" t="s">
        <v>102</v>
      </c>
      <c r="B66" s="5">
        <v>56</v>
      </c>
      <c r="C66" s="114">
        <v>0</v>
      </c>
      <c r="D66" s="114">
        <v>0</v>
      </c>
    </row>
    <row r="67" spans="1:4" ht="15" customHeight="1" x14ac:dyDescent="0.25">
      <c r="A67" s="15" t="s">
        <v>103</v>
      </c>
      <c r="B67" s="5">
        <v>57</v>
      </c>
      <c r="C67" s="114">
        <v>0</v>
      </c>
      <c r="D67" s="114">
        <v>0</v>
      </c>
    </row>
    <row r="68" spans="1:4" ht="15" customHeight="1" x14ac:dyDescent="0.25">
      <c r="A68" s="15" t="s">
        <v>104</v>
      </c>
      <c r="B68" s="5">
        <v>58</v>
      </c>
      <c r="C68" s="114">
        <v>0</v>
      </c>
      <c r="D68" s="114">
        <v>0</v>
      </c>
    </row>
    <row r="69" spans="1:4" ht="15" customHeight="1" x14ac:dyDescent="0.25">
      <c r="A69" s="15" t="s">
        <v>105</v>
      </c>
      <c r="B69" s="5">
        <v>59</v>
      </c>
      <c r="C69" s="114">
        <v>319404893</v>
      </c>
      <c r="D69" s="114">
        <v>216180091</v>
      </c>
    </row>
    <row r="70" spans="1:4" ht="15" customHeight="1" x14ac:dyDescent="0.25">
      <c r="A70" s="15" t="s">
        <v>106</v>
      </c>
      <c r="B70" s="5">
        <v>60</v>
      </c>
      <c r="C70" s="114">
        <v>156511227</v>
      </c>
      <c r="D70" s="114">
        <v>231603514</v>
      </c>
    </row>
    <row r="71" spans="1:4" ht="15" customHeight="1" x14ac:dyDescent="0.25">
      <c r="A71" s="15" t="s">
        <v>107</v>
      </c>
      <c r="B71" s="5">
        <v>61</v>
      </c>
      <c r="C71" s="114">
        <v>0</v>
      </c>
      <c r="D71" s="114">
        <v>0</v>
      </c>
    </row>
    <row r="72" spans="1:4" ht="15" customHeight="1" x14ac:dyDescent="0.25">
      <c r="A72" s="15" t="s">
        <v>108</v>
      </c>
      <c r="B72" s="5">
        <v>62</v>
      </c>
      <c r="C72" s="114">
        <v>539561769</v>
      </c>
      <c r="D72" s="114">
        <v>611448026</v>
      </c>
    </row>
    <row r="73" spans="1:4" ht="15" customHeight="1" x14ac:dyDescent="0.25">
      <c r="A73" s="15" t="s">
        <v>109</v>
      </c>
      <c r="B73" s="5">
        <v>63</v>
      </c>
      <c r="C73" s="114">
        <v>-477000</v>
      </c>
      <c r="D73" s="114">
        <v>-477000</v>
      </c>
    </row>
    <row r="74" spans="1:4" ht="15" customHeight="1" x14ac:dyDescent="0.25">
      <c r="A74" s="15" t="s">
        <v>110</v>
      </c>
      <c r="B74" s="5">
        <v>64</v>
      </c>
      <c r="C74" s="114">
        <v>146916005</v>
      </c>
      <c r="D74" s="114">
        <v>35920286</v>
      </c>
    </row>
    <row r="75" spans="1:4" ht="15" customHeight="1" x14ac:dyDescent="0.25">
      <c r="A75" s="15" t="s">
        <v>111</v>
      </c>
      <c r="B75" s="5">
        <v>65</v>
      </c>
      <c r="C75" s="114">
        <v>0</v>
      </c>
      <c r="D75" s="114">
        <v>0</v>
      </c>
    </row>
    <row r="76" spans="1:4" ht="15" customHeight="1" x14ac:dyDescent="0.25">
      <c r="A76" s="15" t="s">
        <v>112</v>
      </c>
      <c r="B76" s="5">
        <v>66</v>
      </c>
      <c r="C76" s="114">
        <v>0</v>
      </c>
      <c r="D76" s="114">
        <v>0</v>
      </c>
    </row>
    <row r="77" spans="1:4" ht="15" customHeight="1" x14ac:dyDescent="0.25">
      <c r="A77" s="18" t="s">
        <v>88</v>
      </c>
      <c r="B77" s="4">
        <v>67</v>
      </c>
      <c r="C77" s="113">
        <f>C65+C66+C67+C68+C69+C70+C71+C72+C73+C74+C75+C76</f>
        <v>2376691894</v>
      </c>
      <c r="D77" s="113">
        <f>D65+D66+D67+D68+D69+D70+D71+D72+D73+D74+D75+D76</f>
        <v>2309449917</v>
      </c>
    </row>
    <row r="78" spans="1:4" ht="15" customHeight="1" x14ac:dyDescent="0.25">
      <c r="A78" s="18" t="s">
        <v>89</v>
      </c>
      <c r="B78" s="4">
        <v>68</v>
      </c>
      <c r="C78" s="113">
        <f>C63+C77</f>
        <v>23773400893</v>
      </c>
      <c r="D78" s="113">
        <f>D63+D77</f>
        <v>25252157974</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42:D63 C65:D65 C68:D68" xr:uid="{00000000-0002-0000-0100-000000000000}">
      <formula1>0</formula1>
    </dataValidation>
    <dataValidation type="whole" operator="notEqual" allowBlank="1" showInputMessage="1" showErrorMessage="1" errorTitle="Nedopušten upis" error="Dopušten je upis samo cjelobrojnih vrijednosti." sqref="C66:D67 C70:D78" xr:uid="{31EDEFC4-0B5D-4791-A7ED-BB37F68A87C8}">
      <formula1>9999999999</formula1>
    </dataValidation>
    <dataValidation type="whole" operator="notEqual" allowBlank="1" showInputMessage="1" showErrorMessage="1" errorTitle="Nedopušten unos" error="Dopušten je unos samo cjelobrojnih (pozitivnih ili negativnih) vrijednosti ili nule." sqref="C69:D69" xr:uid="{14B61CFD-78CE-4CC9-9DF4-BA44CB5BD80A}">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showGridLines="0" view="pageBreakPreview" zoomScaleNormal="100" zoomScaleSheetLayoutView="100" workbookViewId="0">
      <selection activeCell="A2" sqref="A2"/>
    </sheetView>
  </sheetViews>
  <sheetFormatPr defaultRowHeight="15" x14ac:dyDescent="0.25"/>
  <cols>
    <col min="1" max="1" width="98.7109375" style="27" customWidth="1"/>
    <col min="2" max="2" width="9.140625" style="27"/>
    <col min="3" max="6" width="12.140625" style="24" customWidth="1"/>
  </cols>
  <sheetData>
    <row r="1" spans="1:6" ht="15" customHeight="1" x14ac:dyDescent="0.25">
      <c r="A1" s="28" t="s">
        <v>114</v>
      </c>
      <c r="B1" s="7"/>
      <c r="C1" s="7"/>
    </row>
    <row r="2" spans="1:6" ht="15" customHeight="1" x14ac:dyDescent="0.25">
      <c r="A2" s="29" t="s">
        <v>358</v>
      </c>
      <c r="B2" s="8"/>
      <c r="C2" s="8"/>
    </row>
    <row r="3" spans="1:6" x14ac:dyDescent="0.25">
      <c r="A3" s="163" t="s">
        <v>65</v>
      </c>
      <c r="B3" s="163"/>
      <c r="C3" s="163"/>
      <c r="D3" s="163"/>
      <c r="E3" s="163"/>
      <c r="F3" s="163"/>
    </row>
    <row r="4" spans="1:6" ht="15" customHeight="1" x14ac:dyDescent="0.25">
      <c r="A4" s="161" t="s">
        <v>54</v>
      </c>
      <c r="B4" s="162"/>
      <c r="C4" s="162"/>
      <c r="D4" s="162"/>
      <c r="E4" s="162"/>
      <c r="F4" s="162"/>
    </row>
    <row r="5" spans="1:6" ht="22.5" customHeight="1" x14ac:dyDescent="0.25">
      <c r="A5" s="30" t="s">
        <v>55</v>
      </c>
      <c r="B5" s="34" t="s">
        <v>115</v>
      </c>
      <c r="C5" s="157" t="s">
        <v>116</v>
      </c>
      <c r="D5" s="158"/>
      <c r="E5" s="159" t="s">
        <v>117</v>
      </c>
      <c r="F5" s="160"/>
    </row>
    <row r="6" spans="1:6" x14ac:dyDescent="0.25">
      <c r="A6" s="31"/>
      <c r="B6" s="35" t="s">
        <v>56</v>
      </c>
      <c r="C6" s="36" t="s">
        <v>118</v>
      </c>
      <c r="D6" s="36" t="s">
        <v>119</v>
      </c>
      <c r="E6" s="36" t="s">
        <v>118</v>
      </c>
      <c r="F6" s="36" t="s">
        <v>119</v>
      </c>
    </row>
    <row r="7" spans="1:6" x14ac:dyDescent="0.25">
      <c r="A7" s="31">
        <v>1</v>
      </c>
      <c r="B7" s="26">
        <v>2</v>
      </c>
      <c r="C7" s="25">
        <v>3</v>
      </c>
      <c r="D7" s="25">
        <v>4</v>
      </c>
      <c r="E7" s="25">
        <v>5</v>
      </c>
      <c r="F7" s="25">
        <v>6</v>
      </c>
    </row>
    <row r="8" spans="1:6" ht="15" customHeight="1" x14ac:dyDescent="0.25">
      <c r="A8" s="15" t="s">
        <v>120</v>
      </c>
      <c r="B8" s="5">
        <v>1</v>
      </c>
      <c r="C8" s="116">
        <v>152456818</v>
      </c>
      <c r="D8" s="116">
        <v>152456818</v>
      </c>
      <c r="E8" s="116">
        <v>150216013</v>
      </c>
      <c r="F8" s="116">
        <v>150216013</v>
      </c>
    </row>
    <row r="9" spans="1:6" ht="15" customHeight="1" x14ac:dyDescent="0.25">
      <c r="A9" s="15" t="s">
        <v>121</v>
      </c>
      <c r="B9" s="5">
        <v>2</v>
      </c>
      <c r="C9" s="116">
        <v>19582734</v>
      </c>
      <c r="D9" s="116">
        <v>19582734</v>
      </c>
      <c r="E9" s="116">
        <v>13918245</v>
      </c>
      <c r="F9" s="116">
        <v>13918245</v>
      </c>
    </row>
    <row r="10" spans="1:6" ht="15" customHeight="1" x14ac:dyDescent="0.25">
      <c r="A10" s="15" t="s">
        <v>122</v>
      </c>
      <c r="B10" s="5">
        <v>3</v>
      </c>
      <c r="C10" s="116">
        <v>0</v>
      </c>
      <c r="D10" s="116">
        <v>0</v>
      </c>
      <c r="E10" s="116">
        <v>0</v>
      </c>
      <c r="F10" s="116">
        <v>0</v>
      </c>
    </row>
    <row r="11" spans="1:6" ht="15" customHeight="1" x14ac:dyDescent="0.25">
      <c r="A11" s="15" t="s">
        <v>123</v>
      </c>
      <c r="B11" s="5">
        <v>4</v>
      </c>
      <c r="C11" s="116">
        <v>0</v>
      </c>
      <c r="D11" s="116">
        <v>0</v>
      </c>
      <c r="E11" s="116">
        <v>200613</v>
      </c>
      <c r="F11" s="116">
        <v>200613</v>
      </c>
    </row>
    <row r="12" spans="1:6" ht="15" customHeight="1" x14ac:dyDescent="0.25">
      <c r="A12" s="15" t="s">
        <v>124</v>
      </c>
      <c r="B12" s="5">
        <v>5</v>
      </c>
      <c r="C12" s="116">
        <v>120480564</v>
      </c>
      <c r="D12" s="116">
        <v>120480564</v>
      </c>
      <c r="E12" s="116">
        <v>112416823</v>
      </c>
      <c r="F12" s="116">
        <v>112416823</v>
      </c>
    </row>
    <row r="13" spans="1:6" ht="15" customHeight="1" x14ac:dyDescent="0.25">
      <c r="A13" s="15" t="s">
        <v>125</v>
      </c>
      <c r="B13" s="5">
        <v>6</v>
      </c>
      <c r="C13" s="116">
        <v>71753115</v>
      </c>
      <c r="D13" s="116">
        <v>71753115</v>
      </c>
      <c r="E13" s="116">
        <v>67582504</v>
      </c>
      <c r="F13" s="116">
        <v>67582504</v>
      </c>
    </row>
    <row r="14" spans="1:6" ht="15" customHeight="1" x14ac:dyDescent="0.25">
      <c r="A14" s="15" t="s">
        <v>126</v>
      </c>
      <c r="B14" s="5">
        <v>7</v>
      </c>
      <c r="C14" s="116">
        <v>0</v>
      </c>
      <c r="D14" s="116">
        <v>0</v>
      </c>
      <c r="E14" s="116">
        <v>23870392</v>
      </c>
      <c r="F14" s="116">
        <v>23870392</v>
      </c>
    </row>
    <row r="15" spans="1:6" ht="15" customHeight="1" x14ac:dyDescent="0.25">
      <c r="A15" s="15" t="s">
        <v>127</v>
      </c>
      <c r="B15" s="5">
        <v>8</v>
      </c>
      <c r="C15" s="116">
        <v>24201441</v>
      </c>
      <c r="D15" s="116">
        <v>24201441</v>
      </c>
      <c r="E15" s="116">
        <v>-5416693</v>
      </c>
      <c r="F15" s="116">
        <v>-5416693</v>
      </c>
    </row>
    <row r="16" spans="1:6" ht="15" customHeight="1" x14ac:dyDescent="0.25">
      <c r="A16" s="15" t="s">
        <v>128</v>
      </c>
      <c r="B16" s="5">
        <v>9</v>
      </c>
      <c r="C16" s="116">
        <v>4053</v>
      </c>
      <c r="D16" s="116">
        <v>4053</v>
      </c>
      <c r="E16" s="116">
        <v>102393</v>
      </c>
      <c r="F16" s="116">
        <v>102393</v>
      </c>
    </row>
    <row r="17" spans="1:6" ht="15" customHeight="1" x14ac:dyDescent="0.25">
      <c r="A17" s="15" t="s">
        <v>129</v>
      </c>
      <c r="B17" s="5">
        <v>10</v>
      </c>
      <c r="C17" s="116">
        <v>0</v>
      </c>
      <c r="D17" s="116">
        <v>0</v>
      </c>
      <c r="E17" s="116">
        <v>0</v>
      </c>
      <c r="F17" s="116">
        <v>0</v>
      </c>
    </row>
    <row r="18" spans="1:6" ht="15" customHeight="1" x14ac:dyDescent="0.25">
      <c r="A18" s="15" t="s">
        <v>130</v>
      </c>
      <c r="B18" s="5">
        <v>11</v>
      </c>
      <c r="C18" s="116">
        <v>0</v>
      </c>
      <c r="D18" s="116">
        <v>0</v>
      </c>
      <c r="E18" s="116">
        <v>0</v>
      </c>
      <c r="F18" s="116">
        <v>0</v>
      </c>
    </row>
    <row r="19" spans="1:6" ht="15" customHeight="1" x14ac:dyDescent="0.25">
      <c r="A19" s="15" t="s">
        <v>131</v>
      </c>
      <c r="B19" s="5">
        <v>12</v>
      </c>
      <c r="C19" s="116">
        <v>-814172</v>
      </c>
      <c r="D19" s="116">
        <v>-814172</v>
      </c>
      <c r="E19" s="116">
        <v>-4831938</v>
      </c>
      <c r="F19" s="116">
        <v>-4831938</v>
      </c>
    </row>
    <row r="20" spans="1:6" ht="15" customHeight="1" x14ac:dyDescent="0.25">
      <c r="A20" s="15" t="s">
        <v>132</v>
      </c>
      <c r="B20" s="5">
        <v>13</v>
      </c>
      <c r="C20" s="116">
        <v>341697</v>
      </c>
      <c r="D20" s="116">
        <v>341697</v>
      </c>
      <c r="E20" s="116">
        <v>0</v>
      </c>
      <c r="F20" s="116">
        <v>0</v>
      </c>
    </row>
    <row r="21" spans="1:6" ht="15" customHeight="1" x14ac:dyDescent="0.25">
      <c r="A21" s="15" t="s">
        <v>133</v>
      </c>
      <c r="B21" s="5">
        <v>14</v>
      </c>
      <c r="C21" s="116">
        <v>16102225</v>
      </c>
      <c r="D21" s="116">
        <v>16102225</v>
      </c>
      <c r="E21" s="116">
        <v>2187791</v>
      </c>
      <c r="F21" s="116">
        <v>2187791</v>
      </c>
    </row>
    <row r="22" spans="1:6" ht="15" customHeight="1" x14ac:dyDescent="0.25">
      <c r="A22" s="15" t="s">
        <v>134</v>
      </c>
      <c r="B22" s="5">
        <v>15</v>
      </c>
      <c r="C22" s="116">
        <v>19085261</v>
      </c>
      <c r="D22" s="116">
        <v>19085261</v>
      </c>
      <c r="E22" s="116">
        <v>12393684</v>
      </c>
      <c r="F22" s="116">
        <v>12393684</v>
      </c>
    </row>
    <row r="23" spans="1:6" ht="15" customHeight="1" x14ac:dyDescent="0.25">
      <c r="A23" s="18" t="s">
        <v>135</v>
      </c>
      <c r="B23" s="4">
        <v>16</v>
      </c>
      <c r="C23" s="117">
        <f>C8-C9-C10+C11+C12-C13+C14+C15+C16+C17+C18+C19+C20+C21-C22</f>
        <v>202351516</v>
      </c>
      <c r="D23" s="117">
        <f t="shared" ref="D23:F23" si="0">D8-D9-D10+D11+D12-D13+D14+D15+D16+D17+D18+D19+D20+D21-D22</f>
        <v>202351516</v>
      </c>
      <c r="E23" s="117">
        <f t="shared" si="0"/>
        <v>184850961</v>
      </c>
      <c r="F23" s="117">
        <f t="shared" si="0"/>
        <v>184850961</v>
      </c>
    </row>
    <row r="24" spans="1:6" ht="15" customHeight="1" x14ac:dyDescent="0.25">
      <c r="A24" s="15" t="s">
        <v>136</v>
      </c>
      <c r="B24" s="5">
        <v>17</v>
      </c>
      <c r="C24" s="116">
        <v>101857328</v>
      </c>
      <c r="D24" s="116">
        <v>101857328</v>
      </c>
      <c r="E24" s="116">
        <v>94639733</v>
      </c>
      <c r="F24" s="116">
        <v>94639733</v>
      </c>
    </row>
    <row r="25" spans="1:6" ht="15" customHeight="1" x14ac:dyDescent="0.25">
      <c r="A25" s="15" t="s">
        <v>137</v>
      </c>
      <c r="B25" s="5">
        <v>18</v>
      </c>
      <c r="C25" s="116">
        <v>12157038</v>
      </c>
      <c r="D25" s="116">
        <v>12157038</v>
      </c>
      <c r="E25" s="116">
        <v>20765646</v>
      </c>
      <c r="F25" s="116">
        <v>20765646</v>
      </c>
    </row>
    <row r="26" spans="1:6" ht="15" customHeight="1" x14ac:dyDescent="0.25">
      <c r="A26" s="15" t="s">
        <v>138</v>
      </c>
      <c r="B26" s="5">
        <v>19</v>
      </c>
      <c r="C26" s="116">
        <v>0</v>
      </c>
      <c r="D26" s="116">
        <v>0</v>
      </c>
      <c r="E26" s="116">
        <v>-29391</v>
      </c>
      <c r="F26" s="116">
        <v>-29391</v>
      </c>
    </row>
    <row r="27" spans="1:6" ht="15" customHeight="1" x14ac:dyDescent="0.25">
      <c r="A27" s="15" t="s">
        <v>139</v>
      </c>
      <c r="B27" s="5">
        <v>20</v>
      </c>
      <c r="C27" s="116">
        <v>0</v>
      </c>
      <c r="D27" s="116">
        <v>0</v>
      </c>
      <c r="E27" s="116">
        <v>884318</v>
      </c>
      <c r="F27" s="116">
        <v>884318</v>
      </c>
    </row>
    <row r="28" spans="1:6" ht="15" customHeight="1" x14ac:dyDescent="0.25">
      <c r="A28" s="15" t="s">
        <v>140</v>
      </c>
      <c r="B28" s="5">
        <v>21</v>
      </c>
      <c r="C28" s="116">
        <v>6483334</v>
      </c>
      <c r="D28" s="116">
        <v>6483334</v>
      </c>
      <c r="E28" s="116">
        <v>28708700</v>
      </c>
      <c r="F28" s="116">
        <v>28708700</v>
      </c>
    </row>
    <row r="29" spans="1:6" ht="15" customHeight="1" x14ac:dyDescent="0.25">
      <c r="A29" s="15" t="s">
        <v>141</v>
      </c>
      <c r="B29" s="5">
        <v>22</v>
      </c>
      <c r="C29" s="116">
        <v>0</v>
      </c>
      <c r="D29" s="116">
        <v>0</v>
      </c>
      <c r="E29" s="116">
        <v>0</v>
      </c>
      <c r="F29" s="116">
        <v>0</v>
      </c>
    </row>
    <row r="30" spans="1:6" ht="15" customHeight="1" x14ac:dyDescent="0.25">
      <c r="A30" s="15" t="s">
        <v>142</v>
      </c>
      <c r="B30" s="5">
        <v>23</v>
      </c>
      <c r="C30" s="116">
        <v>0</v>
      </c>
      <c r="D30" s="116">
        <v>0</v>
      </c>
      <c r="E30" s="116">
        <v>0</v>
      </c>
      <c r="F30" s="116">
        <v>0</v>
      </c>
    </row>
    <row r="31" spans="1:6" ht="15" customHeight="1" x14ac:dyDescent="0.25">
      <c r="A31" s="15" t="s">
        <v>143</v>
      </c>
      <c r="B31" s="5">
        <v>24</v>
      </c>
      <c r="C31" s="116">
        <v>0</v>
      </c>
      <c r="D31" s="116">
        <v>0</v>
      </c>
      <c r="E31" s="116">
        <v>0</v>
      </c>
      <c r="F31" s="116">
        <v>0</v>
      </c>
    </row>
    <row r="32" spans="1:6" ht="15" customHeight="1" x14ac:dyDescent="0.25">
      <c r="A32" s="15" t="s">
        <v>144</v>
      </c>
      <c r="B32" s="5">
        <v>25</v>
      </c>
      <c r="C32" s="116">
        <v>0</v>
      </c>
      <c r="D32" s="116">
        <v>0</v>
      </c>
      <c r="E32" s="116">
        <v>0</v>
      </c>
      <c r="F32" s="116">
        <v>0</v>
      </c>
    </row>
    <row r="33" spans="1:6" ht="15" customHeight="1" x14ac:dyDescent="0.25">
      <c r="A33" s="15" t="s">
        <v>145</v>
      </c>
      <c r="B33" s="5">
        <v>26</v>
      </c>
      <c r="C33" s="116">
        <v>0</v>
      </c>
      <c r="D33" s="116">
        <v>0</v>
      </c>
      <c r="E33" s="116">
        <v>0</v>
      </c>
      <c r="F33" s="116">
        <v>0</v>
      </c>
    </row>
    <row r="34" spans="1:6" ht="15" customHeight="1" x14ac:dyDescent="0.25">
      <c r="A34" s="17" t="s">
        <v>146</v>
      </c>
      <c r="B34" s="4">
        <v>27</v>
      </c>
      <c r="C34" s="117">
        <f>C23-C24-C25+C26-C27-C28-C29-C30+C31+C32+C33</f>
        <v>81853816</v>
      </c>
      <c r="D34" s="117">
        <f t="shared" ref="D34:F34" si="1">D23-D24-D25+D26-D27-D28-D29-D30+D31+D32+D33</f>
        <v>81853816</v>
      </c>
      <c r="E34" s="117">
        <f t="shared" si="1"/>
        <v>39823173</v>
      </c>
      <c r="F34" s="117">
        <f t="shared" si="1"/>
        <v>39823173</v>
      </c>
    </row>
    <row r="35" spans="1:6" ht="15" customHeight="1" x14ac:dyDescent="0.25">
      <c r="A35" s="15" t="s">
        <v>147</v>
      </c>
      <c r="B35" s="5">
        <v>28</v>
      </c>
      <c r="C35" s="116">
        <v>17137394</v>
      </c>
      <c r="D35" s="116">
        <v>17137394</v>
      </c>
      <c r="E35" s="116">
        <v>3902891</v>
      </c>
      <c r="F35" s="116">
        <v>3902891</v>
      </c>
    </row>
    <row r="36" spans="1:6" ht="15" customHeight="1" x14ac:dyDescent="0.25">
      <c r="A36" s="17" t="s">
        <v>148</v>
      </c>
      <c r="B36" s="4">
        <v>29</v>
      </c>
      <c r="C36" s="117">
        <f>C34-C35</f>
        <v>64716422</v>
      </c>
      <c r="D36" s="117">
        <f t="shared" ref="D36:F36" si="2">D34-D35</f>
        <v>64716422</v>
      </c>
      <c r="E36" s="117">
        <f t="shared" si="2"/>
        <v>35920282</v>
      </c>
      <c r="F36" s="117">
        <f t="shared" si="2"/>
        <v>35920282</v>
      </c>
    </row>
    <row r="37" spans="1:6" ht="15" customHeight="1" x14ac:dyDescent="0.25">
      <c r="A37" s="17" t="s">
        <v>149</v>
      </c>
      <c r="B37" s="4">
        <v>30</v>
      </c>
      <c r="C37" s="117">
        <f>C38-C39</f>
        <v>0</v>
      </c>
      <c r="D37" s="117">
        <f t="shared" ref="D37:F37" si="3">D38-D39</f>
        <v>0</v>
      </c>
      <c r="E37" s="117">
        <f t="shared" si="3"/>
        <v>0</v>
      </c>
      <c r="F37" s="117">
        <f t="shared" si="3"/>
        <v>0</v>
      </c>
    </row>
    <row r="38" spans="1:6" ht="15" customHeight="1" x14ac:dyDescent="0.25">
      <c r="A38" s="15" t="s">
        <v>150</v>
      </c>
      <c r="B38" s="5">
        <v>31</v>
      </c>
      <c r="C38" s="116">
        <v>0</v>
      </c>
      <c r="D38" s="116">
        <v>0</v>
      </c>
      <c r="E38" s="116">
        <v>0</v>
      </c>
      <c r="F38" s="116">
        <v>0</v>
      </c>
    </row>
    <row r="39" spans="1:6" ht="15" customHeight="1" x14ac:dyDescent="0.25">
      <c r="A39" s="15" t="s">
        <v>151</v>
      </c>
      <c r="B39" s="5">
        <v>32</v>
      </c>
      <c r="C39" s="116">
        <v>0</v>
      </c>
      <c r="D39" s="116">
        <v>0</v>
      </c>
      <c r="E39" s="116">
        <v>0</v>
      </c>
      <c r="F39" s="116">
        <v>0</v>
      </c>
    </row>
    <row r="40" spans="1:6" ht="15" customHeight="1" x14ac:dyDescent="0.25">
      <c r="A40" s="17" t="s">
        <v>152</v>
      </c>
      <c r="B40" s="4">
        <v>33</v>
      </c>
      <c r="C40" s="117">
        <f>C36+C37</f>
        <v>64716422</v>
      </c>
      <c r="D40" s="117">
        <f>D36+D37</f>
        <v>64716422</v>
      </c>
      <c r="E40" s="117">
        <f>E36+E37</f>
        <v>35920282</v>
      </c>
      <c r="F40" s="117">
        <f>F36+F37</f>
        <v>35920282</v>
      </c>
    </row>
    <row r="41" spans="1:6" ht="15" customHeight="1" x14ac:dyDescent="0.25">
      <c r="A41" s="15" t="s">
        <v>153</v>
      </c>
      <c r="B41" s="5">
        <v>34</v>
      </c>
      <c r="C41" s="116">
        <v>0</v>
      </c>
      <c r="D41" s="116">
        <v>0</v>
      </c>
      <c r="E41" s="116">
        <v>0</v>
      </c>
      <c r="F41" s="116">
        <v>0</v>
      </c>
    </row>
    <row r="42" spans="1:6" ht="15" customHeight="1" x14ac:dyDescent="0.25">
      <c r="A42" s="15" t="s">
        <v>154</v>
      </c>
      <c r="B42" s="5">
        <v>35</v>
      </c>
      <c r="C42" s="116">
        <v>64716422</v>
      </c>
      <c r="D42" s="116">
        <v>64716422</v>
      </c>
      <c r="E42" s="116">
        <v>35920282</v>
      </c>
      <c r="F42" s="116">
        <v>35920282</v>
      </c>
    </row>
    <row r="43" spans="1:6" ht="15" customHeight="1" x14ac:dyDescent="0.25">
      <c r="A43" s="20" t="s">
        <v>155</v>
      </c>
      <c r="B43" s="32"/>
      <c r="C43" s="32"/>
      <c r="D43" s="32"/>
      <c r="E43" s="32"/>
      <c r="F43" s="32"/>
    </row>
    <row r="44" spans="1:6" ht="15" customHeight="1" x14ac:dyDescent="0.25">
      <c r="A44" s="18" t="s">
        <v>156</v>
      </c>
      <c r="B44" s="4">
        <v>36</v>
      </c>
      <c r="C44" s="117">
        <f>C40</f>
        <v>64716422</v>
      </c>
      <c r="D44" s="117">
        <f>D40</f>
        <v>64716422</v>
      </c>
      <c r="E44" s="117">
        <f>E40</f>
        <v>35920282</v>
      </c>
      <c r="F44" s="117">
        <f>F40</f>
        <v>35920282</v>
      </c>
    </row>
    <row r="45" spans="1:6" ht="15" customHeight="1" x14ac:dyDescent="0.25">
      <c r="A45" s="18" t="s">
        <v>157</v>
      </c>
      <c r="B45" s="4">
        <v>37</v>
      </c>
      <c r="C45" s="118">
        <f>C46+C58</f>
        <v>76796118</v>
      </c>
      <c r="D45" s="118">
        <f>D46+D58</f>
        <v>76796118</v>
      </c>
      <c r="E45" s="118">
        <f>E46+E58</f>
        <v>-103225082</v>
      </c>
      <c r="F45" s="118">
        <f>F46+F58</f>
        <v>-103225082</v>
      </c>
    </row>
    <row r="46" spans="1:6" ht="15" customHeight="1" x14ac:dyDescent="0.25">
      <c r="A46" s="18" t="s">
        <v>158</v>
      </c>
      <c r="B46" s="4">
        <v>38</v>
      </c>
      <c r="C46" s="118">
        <f>SUM(C47:C53)+C56+C57</f>
        <v>0</v>
      </c>
      <c r="D46" s="118">
        <f>SUM(D47:D53)+D56+D57</f>
        <v>0</v>
      </c>
      <c r="E46" s="118">
        <f>SUM(E47:E53)+E56+E57</f>
        <v>0</v>
      </c>
      <c r="F46" s="118">
        <f>SUM(F47:F53)+F56+F57</f>
        <v>0</v>
      </c>
    </row>
    <row r="47" spans="1:6" ht="15" customHeight="1" x14ac:dyDescent="0.25">
      <c r="A47" s="15" t="s">
        <v>159</v>
      </c>
      <c r="B47" s="5">
        <v>39</v>
      </c>
      <c r="C47" s="116">
        <v>0</v>
      </c>
      <c r="D47" s="116">
        <v>0</v>
      </c>
      <c r="E47" s="116">
        <v>0</v>
      </c>
      <c r="F47" s="116">
        <v>0</v>
      </c>
    </row>
    <row r="48" spans="1:6" ht="15" customHeight="1" x14ac:dyDescent="0.25">
      <c r="A48" s="15" t="s">
        <v>80</v>
      </c>
      <c r="B48" s="5">
        <v>40</v>
      </c>
      <c r="C48" s="116">
        <v>0</v>
      </c>
      <c r="D48" s="116">
        <v>0</v>
      </c>
      <c r="E48" s="116">
        <v>0</v>
      </c>
      <c r="F48" s="116">
        <v>0</v>
      </c>
    </row>
    <row r="49" spans="1:6" ht="15" customHeight="1" x14ac:dyDescent="0.25">
      <c r="A49" s="15" t="s">
        <v>160</v>
      </c>
      <c r="B49" s="5">
        <v>41</v>
      </c>
      <c r="C49" s="116">
        <v>0</v>
      </c>
      <c r="D49" s="116">
        <v>0</v>
      </c>
      <c r="E49" s="116">
        <v>0</v>
      </c>
      <c r="F49" s="116">
        <v>0</v>
      </c>
    </row>
    <row r="50" spans="1:6" ht="15" customHeight="1" x14ac:dyDescent="0.25">
      <c r="A50" s="15" t="s">
        <v>83</v>
      </c>
      <c r="B50" s="5">
        <v>42</v>
      </c>
      <c r="C50" s="116">
        <v>0</v>
      </c>
      <c r="D50" s="116">
        <v>0</v>
      </c>
      <c r="E50" s="116">
        <v>0</v>
      </c>
      <c r="F50" s="116">
        <v>0</v>
      </c>
    </row>
    <row r="51" spans="1:6" ht="15" customHeight="1" x14ac:dyDescent="0.25">
      <c r="A51" s="15" t="s">
        <v>161</v>
      </c>
      <c r="B51" s="5">
        <v>43</v>
      </c>
      <c r="C51" s="116">
        <v>0</v>
      </c>
      <c r="D51" s="116">
        <v>0</v>
      </c>
      <c r="E51" s="116">
        <v>0</v>
      </c>
      <c r="F51" s="116">
        <v>0</v>
      </c>
    </row>
    <row r="52" spans="1:6" ht="15" customHeight="1" x14ac:dyDescent="0.25">
      <c r="A52" s="15" t="s">
        <v>162</v>
      </c>
      <c r="B52" s="5">
        <v>44</v>
      </c>
      <c r="C52" s="116">
        <v>0</v>
      </c>
      <c r="D52" s="116">
        <v>0</v>
      </c>
      <c r="E52" s="116">
        <v>0</v>
      </c>
      <c r="F52" s="116">
        <v>0</v>
      </c>
    </row>
    <row r="53" spans="1:6" ht="15" customHeight="1" x14ac:dyDescent="0.25">
      <c r="A53" s="15" t="s">
        <v>163</v>
      </c>
      <c r="B53" s="5">
        <v>45</v>
      </c>
      <c r="C53" s="116">
        <v>0</v>
      </c>
      <c r="D53" s="116">
        <v>0</v>
      </c>
      <c r="E53" s="116">
        <v>0</v>
      </c>
      <c r="F53" s="116">
        <v>0</v>
      </c>
    </row>
    <row r="54" spans="1:6" ht="15" customHeight="1" x14ac:dyDescent="0.25">
      <c r="A54" s="15" t="s">
        <v>164</v>
      </c>
      <c r="B54" s="5">
        <v>46</v>
      </c>
      <c r="C54" s="116">
        <v>0</v>
      </c>
      <c r="D54" s="116">
        <v>0</v>
      </c>
      <c r="E54" s="116">
        <v>0</v>
      </c>
      <c r="F54" s="116">
        <v>0</v>
      </c>
    </row>
    <row r="55" spans="1:6" ht="15" customHeight="1" x14ac:dyDescent="0.25">
      <c r="A55" s="15" t="s">
        <v>165</v>
      </c>
      <c r="B55" s="5">
        <v>47</v>
      </c>
      <c r="C55" s="116">
        <v>0</v>
      </c>
      <c r="D55" s="116">
        <v>0</v>
      </c>
      <c r="E55" s="116">
        <v>0</v>
      </c>
      <c r="F55" s="116">
        <v>0</v>
      </c>
    </row>
    <row r="56" spans="1:6" ht="15" customHeight="1" x14ac:dyDescent="0.25">
      <c r="A56" s="15" t="s">
        <v>166</v>
      </c>
      <c r="B56" s="5">
        <v>48</v>
      </c>
      <c r="C56" s="116">
        <v>0</v>
      </c>
      <c r="D56" s="116">
        <v>0</v>
      </c>
      <c r="E56" s="116">
        <v>0</v>
      </c>
      <c r="F56" s="116">
        <v>0</v>
      </c>
    </row>
    <row r="57" spans="1:6" ht="15" customHeight="1" x14ac:dyDescent="0.25">
      <c r="A57" s="15" t="s">
        <v>167</v>
      </c>
      <c r="B57" s="5">
        <v>49</v>
      </c>
      <c r="C57" s="116">
        <v>0</v>
      </c>
      <c r="D57" s="116">
        <v>0</v>
      </c>
      <c r="E57" s="116">
        <v>0</v>
      </c>
      <c r="F57" s="116">
        <v>0</v>
      </c>
    </row>
    <row r="58" spans="1:6" ht="15" customHeight="1" x14ac:dyDescent="0.25">
      <c r="A58" s="18" t="s">
        <v>168</v>
      </c>
      <c r="B58" s="4">
        <v>50</v>
      </c>
      <c r="C58" s="118">
        <f>SUM(C59:C66)</f>
        <v>76796118</v>
      </c>
      <c r="D58" s="118">
        <f>SUM(D59:D66)</f>
        <v>76796118</v>
      </c>
      <c r="E58" s="118">
        <f>SUM(E59:E66)</f>
        <v>-103225082</v>
      </c>
      <c r="F58" s="118">
        <f>SUM(F59:F66)</f>
        <v>-103225082</v>
      </c>
    </row>
    <row r="59" spans="1:6" ht="15" customHeight="1" x14ac:dyDescent="0.25">
      <c r="A59" s="15" t="s">
        <v>169</v>
      </c>
      <c r="B59" s="5">
        <v>51</v>
      </c>
      <c r="C59" s="116">
        <v>0</v>
      </c>
      <c r="D59" s="116">
        <v>0</v>
      </c>
      <c r="E59" s="116">
        <v>0</v>
      </c>
      <c r="F59" s="116">
        <v>0</v>
      </c>
    </row>
    <row r="60" spans="1:6" ht="15" customHeight="1" x14ac:dyDescent="0.25">
      <c r="A60" s="15" t="s">
        <v>170</v>
      </c>
      <c r="B60" s="5">
        <v>52</v>
      </c>
      <c r="C60" s="116">
        <v>0</v>
      </c>
      <c r="D60" s="116">
        <v>0</v>
      </c>
      <c r="E60" s="116">
        <v>0</v>
      </c>
      <c r="F60" s="116">
        <v>0</v>
      </c>
    </row>
    <row r="61" spans="1:6" ht="15" customHeight="1" x14ac:dyDescent="0.25">
      <c r="A61" s="15" t="s">
        <v>171</v>
      </c>
      <c r="B61" s="5">
        <v>53</v>
      </c>
      <c r="C61" s="116">
        <v>0</v>
      </c>
      <c r="D61" s="116">
        <v>0</v>
      </c>
      <c r="E61" s="116">
        <v>0</v>
      </c>
      <c r="F61" s="116">
        <v>0</v>
      </c>
    </row>
    <row r="62" spans="1:6" ht="15" customHeight="1" x14ac:dyDescent="0.25">
      <c r="A62" s="15" t="s">
        <v>172</v>
      </c>
      <c r="B62" s="5">
        <v>54</v>
      </c>
      <c r="C62" s="116">
        <v>0</v>
      </c>
      <c r="D62" s="116">
        <v>0</v>
      </c>
      <c r="E62" s="116">
        <v>0</v>
      </c>
      <c r="F62" s="116">
        <v>0</v>
      </c>
    </row>
    <row r="63" spans="1:6" ht="15" customHeight="1" x14ac:dyDescent="0.25">
      <c r="A63" s="15" t="s">
        <v>173</v>
      </c>
      <c r="B63" s="5">
        <v>55</v>
      </c>
      <c r="C63" s="116">
        <v>93653802</v>
      </c>
      <c r="D63" s="116">
        <v>93653802</v>
      </c>
      <c r="E63" s="116">
        <v>-125884247</v>
      </c>
      <c r="F63" s="116">
        <v>-125884247</v>
      </c>
    </row>
    <row r="64" spans="1:6" ht="15" customHeight="1" x14ac:dyDescent="0.25">
      <c r="A64" s="15" t="s">
        <v>83</v>
      </c>
      <c r="B64" s="5">
        <v>56</v>
      </c>
      <c r="C64" s="116">
        <v>0</v>
      </c>
      <c r="D64" s="116">
        <v>0</v>
      </c>
      <c r="E64" s="116">
        <v>0</v>
      </c>
      <c r="F64" s="116">
        <v>0</v>
      </c>
    </row>
    <row r="65" spans="1:6" ht="15" customHeight="1" x14ac:dyDescent="0.25">
      <c r="A65" s="15" t="s">
        <v>174</v>
      </c>
      <c r="B65" s="5">
        <v>57</v>
      </c>
      <c r="C65" s="116">
        <v>0</v>
      </c>
      <c r="D65" s="116">
        <v>0</v>
      </c>
      <c r="E65" s="116">
        <v>0</v>
      </c>
      <c r="F65" s="116">
        <v>0</v>
      </c>
    </row>
    <row r="66" spans="1:6" ht="15" customHeight="1" x14ac:dyDescent="0.25">
      <c r="A66" s="15" t="s">
        <v>175</v>
      </c>
      <c r="B66" s="5">
        <v>58</v>
      </c>
      <c r="C66" s="116">
        <v>-16857684</v>
      </c>
      <c r="D66" s="116">
        <v>-16857684</v>
      </c>
      <c r="E66" s="116">
        <v>22659165</v>
      </c>
      <c r="F66" s="116">
        <v>22659165</v>
      </c>
    </row>
    <row r="67" spans="1:6" ht="15" customHeight="1" x14ac:dyDescent="0.25">
      <c r="A67" s="18" t="s">
        <v>176</v>
      </c>
      <c r="B67" s="4">
        <v>59</v>
      </c>
      <c r="C67" s="118">
        <f>C44+C45</f>
        <v>141512540</v>
      </c>
      <c r="D67" s="118">
        <f>D44+D45</f>
        <v>141512540</v>
      </c>
      <c r="E67" s="118">
        <f>E44+E45</f>
        <v>-67304800</v>
      </c>
      <c r="F67" s="118">
        <f>F44+F45</f>
        <v>-67304800</v>
      </c>
    </row>
    <row r="68" spans="1:6" ht="15" customHeight="1" x14ac:dyDescent="0.25">
      <c r="A68" s="19" t="s">
        <v>177</v>
      </c>
      <c r="B68" s="5">
        <v>60</v>
      </c>
      <c r="C68" s="116">
        <v>0</v>
      </c>
      <c r="D68" s="116">
        <v>0</v>
      </c>
      <c r="E68" s="116">
        <v>0</v>
      </c>
      <c r="F68" s="116">
        <v>0</v>
      </c>
    </row>
    <row r="69" spans="1:6" ht="15" customHeight="1" x14ac:dyDescent="0.25">
      <c r="A69" s="19" t="s">
        <v>154</v>
      </c>
      <c r="B69" s="5">
        <v>61</v>
      </c>
      <c r="C69" s="116">
        <v>141512540</v>
      </c>
      <c r="D69" s="116">
        <v>141512540</v>
      </c>
      <c r="E69" s="116">
        <v>-67304800</v>
      </c>
      <c r="F69" s="116">
        <v>-67304800</v>
      </c>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1:F42 C38:F38" xr:uid="{3A39AC3A-5E67-42CA-A63C-41C3207DE13E}"/>
    <dataValidation type="whole" operator="greaterThanOrEqual" allowBlank="1" showInputMessage="1" showErrorMessage="1" errorTitle="Nedopušten upis" error="Dopušten je upis samo pozitivnih cjelobrojnih vrijednosti ili nule." sqref="C21:F22 C32:C37 D31:D37 E32:E37 F31:F37 C39:F40" xr:uid="{3FD954E0-129B-4A0D-8F84-546376A4CF0A}">
      <formula1>0</formula1>
    </dataValidation>
    <dataValidation type="whole" operator="notEqual" allowBlank="1" showInputMessage="1" showErrorMessage="1" errorTitle="Nedopušten upis" error="Dopušten je upis samo cjelobrojnih vrijednosti." sqref="C23:F23 C10:F10 F27:F30 C13:F20 C27:C31 D27:D30 E27:E31 C44:F69"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BD343FB1-FD57-48FA-9325-C5FBFE3BBF89}">
      <formula1>0</formula1>
    </dataValidation>
    <dataValidation type="whole" operator="greaterThanOrEqual" allowBlank="1" showInputMessage="1" showErrorMessage="1" errorTitle="Nedopušten upis" error="Dopušten je upis samo pozitivnih cjelobrojnih vrijednosti ili nule" sqref="C24:F26" xr:uid="{D60B1376-183D-48D8-B2AA-009270347D7D}">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200-000006000000}">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showGridLines="0" view="pageBreakPreview" zoomScaleNormal="100" zoomScaleSheetLayoutView="100" workbookViewId="0">
      <selection activeCell="A2" sqref="A2:D2"/>
    </sheetView>
  </sheetViews>
  <sheetFormatPr defaultRowHeight="15" x14ac:dyDescent="0.25"/>
  <cols>
    <col min="1" max="1" width="113" style="27" bestFit="1" customWidth="1"/>
    <col min="2" max="2" width="9.140625" style="27"/>
    <col min="3" max="3" width="11.85546875" style="24" customWidth="1"/>
    <col min="4" max="4" width="11.42578125" style="24" bestFit="1" customWidth="1"/>
  </cols>
  <sheetData>
    <row r="1" spans="1:4" ht="15" customHeight="1" x14ac:dyDescent="0.25">
      <c r="A1" s="166" t="s">
        <v>180</v>
      </c>
      <c r="B1" s="166"/>
      <c r="C1" s="166"/>
      <c r="D1" s="166"/>
    </row>
    <row r="2" spans="1:4" ht="15" customHeight="1" x14ac:dyDescent="0.25">
      <c r="A2" s="167" t="s">
        <v>358</v>
      </c>
      <c r="B2" s="167"/>
      <c r="C2" s="167"/>
      <c r="D2" s="167"/>
    </row>
    <row r="3" spans="1:4" x14ac:dyDescent="0.25">
      <c r="A3" s="168" t="s">
        <v>65</v>
      </c>
      <c r="B3" s="168"/>
      <c r="C3" s="168"/>
      <c r="D3" s="168"/>
    </row>
    <row r="4" spans="1:4" ht="15" customHeight="1" x14ac:dyDescent="0.25">
      <c r="A4" s="164" t="s">
        <v>54</v>
      </c>
      <c r="B4" s="165"/>
      <c r="C4" s="165"/>
      <c r="D4" s="165"/>
    </row>
    <row r="5" spans="1:4" ht="56.25" x14ac:dyDescent="0.25">
      <c r="A5" s="33" t="s">
        <v>55</v>
      </c>
      <c r="B5" s="33" t="s">
        <v>181</v>
      </c>
      <c r="C5" s="25" t="s">
        <v>116</v>
      </c>
      <c r="D5" s="25" t="s">
        <v>117</v>
      </c>
    </row>
    <row r="6" spans="1:4" x14ac:dyDescent="0.25">
      <c r="A6" s="59">
        <v>1</v>
      </c>
      <c r="B6" s="26">
        <v>2</v>
      </c>
      <c r="C6" s="25">
        <v>3</v>
      </c>
      <c r="D6" s="25">
        <v>4</v>
      </c>
    </row>
    <row r="7" spans="1:4" x14ac:dyDescent="0.25">
      <c r="A7" s="60" t="s">
        <v>182</v>
      </c>
      <c r="B7" s="58"/>
      <c r="C7" s="58"/>
      <c r="D7" s="58"/>
    </row>
    <row r="8" spans="1:4" ht="15" customHeight="1" x14ac:dyDescent="0.25">
      <c r="A8" s="48" t="s">
        <v>183</v>
      </c>
      <c r="B8" s="37">
        <v>1</v>
      </c>
      <c r="C8" s="38">
        <v>0</v>
      </c>
      <c r="D8" s="38">
        <v>0</v>
      </c>
    </row>
    <row r="9" spans="1:4" ht="15" customHeight="1" x14ac:dyDescent="0.25">
      <c r="A9" s="49" t="s">
        <v>184</v>
      </c>
      <c r="B9" s="39">
        <v>2</v>
      </c>
      <c r="C9" s="40">
        <v>0</v>
      </c>
      <c r="D9" s="40">
        <v>0</v>
      </c>
    </row>
    <row r="10" spans="1:4" ht="15" customHeight="1" x14ac:dyDescent="0.25">
      <c r="A10" s="49" t="s">
        <v>185</v>
      </c>
      <c r="B10" s="39">
        <v>3</v>
      </c>
      <c r="C10" s="40">
        <v>0</v>
      </c>
      <c r="D10" s="40">
        <v>0</v>
      </c>
    </row>
    <row r="11" spans="1:4" ht="15" customHeight="1" x14ac:dyDescent="0.25">
      <c r="A11" s="49" t="s">
        <v>186</v>
      </c>
      <c r="B11" s="39">
        <v>4</v>
      </c>
      <c r="C11" s="40">
        <v>0</v>
      </c>
      <c r="D11" s="40">
        <v>0</v>
      </c>
    </row>
    <row r="12" spans="1:4" ht="15" customHeight="1" x14ac:dyDescent="0.25">
      <c r="A12" s="49" t="s">
        <v>187</v>
      </c>
      <c r="B12" s="39">
        <v>5</v>
      </c>
      <c r="C12" s="40">
        <v>0</v>
      </c>
      <c r="D12" s="40">
        <v>0</v>
      </c>
    </row>
    <row r="13" spans="1:4" ht="15" customHeight="1" x14ac:dyDescent="0.25">
      <c r="A13" s="49" t="s">
        <v>188</v>
      </c>
      <c r="B13" s="39">
        <v>6</v>
      </c>
      <c r="C13" s="40">
        <v>0</v>
      </c>
      <c r="D13" s="40">
        <v>0</v>
      </c>
    </row>
    <row r="14" spans="1:4" ht="15" customHeight="1" x14ac:dyDescent="0.25">
      <c r="A14" s="49" t="s">
        <v>189</v>
      </c>
      <c r="B14" s="39">
        <v>7</v>
      </c>
      <c r="C14" s="40">
        <v>0</v>
      </c>
      <c r="D14" s="40">
        <v>0</v>
      </c>
    </row>
    <row r="15" spans="1:4" ht="15" customHeight="1" x14ac:dyDescent="0.25">
      <c r="A15" s="50" t="s">
        <v>190</v>
      </c>
      <c r="B15" s="41">
        <v>8</v>
      </c>
      <c r="C15" s="42">
        <v>0</v>
      </c>
      <c r="D15" s="42">
        <v>0</v>
      </c>
    </row>
    <row r="16" spans="1:4" x14ac:dyDescent="0.25">
      <c r="A16" s="61" t="s">
        <v>191</v>
      </c>
      <c r="B16" s="47"/>
      <c r="C16" s="47"/>
      <c r="D16" s="47"/>
    </row>
    <row r="17" spans="1:4" ht="15" customHeight="1" x14ac:dyDescent="0.25">
      <c r="A17" s="48" t="s">
        <v>192</v>
      </c>
      <c r="B17" s="37">
        <v>9</v>
      </c>
      <c r="C17" s="119">
        <v>81853816</v>
      </c>
      <c r="D17" s="119">
        <v>38981507</v>
      </c>
    </row>
    <row r="18" spans="1:4" ht="15" customHeight="1" x14ac:dyDescent="0.25">
      <c r="A18" s="49" t="s">
        <v>193</v>
      </c>
      <c r="B18" s="39"/>
      <c r="C18" s="120">
        <v>0</v>
      </c>
      <c r="D18" s="120">
        <v>0</v>
      </c>
    </row>
    <row r="19" spans="1:4" ht="15" customHeight="1" x14ac:dyDescent="0.25">
      <c r="A19" s="49" t="s">
        <v>194</v>
      </c>
      <c r="B19" s="39">
        <v>10</v>
      </c>
      <c r="C19" s="120">
        <v>6483334</v>
      </c>
      <c r="D19" s="120">
        <v>29622409</v>
      </c>
    </row>
    <row r="20" spans="1:4" ht="15" customHeight="1" x14ac:dyDescent="0.25">
      <c r="A20" s="49" t="s">
        <v>195</v>
      </c>
      <c r="B20" s="39">
        <v>11</v>
      </c>
      <c r="C20" s="120">
        <v>12157038</v>
      </c>
      <c r="D20" s="120">
        <v>20650093</v>
      </c>
    </row>
    <row r="21" spans="1:4" ht="15" customHeight="1" x14ac:dyDescent="0.25">
      <c r="A21" s="49" t="s">
        <v>196</v>
      </c>
      <c r="B21" s="39">
        <v>12</v>
      </c>
      <c r="C21" s="120">
        <v>-22317471</v>
      </c>
      <c r="D21" s="120">
        <v>-13621761</v>
      </c>
    </row>
    <row r="22" spans="1:4" ht="15" customHeight="1" x14ac:dyDescent="0.25">
      <c r="A22" s="49" t="s">
        <v>197</v>
      </c>
      <c r="B22" s="39">
        <v>13</v>
      </c>
      <c r="C22" s="120">
        <v>-143996</v>
      </c>
      <c r="D22" s="120">
        <v>0</v>
      </c>
    </row>
    <row r="23" spans="1:4" ht="15" customHeight="1" x14ac:dyDescent="0.25">
      <c r="A23" s="49" t="s">
        <v>198</v>
      </c>
      <c r="B23" s="39">
        <v>14</v>
      </c>
      <c r="C23" s="120">
        <v>845600</v>
      </c>
      <c r="D23" s="120">
        <v>-93277166</v>
      </c>
    </row>
    <row r="24" spans="1:4" x14ac:dyDescent="0.25">
      <c r="A24" s="61" t="s">
        <v>199</v>
      </c>
      <c r="B24" s="47"/>
      <c r="C24" s="109"/>
      <c r="D24" s="110"/>
    </row>
    <row r="25" spans="1:4" ht="15" customHeight="1" x14ac:dyDescent="0.25">
      <c r="A25" s="48" t="s">
        <v>200</v>
      </c>
      <c r="B25" s="37">
        <v>15</v>
      </c>
      <c r="C25" s="119">
        <v>858030057</v>
      </c>
      <c r="D25" s="119">
        <v>359111599</v>
      </c>
    </row>
    <row r="26" spans="1:4" ht="15" customHeight="1" x14ac:dyDescent="0.25">
      <c r="A26" s="49" t="s">
        <v>201</v>
      </c>
      <c r="B26" s="39">
        <v>16</v>
      </c>
      <c r="C26" s="120">
        <v>-293381820</v>
      </c>
      <c r="D26" s="120">
        <v>0</v>
      </c>
    </row>
    <row r="27" spans="1:4" ht="15" customHeight="1" x14ac:dyDescent="0.25">
      <c r="A27" s="49" t="s">
        <v>202</v>
      </c>
      <c r="B27" s="39">
        <v>17</v>
      </c>
      <c r="C27" s="120">
        <v>-120158606</v>
      </c>
      <c r="D27" s="120">
        <v>-312375620</v>
      </c>
    </row>
    <row r="28" spans="1:4" ht="15" customHeight="1" x14ac:dyDescent="0.25">
      <c r="A28" s="49" t="s">
        <v>203</v>
      </c>
      <c r="B28" s="39">
        <v>18</v>
      </c>
      <c r="C28" s="120">
        <v>-1832889651</v>
      </c>
      <c r="D28" s="120">
        <v>514147757</v>
      </c>
    </row>
    <row r="29" spans="1:4" ht="15" customHeight="1" x14ac:dyDescent="0.25">
      <c r="A29" s="49" t="s">
        <v>204</v>
      </c>
      <c r="B29" s="39">
        <v>19</v>
      </c>
      <c r="C29" s="120">
        <v>184730600</v>
      </c>
      <c r="D29" s="120">
        <v>-53030784</v>
      </c>
    </row>
    <row r="30" spans="1:4" ht="15" customHeight="1" x14ac:dyDescent="0.25">
      <c r="A30" s="49" t="s">
        <v>205</v>
      </c>
      <c r="B30" s="39">
        <v>20</v>
      </c>
      <c r="C30" s="120">
        <v>-28908892</v>
      </c>
      <c r="D30" s="120">
        <v>0</v>
      </c>
    </row>
    <row r="31" spans="1:4" ht="15" customHeight="1" x14ac:dyDescent="0.25">
      <c r="A31" s="49" t="s">
        <v>206</v>
      </c>
      <c r="B31" s="39">
        <v>21</v>
      </c>
      <c r="C31" s="120">
        <v>0</v>
      </c>
      <c r="D31" s="120">
        <v>0</v>
      </c>
    </row>
    <row r="32" spans="1:4" ht="15" customHeight="1" x14ac:dyDescent="0.25">
      <c r="A32" s="49" t="s">
        <v>207</v>
      </c>
      <c r="B32" s="39">
        <v>22</v>
      </c>
      <c r="C32" s="120">
        <v>22439</v>
      </c>
      <c r="D32" s="120">
        <v>-2141032</v>
      </c>
    </row>
    <row r="33" spans="1:4" ht="15" customHeight="1" x14ac:dyDescent="0.25">
      <c r="A33" s="49" t="s">
        <v>208</v>
      </c>
      <c r="B33" s="39">
        <v>23</v>
      </c>
      <c r="C33" s="120">
        <v>56689198</v>
      </c>
      <c r="D33" s="120">
        <v>11190547</v>
      </c>
    </row>
    <row r="34" spans="1:4" ht="15" customHeight="1" x14ac:dyDescent="0.25">
      <c r="A34" s="49" t="s">
        <v>209</v>
      </c>
      <c r="B34" s="39">
        <v>24</v>
      </c>
      <c r="C34" s="120">
        <v>-83025500</v>
      </c>
      <c r="D34" s="120">
        <v>124155576</v>
      </c>
    </row>
    <row r="35" spans="1:4" ht="15" customHeight="1" x14ac:dyDescent="0.25">
      <c r="A35" s="49" t="s">
        <v>210</v>
      </c>
      <c r="B35" s="39">
        <v>25</v>
      </c>
      <c r="C35" s="121">
        <v>1083374363</v>
      </c>
      <c r="D35" s="121">
        <v>613229235</v>
      </c>
    </row>
    <row r="36" spans="1:4" ht="15" customHeight="1" x14ac:dyDescent="0.25">
      <c r="A36" s="49" t="s">
        <v>211</v>
      </c>
      <c r="B36" s="39">
        <v>26</v>
      </c>
      <c r="C36" s="121">
        <v>1371027605</v>
      </c>
      <c r="D36" s="121">
        <v>244020710</v>
      </c>
    </row>
    <row r="37" spans="1:4" ht="15" customHeight="1" x14ac:dyDescent="0.25">
      <c r="A37" s="49" t="s">
        <v>212</v>
      </c>
      <c r="B37" s="39">
        <v>27</v>
      </c>
      <c r="C37" s="121">
        <v>-1135754549</v>
      </c>
      <c r="D37" s="121">
        <v>127198586</v>
      </c>
    </row>
    <row r="38" spans="1:4" ht="15" customHeight="1" x14ac:dyDescent="0.25">
      <c r="A38" s="49" t="s">
        <v>213</v>
      </c>
      <c r="B38" s="39">
        <v>28</v>
      </c>
      <c r="C38" s="121">
        <v>0</v>
      </c>
      <c r="D38" s="121">
        <v>6012898</v>
      </c>
    </row>
    <row r="39" spans="1:4" ht="15" customHeight="1" x14ac:dyDescent="0.25">
      <c r="A39" s="49" t="s">
        <v>214</v>
      </c>
      <c r="B39" s="39">
        <v>29</v>
      </c>
      <c r="C39" s="121">
        <v>-466598237</v>
      </c>
      <c r="D39" s="121">
        <v>-16504107</v>
      </c>
    </row>
    <row r="40" spans="1:4" ht="15" customHeight="1" x14ac:dyDescent="0.25">
      <c r="A40" s="49" t="s">
        <v>215</v>
      </c>
      <c r="B40" s="39">
        <v>30</v>
      </c>
      <c r="C40" s="121">
        <v>0</v>
      </c>
      <c r="D40" s="121">
        <v>140692187</v>
      </c>
    </row>
    <row r="41" spans="1:4" ht="15" customHeight="1" x14ac:dyDescent="0.25">
      <c r="A41" s="49" t="s">
        <v>216</v>
      </c>
      <c r="B41" s="39">
        <v>31</v>
      </c>
      <c r="C41" s="121">
        <v>0</v>
      </c>
      <c r="D41" s="121">
        <v>200613</v>
      </c>
    </row>
    <row r="42" spans="1:4" ht="15" customHeight="1" x14ac:dyDescent="0.25">
      <c r="A42" s="49" t="s">
        <v>217</v>
      </c>
      <c r="B42" s="39">
        <v>32</v>
      </c>
      <c r="C42" s="121">
        <v>0</v>
      </c>
      <c r="D42" s="121">
        <v>-16908380</v>
      </c>
    </row>
    <row r="43" spans="1:4" ht="15" customHeight="1" x14ac:dyDescent="0.25">
      <c r="A43" s="49" t="s">
        <v>218</v>
      </c>
      <c r="B43" s="39">
        <v>33</v>
      </c>
      <c r="C43" s="121">
        <v>0</v>
      </c>
      <c r="D43" s="121">
        <v>0</v>
      </c>
    </row>
    <row r="44" spans="1:4" ht="15" customHeight="1" x14ac:dyDescent="0.25">
      <c r="A44" s="51" t="s">
        <v>219</v>
      </c>
      <c r="B44" s="43">
        <v>34</v>
      </c>
      <c r="C44" s="122">
        <f>SUM(C25:C43)+SUM(C17:C23)+SUM(C8:C15)</f>
        <v>-327964672</v>
      </c>
      <c r="D44" s="122">
        <f>SUM(D25:D43)+SUM(D17:D23)+SUM(D8:D15)</f>
        <v>1721354867</v>
      </c>
    </row>
    <row r="45" spans="1:4" x14ac:dyDescent="0.25">
      <c r="A45" s="61" t="s">
        <v>220</v>
      </c>
      <c r="B45" s="47"/>
      <c r="C45" s="47"/>
      <c r="D45" s="47"/>
    </row>
    <row r="46" spans="1:4" ht="15" customHeight="1" x14ac:dyDescent="0.25">
      <c r="A46" s="48" t="s">
        <v>221</v>
      </c>
      <c r="B46" s="37">
        <v>35</v>
      </c>
      <c r="C46" s="119">
        <v>-19826917</v>
      </c>
      <c r="D46" s="119">
        <v>-13753944</v>
      </c>
    </row>
    <row r="47" spans="1:4" ht="15" customHeight="1" x14ac:dyDescent="0.25">
      <c r="A47" s="49" t="s">
        <v>222</v>
      </c>
      <c r="B47" s="39">
        <v>36</v>
      </c>
      <c r="C47" s="120">
        <v>-122750000</v>
      </c>
      <c r="D47" s="120">
        <v>0</v>
      </c>
    </row>
    <row r="48" spans="1:4" ht="15" customHeight="1" x14ac:dyDescent="0.25">
      <c r="A48" s="49" t="s">
        <v>223</v>
      </c>
      <c r="B48" s="39">
        <v>37</v>
      </c>
      <c r="C48" s="120">
        <v>0</v>
      </c>
      <c r="D48" s="120">
        <v>0</v>
      </c>
    </row>
    <row r="49" spans="1:4" ht="15" customHeight="1" x14ac:dyDescent="0.25">
      <c r="A49" s="49" t="s">
        <v>224</v>
      </c>
      <c r="B49" s="39">
        <v>38</v>
      </c>
      <c r="C49" s="120">
        <v>0</v>
      </c>
      <c r="D49" s="120">
        <v>-2141032</v>
      </c>
    </row>
    <row r="50" spans="1:4" ht="15" customHeight="1" x14ac:dyDescent="0.25">
      <c r="A50" s="52" t="s">
        <v>225</v>
      </c>
      <c r="B50" s="44">
        <v>39</v>
      </c>
      <c r="C50" s="121">
        <v>0</v>
      </c>
      <c r="D50" s="121">
        <v>0</v>
      </c>
    </row>
    <row r="51" spans="1:4" ht="15" customHeight="1" x14ac:dyDescent="0.25">
      <c r="A51" s="53" t="s">
        <v>226</v>
      </c>
      <c r="B51" s="45">
        <v>40</v>
      </c>
      <c r="C51" s="122">
        <f>SUM(C46:C50)</f>
        <v>-142576917</v>
      </c>
      <c r="D51" s="122">
        <f>SUM(D46:D50)</f>
        <v>-15894976</v>
      </c>
    </row>
    <row r="52" spans="1:4" x14ac:dyDescent="0.25">
      <c r="A52" s="62" t="s">
        <v>227</v>
      </c>
      <c r="B52" s="54"/>
      <c r="C52" s="111"/>
      <c r="D52" s="112"/>
    </row>
    <row r="53" spans="1:4" ht="15" customHeight="1" x14ac:dyDescent="0.25">
      <c r="A53" s="49" t="s">
        <v>228</v>
      </c>
      <c r="B53" s="39">
        <v>41</v>
      </c>
      <c r="C53" s="120">
        <v>90788695</v>
      </c>
      <c r="D53" s="120">
        <v>436832189</v>
      </c>
    </row>
    <row r="54" spans="1:4" ht="15" customHeight="1" x14ac:dyDescent="0.25">
      <c r="A54" s="49" t="s">
        <v>229</v>
      </c>
      <c r="B54" s="39">
        <v>42</v>
      </c>
      <c r="C54" s="120">
        <v>0</v>
      </c>
      <c r="D54" s="120">
        <v>0</v>
      </c>
    </row>
    <row r="55" spans="1:4" ht="15" customHeight="1" x14ac:dyDescent="0.25">
      <c r="A55" s="55" t="s">
        <v>230</v>
      </c>
      <c r="B55" s="39">
        <v>43</v>
      </c>
      <c r="C55" s="120">
        <v>0</v>
      </c>
      <c r="D55" s="120">
        <v>0</v>
      </c>
    </row>
    <row r="56" spans="1:4" ht="15" customHeight="1" x14ac:dyDescent="0.25">
      <c r="A56" s="55" t="s">
        <v>231</v>
      </c>
      <c r="B56" s="39">
        <v>44</v>
      </c>
      <c r="C56" s="120">
        <v>0</v>
      </c>
      <c r="D56" s="120">
        <v>0</v>
      </c>
    </row>
    <row r="57" spans="1:4" ht="15" customHeight="1" x14ac:dyDescent="0.25">
      <c r="A57" s="49" t="s">
        <v>232</v>
      </c>
      <c r="B57" s="39">
        <v>45</v>
      </c>
      <c r="C57" s="120">
        <v>0</v>
      </c>
      <c r="D57" s="120">
        <v>0</v>
      </c>
    </row>
    <row r="58" spans="1:4" ht="15" customHeight="1" x14ac:dyDescent="0.25">
      <c r="A58" s="49" t="s">
        <v>233</v>
      </c>
      <c r="B58" s="39">
        <v>46</v>
      </c>
      <c r="C58" s="120">
        <v>0</v>
      </c>
      <c r="D58" s="120">
        <v>0</v>
      </c>
    </row>
    <row r="59" spans="1:4" ht="15" customHeight="1" x14ac:dyDescent="0.25">
      <c r="A59" s="56" t="s">
        <v>234</v>
      </c>
      <c r="B59" s="43">
        <v>47</v>
      </c>
      <c r="C59" s="123">
        <f>C53+C54+C55+C56+C57+C58</f>
        <v>90788695</v>
      </c>
      <c r="D59" s="123">
        <f>D53+D54+D55+D56+D57+D58</f>
        <v>436832189</v>
      </c>
    </row>
    <row r="60" spans="1:4" ht="15" customHeight="1" x14ac:dyDescent="0.25">
      <c r="A60" s="56" t="s">
        <v>235</v>
      </c>
      <c r="B60" s="43">
        <v>48</v>
      </c>
      <c r="C60" s="123">
        <f>C44+C51+C59</f>
        <v>-379752894</v>
      </c>
      <c r="D60" s="123">
        <f>D44+D51+D59</f>
        <v>2142292080</v>
      </c>
    </row>
    <row r="61" spans="1:4" ht="15" customHeight="1" x14ac:dyDescent="0.25">
      <c r="A61" s="57" t="s">
        <v>236</v>
      </c>
      <c r="B61" s="39">
        <v>49</v>
      </c>
      <c r="C61" s="46">
        <v>3128314965</v>
      </c>
      <c r="D61" s="46">
        <v>3037318898</v>
      </c>
    </row>
    <row r="62" spans="1:4" ht="15" customHeight="1" x14ac:dyDescent="0.25">
      <c r="A62" s="49" t="s">
        <v>237</v>
      </c>
      <c r="B62" s="39">
        <v>50</v>
      </c>
      <c r="C62" s="120">
        <v>3895146</v>
      </c>
      <c r="D62" s="120">
        <v>4831938</v>
      </c>
    </row>
    <row r="63" spans="1:4" ht="15" customHeight="1" x14ac:dyDescent="0.25">
      <c r="A63" s="51" t="s">
        <v>238</v>
      </c>
      <c r="B63" s="45">
        <v>51</v>
      </c>
      <c r="C63" s="122">
        <f>C60+C61+C62</f>
        <v>2752457217</v>
      </c>
      <c r="D63" s="122">
        <f>D60+D61+D62</f>
        <v>5184442916</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46:D51 C17:D23 C25:D44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workbookViewId="0">
      <selection activeCell="A2" sqref="A2"/>
    </sheetView>
  </sheetViews>
  <sheetFormatPr defaultRowHeight="15" x14ac:dyDescent="0.25"/>
  <cols>
    <col min="1" max="1" width="73.85546875" style="76" bestFit="1" customWidth="1"/>
    <col min="2" max="2" width="9.140625" style="76"/>
    <col min="3" max="3" width="9.140625" style="64" customWidth="1"/>
    <col min="4" max="4" width="10.140625" style="64" customWidth="1"/>
    <col min="5" max="5" width="9.140625" style="64" customWidth="1"/>
    <col min="6" max="7" width="9.85546875" style="64" customWidth="1"/>
    <col min="8" max="16" width="9.140625" style="64" customWidth="1"/>
  </cols>
  <sheetData>
    <row r="1" spans="1:16" ht="15" customHeight="1" x14ac:dyDescent="0.25">
      <c r="A1" s="77" t="s">
        <v>251</v>
      </c>
      <c r="B1" s="78"/>
      <c r="C1" s="78"/>
      <c r="D1" s="78"/>
      <c r="E1" s="78"/>
      <c r="F1" s="78"/>
      <c r="G1" s="78"/>
      <c r="H1" s="63"/>
      <c r="I1" s="63"/>
      <c r="J1" s="63"/>
      <c r="K1" s="63"/>
      <c r="L1" s="63"/>
      <c r="M1" s="63"/>
    </row>
    <row r="2" spans="1:16" ht="15" customHeight="1" x14ac:dyDescent="0.25">
      <c r="A2" s="83" t="s">
        <v>358</v>
      </c>
      <c r="B2" s="78"/>
      <c r="C2" s="78"/>
      <c r="D2" s="78"/>
      <c r="E2" s="78"/>
      <c r="F2" s="78"/>
      <c r="G2" s="78"/>
      <c r="H2" s="63"/>
      <c r="I2" s="63"/>
      <c r="J2" s="63"/>
      <c r="K2" s="63"/>
      <c r="L2" s="63"/>
      <c r="M2" s="63"/>
    </row>
    <row r="3" spans="1:16" ht="15.75" x14ac:dyDescent="0.25">
      <c r="A3" s="65"/>
      <c r="B3" s="79"/>
      <c r="C3" s="66"/>
      <c r="D3" s="78"/>
      <c r="E3" s="67"/>
      <c r="F3" s="67"/>
      <c r="G3" s="67"/>
      <c r="H3" s="68"/>
      <c r="I3" s="68"/>
      <c r="J3" s="68"/>
      <c r="K3" s="68"/>
      <c r="L3" s="68"/>
      <c r="M3" s="68"/>
      <c r="P3" s="64" t="s">
        <v>65</v>
      </c>
    </row>
    <row r="4" spans="1:16" x14ac:dyDescent="0.25">
      <c r="A4" s="174" t="s">
        <v>55</v>
      </c>
      <c r="B4" s="174" t="s">
        <v>252</v>
      </c>
      <c r="C4" s="171" t="s">
        <v>258</v>
      </c>
      <c r="D4" s="172"/>
      <c r="E4" s="172"/>
      <c r="F4" s="172"/>
      <c r="G4" s="172"/>
      <c r="H4" s="172"/>
      <c r="I4" s="172"/>
      <c r="J4" s="172"/>
      <c r="K4" s="172"/>
      <c r="L4" s="172"/>
      <c r="M4" s="173"/>
      <c r="N4" s="169" t="s">
        <v>259</v>
      </c>
      <c r="O4" s="170"/>
      <c r="P4" s="176" t="s">
        <v>257</v>
      </c>
    </row>
    <row r="5" spans="1:16" ht="67.5" x14ac:dyDescent="0.25">
      <c r="A5" s="175"/>
      <c r="B5" s="175"/>
      <c r="C5" s="69" t="s">
        <v>87</v>
      </c>
      <c r="D5" s="69" t="s">
        <v>102</v>
      </c>
      <c r="E5" s="69" t="s">
        <v>103</v>
      </c>
      <c r="F5" s="69" t="s">
        <v>104</v>
      </c>
      <c r="G5" s="69" t="s">
        <v>105</v>
      </c>
      <c r="H5" s="70" t="s">
        <v>106</v>
      </c>
      <c r="I5" s="70" t="s">
        <v>107</v>
      </c>
      <c r="J5" s="70" t="s">
        <v>108</v>
      </c>
      <c r="K5" s="70" t="s">
        <v>253</v>
      </c>
      <c r="L5" s="70" t="s">
        <v>254</v>
      </c>
      <c r="M5" s="70" t="s">
        <v>255</v>
      </c>
      <c r="N5" s="69" t="s">
        <v>105</v>
      </c>
      <c r="O5" s="69" t="s">
        <v>256</v>
      </c>
      <c r="P5" s="177"/>
    </row>
    <row r="6" spans="1:16" x14ac:dyDescent="0.25">
      <c r="A6" s="80">
        <v>1</v>
      </c>
      <c r="B6" s="71">
        <v>2</v>
      </c>
      <c r="C6" s="69" t="s">
        <v>178</v>
      </c>
      <c r="D6" s="72" t="s">
        <v>179</v>
      </c>
      <c r="E6" s="69" t="s">
        <v>239</v>
      </c>
      <c r="F6" s="72" t="s">
        <v>240</v>
      </c>
      <c r="G6" s="69" t="s">
        <v>241</v>
      </c>
      <c r="H6" s="72" t="s">
        <v>242</v>
      </c>
      <c r="I6" s="72" t="s">
        <v>243</v>
      </c>
      <c r="J6" s="72" t="s">
        <v>244</v>
      </c>
      <c r="K6" s="72" t="s">
        <v>245</v>
      </c>
      <c r="L6" s="72" t="s">
        <v>246</v>
      </c>
      <c r="M6" s="72" t="s">
        <v>247</v>
      </c>
      <c r="N6" s="69" t="s">
        <v>248</v>
      </c>
      <c r="O6" s="69" t="s">
        <v>249</v>
      </c>
      <c r="P6" s="72" t="s">
        <v>250</v>
      </c>
    </row>
    <row r="7" spans="1:16" ht="15" customHeight="1" x14ac:dyDescent="0.25">
      <c r="A7" s="81" t="s">
        <v>260</v>
      </c>
      <c r="B7" s="5">
        <v>1</v>
      </c>
      <c r="C7" s="124">
        <v>1214775000</v>
      </c>
      <c r="D7" s="124">
        <v>0</v>
      </c>
      <c r="E7" s="124">
        <v>0</v>
      </c>
      <c r="F7" s="124">
        <v>0</v>
      </c>
      <c r="G7" s="124">
        <v>319404893</v>
      </c>
      <c r="H7" s="124">
        <v>156511227</v>
      </c>
      <c r="I7" s="124">
        <v>0</v>
      </c>
      <c r="J7" s="124">
        <v>539561769</v>
      </c>
      <c r="K7" s="124">
        <v>-477000</v>
      </c>
      <c r="L7" s="124">
        <v>146916006</v>
      </c>
      <c r="M7" s="124">
        <v>0</v>
      </c>
      <c r="N7" s="124">
        <v>0</v>
      </c>
      <c r="O7" s="124">
        <v>0</v>
      </c>
      <c r="P7" s="125">
        <f>SUM(C7:O7)</f>
        <v>2376691895</v>
      </c>
    </row>
    <row r="8" spans="1:16" ht="15" customHeight="1" x14ac:dyDescent="0.25">
      <c r="A8" s="82" t="s">
        <v>261</v>
      </c>
      <c r="B8" s="5">
        <v>2</v>
      </c>
      <c r="C8" s="124">
        <v>0</v>
      </c>
      <c r="D8" s="124">
        <v>0</v>
      </c>
      <c r="E8" s="124">
        <v>0</v>
      </c>
      <c r="F8" s="124">
        <v>0</v>
      </c>
      <c r="G8" s="124">
        <v>0</v>
      </c>
      <c r="H8" s="124">
        <v>0</v>
      </c>
      <c r="I8" s="124">
        <v>0</v>
      </c>
      <c r="J8" s="124">
        <v>0</v>
      </c>
      <c r="K8" s="124">
        <v>0</v>
      </c>
      <c r="L8" s="124">
        <v>0</v>
      </c>
      <c r="M8" s="124">
        <v>0</v>
      </c>
      <c r="N8" s="124">
        <v>0</v>
      </c>
      <c r="O8" s="124">
        <v>0</v>
      </c>
      <c r="P8" s="125">
        <f t="shared" ref="P8:P27" si="0">SUM(C8:O8)</f>
        <v>0</v>
      </c>
    </row>
    <row r="9" spans="1:16" ht="15" customHeight="1" x14ac:dyDescent="0.25">
      <c r="A9" s="81" t="s">
        <v>262</v>
      </c>
      <c r="B9" s="5">
        <v>3</v>
      </c>
      <c r="C9" s="124">
        <v>0</v>
      </c>
      <c r="D9" s="124">
        <v>0</v>
      </c>
      <c r="E9" s="124">
        <v>0</v>
      </c>
      <c r="F9" s="124">
        <v>0</v>
      </c>
      <c r="G9" s="124">
        <v>0</v>
      </c>
      <c r="H9" s="124">
        <v>0</v>
      </c>
      <c r="I9" s="124">
        <v>0</v>
      </c>
      <c r="J9" s="124">
        <v>0</v>
      </c>
      <c r="K9" s="124">
        <v>0</v>
      </c>
      <c r="L9" s="124">
        <v>0</v>
      </c>
      <c r="M9" s="124">
        <v>0</v>
      </c>
      <c r="N9" s="124">
        <v>0</v>
      </c>
      <c r="O9" s="124">
        <v>0</v>
      </c>
      <c r="P9" s="125">
        <f>SUM(C9:O9)</f>
        <v>0</v>
      </c>
    </row>
    <row r="10" spans="1:16" ht="15" customHeight="1" x14ac:dyDescent="0.25">
      <c r="A10" s="84" t="s">
        <v>263</v>
      </c>
      <c r="B10" s="5">
        <v>4</v>
      </c>
      <c r="C10" s="125">
        <f>C7+C8+C9</f>
        <v>1214775000</v>
      </c>
      <c r="D10" s="125">
        <f t="shared" ref="D10:O10" si="1">D7+D8+D9</f>
        <v>0</v>
      </c>
      <c r="E10" s="125">
        <f t="shared" si="1"/>
        <v>0</v>
      </c>
      <c r="F10" s="125">
        <f t="shared" si="1"/>
        <v>0</v>
      </c>
      <c r="G10" s="125">
        <f t="shared" si="1"/>
        <v>319404893</v>
      </c>
      <c r="H10" s="125">
        <f t="shared" si="1"/>
        <v>156511227</v>
      </c>
      <c r="I10" s="125">
        <f t="shared" si="1"/>
        <v>0</v>
      </c>
      <c r="J10" s="125">
        <f t="shared" si="1"/>
        <v>539561769</v>
      </c>
      <c r="K10" s="125">
        <f t="shared" si="1"/>
        <v>-477000</v>
      </c>
      <c r="L10" s="125">
        <f t="shared" si="1"/>
        <v>146916006</v>
      </c>
      <c r="M10" s="125">
        <f t="shared" si="1"/>
        <v>0</v>
      </c>
      <c r="N10" s="125">
        <f t="shared" si="1"/>
        <v>0</v>
      </c>
      <c r="O10" s="125">
        <f t="shared" si="1"/>
        <v>0</v>
      </c>
      <c r="P10" s="125">
        <f t="shared" si="0"/>
        <v>2376691895</v>
      </c>
    </row>
    <row r="11" spans="1:16" ht="15" customHeight="1" x14ac:dyDescent="0.25">
      <c r="A11" s="82" t="s">
        <v>264</v>
      </c>
      <c r="B11" s="5">
        <v>5</v>
      </c>
      <c r="C11" s="124">
        <v>0</v>
      </c>
      <c r="D11" s="124">
        <v>0</v>
      </c>
      <c r="E11" s="124">
        <v>0</v>
      </c>
      <c r="F11" s="124">
        <v>0</v>
      </c>
      <c r="G11" s="124">
        <v>0</v>
      </c>
      <c r="H11" s="124">
        <v>0</v>
      </c>
      <c r="I11" s="124">
        <v>0</v>
      </c>
      <c r="J11" s="124">
        <v>0</v>
      </c>
      <c r="K11" s="124">
        <v>0</v>
      </c>
      <c r="L11" s="124">
        <v>0</v>
      </c>
      <c r="M11" s="124">
        <v>0</v>
      </c>
      <c r="N11" s="124">
        <v>0</v>
      </c>
      <c r="O11" s="124">
        <v>0</v>
      </c>
      <c r="P11" s="125">
        <f t="shared" si="0"/>
        <v>0</v>
      </c>
    </row>
    <row r="12" spans="1:16" ht="15" customHeight="1" x14ac:dyDescent="0.25">
      <c r="A12" s="82" t="s">
        <v>265</v>
      </c>
      <c r="B12" s="5">
        <v>6</v>
      </c>
      <c r="C12" s="124">
        <v>0</v>
      </c>
      <c r="D12" s="124">
        <v>0</v>
      </c>
      <c r="E12" s="124">
        <v>0</v>
      </c>
      <c r="F12" s="124">
        <v>0</v>
      </c>
      <c r="G12" s="124">
        <v>0</v>
      </c>
      <c r="H12" s="124">
        <v>0</v>
      </c>
      <c r="I12" s="124">
        <v>0</v>
      </c>
      <c r="J12" s="124">
        <v>0</v>
      </c>
      <c r="K12" s="124">
        <v>0</v>
      </c>
      <c r="L12" s="124">
        <v>0</v>
      </c>
      <c r="M12" s="124">
        <v>0</v>
      </c>
      <c r="N12" s="124">
        <v>0</v>
      </c>
      <c r="O12" s="124">
        <v>0</v>
      </c>
      <c r="P12" s="125">
        <f t="shared" si="0"/>
        <v>0</v>
      </c>
    </row>
    <row r="13" spans="1:16" ht="15" customHeight="1" x14ac:dyDescent="0.25">
      <c r="A13" s="82" t="s">
        <v>266</v>
      </c>
      <c r="B13" s="5">
        <v>7</v>
      </c>
      <c r="C13" s="124">
        <v>0</v>
      </c>
      <c r="D13" s="124">
        <v>0</v>
      </c>
      <c r="E13" s="124">
        <v>0</v>
      </c>
      <c r="F13" s="124">
        <v>0</v>
      </c>
      <c r="G13" s="124">
        <v>0</v>
      </c>
      <c r="H13" s="124">
        <v>0</v>
      </c>
      <c r="I13" s="124">
        <v>0</v>
      </c>
      <c r="J13" s="124">
        <v>0</v>
      </c>
      <c r="K13" s="124">
        <v>0</v>
      </c>
      <c r="L13" s="124">
        <v>0</v>
      </c>
      <c r="M13" s="124">
        <v>0</v>
      </c>
      <c r="N13" s="124">
        <v>0</v>
      </c>
      <c r="O13" s="124">
        <v>0</v>
      </c>
      <c r="P13" s="125">
        <f t="shared" si="0"/>
        <v>0</v>
      </c>
    </row>
    <row r="14" spans="1:16" ht="15" customHeight="1" x14ac:dyDescent="0.25">
      <c r="A14" s="81" t="s">
        <v>267</v>
      </c>
      <c r="B14" s="5">
        <v>8</v>
      </c>
      <c r="C14" s="124">
        <v>0</v>
      </c>
      <c r="D14" s="124">
        <v>0</v>
      </c>
      <c r="E14" s="124">
        <v>0</v>
      </c>
      <c r="F14" s="124">
        <v>0</v>
      </c>
      <c r="G14" s="124">
        <v>0</v>
      </c>
      <c r="H14" s="124">
        <v>0</v>
      </c>
      <c r="I14" s="124">
        <v>0</v>
      </c>
      <c r="J14" s="124">
        <v>0</v>
      </c>
      <c r="K14" s="124">
        <v>0</v>
      </c>
      <c r="L14" s="124">
        <v>0</v>
      </c>
      <c r="M14" s="124">
        <v>0</v>
      </c>
      <c r="N14" s="124">
        <v>0</v>
      </c>
      <c r="O14" s="124">
        <v>0</v>
      </c>
      <c r="P14" s="125">
        <f t="shared" si="0"/>
        <v>0</v>
      </c>
    </row>
    <row r="15" spans="1:16" ht="15" customHeight="1" x14ac:dyDescent="0.25">
      <c r="A15" s="82" t="s">
        <v>268</v>
      </c>
      <c r="B15" s="5">
        <v>9</v>
      </c>
      <c r="C15" s="124">
        <v>0</v>
      </c>
      <c r="D15" s="124">
        <v>0</v>
      </c>
      <c r="E15" s="124">
        <v>0</v>
      </c>
      <c r="F15" s="124">
        <v>0</v>
      </c>
      <c r="G15" s="124">
        <v>0</v>
      </c>
      <c r="H15" s="124">
        <v>0</v>
      </c>
      <c r="I15" s="124">
        <v>0</v>
      </c>
      <c r="J15" s="124">
        <v>0</v>
      </c>
      <c r="K15" s="124">
        <v>0</v>
      </c>
      <c r="L15" s="124">
        <v>0</v>
      </c>
      <c r="M15" s="124">
        <v>0</v>
      </c>
      <c r="N15" s="124">
        <v>0</v>
      </c>
      <c r="O15" s="124">
        <v>0</v>
      </c>
      <c r="P15" s="125">
        <f t="shared" si="0"/>
        <v>0</v>
      </c>
    </row>
    <row r="16" spans="1:16" ht="15" customHeight="1" x14ac:dyDescent="0.25">
      <c r="A16" s="81" t="s">
        <v>269</v>
      </c>
      <c r="B16" s="5">
        <v>10</v>
      </c>
      <c r="C16" s="124">
        <v>0</v>
      </c>
      <c r="D16" s="124">
        <v>0</v>
      </c>
      <c r="E16" s="124">
        <v>0</v>
      </c>
      <c r="F16" s="124">
        <v>0</v>
      </c>
      <c r="G16" s="124">
        <v>0</v>
      </c>
      <c r="H16" s="124">
        <v>0</v>
      </c>
      <c r="I16" s="124">
        <v>0</v>
      </c>
      <c r="J16" s="124">
        <v>0</v>
      </c>
      <c r="K16" s="124">
        <v>0</v>
      </c>
      <c r="L16" s="124">
        <v>0</v>
      </c>
      <c r="M16" s="124">
        <v>0</v>
      </c>
      <c r="N16" s="124">
        <v>0</v>
      </c>
      <c r="O16" s="124">
        <v>0</v>
      </c>
      <c r="P16" s="125">
        <f t="shared" si="0"/>
        <v>0</v>
      </c>
    </row>
    <row r="17" spans="1:16" x14ac:dyDescent="0.25">
      <c r="A17" s="82" t="s">
        <v>270</v>
      </c>
      <c r="B17" s="5">
        <v>11</v>
      </c>
      <c r="C17" s="124">
        <v>0</v>
      </c>
      <c r="D17" s="124">
        <v>0</v>
      </c>
      <c r="E17" s="124">
        <v>0</v>
      </c>
      <c r="F17" s="124">
        <v>0</v>
      </c>
      <c r="G17" s="124">
        <v>0</v>
      </c>
      <c r="H17" s="124">
        <v>0</v>
      </c>
      <c r="I17" s="124">
        <v>0</v>
      </c>
      <c r="J17" s="124">
        <v>0</v>
      </c>
      <c r="K17" s="124">
        <v>0</v>
      </c>
      <c r="L17" s="124">
        <v>0</v>
      </c>
      <c r="M17" s="124">
        <v>0</v>
      </c>
      <c r="N17" s="124">
        <v>0</v>
      </c>
      <c r="O17" s="124">
        <v>0</v>
      </c>
      <c r="P17" s="125">
        <f t="shared" si="0"/>
        <v>0</v>
      </c>
    </row>
    <row r="18" spans="1:16" ht="15" customHeight="1" x14ac:dyDescent="0.25">
      <c r="A18" s="82" t="s">
        <v>271</v>
      </c>
      <c r="B18" s="5">
        <v>12</v>
      </c>
      <c r="C18" s="124">
        <v>0</v>
      </c>
      <c r="D18" s="124">
        <v>0</v>
      </c>
      <c r="E18" s="124">
        <v>0</v>
      </c>
      <c r="F18" s="124">
        <v>0</v>
      </c>
      <c r="G18" s="124">
        <v>0</v>
      </c>
      <c r="H18" s="124">
        <v>0</v>
      </c>
      <c r="I18" s="124">
        <v>0</v>
      </c>
      <c r="J18" s="124">
        <v>0</v>
      </c>
      <c r="K18" s="124">
        <v>0</v>
      </c>
      <c r="L18" s="124">
        <v>0</v>
      </c>
      <c r="M18" s="124">
        <v>0</v>
      </c>
      <c r="N18" s="124">
        <v>0</v>
      </c>
      <c r="O18" s="124">
        <v>0</v>
      </c>
      <c r="P18" s="125">
        <f t="shared" si="0"/>
        <v>0</v>
      </c>
    </row>
    <row r="19" spans="1:16" ht="15" customHeight="1" x14ac:dyDescent="0.25">
      <c r="A19" s="82" t="s">
        <v>272</v>
      </c>
      <c r="B19" s="5">
        <v>13</v>
      </c>
      <c r="C19" s="124">
        <v>0</v>
      </c>
      <c r="D19" s="124">
        <v>0</v>
      </c>
      <c r="E19" s="124">
        <v>0</v>
      </c>
      <c r="F19" s="124">
        <v>0</v>
      </c>
      <c r="G19" s="124">
        <v>0</v>
      </c>
      <c r="H19" s="124">
        <v>0</v>
      </c>
      <c r="I19" s="124">
        <v>0</v>
      </c>
      <c r="J19" s="124">
        <v>0</v>
      </c>
      <c r="K19" s="124">
        <v>0</v>
      </c>
      <c r="L19" s="124">
        <v>0</v>
      </c>
      <c r="M19" s="124">
        <v>0</v>
      </c>
      <c r="N19" s="124">
        <v>0</v>
      </c>
      <c r="O19" s="124">
        <v>0</v>
      </c>
      <c r="P19" s="125">
        <f t="shared" si="0"/>
        <v>0</v>
      </c>
    </row>
    <row r="20" spans="1:16" ht="15" customHeight="1" x14ac:dyDescent="0.25">
      <c r="A20" s="82" t="s">
        <v>273</v>
      </c>
      <c r="B20" s="5">
        <v>14</v>
      </c>
      <c r="C20" s="124">
        <v>0</v>
      </c>
      <c r="D20" s="124">
        <v>0</v>
      </c>
      <c r="E20" s="124">
        <v>0</v>
      </c>
      <c r="F20" s="124">
        <v>0</v>
      </c>
      <c r="G20" s="124">
        <v>0</v>
      </c>
      <c r="H20" s="124">
        <v>0</v>
      </c>
      <c r="I20" s="124">
        <v>0</v>
      </c>
      <c r="J20" s="124">
        <v>0</v>
      </c>
      <c r="K20" s="124">
        <v>0</v>
      </c>
      <c r="L20" s="124">
        <v>0</v>
      </c>
      <c r="M20" s="124">
        <v>0</v>
      </c>
      <c r="N20" s="124">
        <v>0</v>
      </c>
      <c r="O20" s="124">
        <v>0</v>
      </c>
      <c r="P20" s="125">
        <f t="shared" si="0"/>
        <v>0</v>
      </c>
    </row>
    <row r="21" spans="1:16" ht="15" customHeight="1" x14ac:dyDescent="0.25">
      <c r="A21" s="82" t="s">
        <v>274</v>
      </c>
      <c r="B21" s="5">
        <v>15</v>
      </c>
      <c r="C21" s="124">
        <v>0</v>
      </c>
      <c r="D21" s="124">
        <v>0</v>
      </c>
      <c r="E21" s="124">
        <v>0</v>
      </c>
      <c r="F21" s="124">
        <v>0</v>
      </c>
      <c r="G21" s="124">
        <v>0</v>
      </c>
      <c r="H21" s="124">
        <v>0</v>
      </c>
      <c r="I21" s="124">
        <v>0</v>
      </c>
      <c r="J21" s="124">
        <v>0</v>
      </c>
      <c r="K21" s="124">
        <v>0</v>
      </c>
      <c r="L21" s="124">
        <v>0</v>
      </c>
      <c r="M21" s="124">
        <v>0</v>
      </c>
      <c r="N21" s="124">
        <v>0</v>
      </c>
      <c r="O21" s="124">
        <v>0</v>
      </c>
      <c r="P21" s="125">
        <f t="shared" si="0"/>
        <v>0</v>
      </c>
    </row>
    <row r="22" spans="1:16" ht="15" customHeight="1" x14ac:dyDescent="0.25">
      <c r="A22" s="81" t="s">
        <v>275</v>
      </c>
      <c r="B22" s="5">
        <v>16</v>
      </c>
      <c r="C22" s="124">
        <v>0</v>
      </c>
      <c r="D22" s="124">
        <v>0</v>
      </c>
      <c r="E22" s="124">
        <v>0</v>
      </c>
      <c r="F22" s="124">
        <v>0</v>
      </c>
      <c r="G22" s="124">
        <v>0</v>
      </c>
      <c r="H22" s="124">
        <v>0</v>
      </c>
      <c r="I22" s="124">
        <v>0</v>
      </c>
      <c r="J22" s="124">
        <v>0</v>
      </c>
      <c r="K22" s="124">
        <v>0</v>
      </c>
      <c r="L22" s="124">
        <v>0</v>
      </c>
      <c r="M22" s="124">
        <v>0</v>
      </c>
      <c r="N22" s="124">
        <v>0</v>
      </c>
      <c r="O22" s="124">
        <v>0</v>
      </c>
      <c r="P22" s="125">
        <f t="shared" si="0"/>
        <v>0</v>
      </c>
    </row>
    <row r="23" spans="1:16" ht="15" customHeight="1" x14ac:dyDescent="0.25">
      <c r="A23" s="81" t="s">
        <v>276</v>
      </c>
      <c r="B23" s="5">
        <v>17</v>
      </c>
      <c r="C23" s="124">
        <v>0</v>
      </c>
      <c r="D23" s="124">
        <v>0</v>
      </c>
      <c r="E23" s="124">
        <v>0</v>
      </c>
      <c r="F23" s="124">
        <v>0</v>
      </c>
      <c r="G23" s="124">
        <v>0</v>
      </c>
      <c r="H23" s="124">
        <v>0</v>
      </c>
      <c r="I23" s="124">
        <v>0</v>
      </c>
      <c r="J23" s="124">
        <v>0</v>
      </c>
      <c r="K23" s="124">
        <v>0</v>
      </c>
      <c r="L23" s="124">
        <v>0</v>
      </c>
      <c r="M23" s="124">
        <v>0</v>
      </c>
      <c r="N23" s="124">
        <v>0</v>
      </c>
      <c r="O23" s="124">
        <v>0</v>
      </c>
      <c r="P23" s="125">
        <f t="shared" si="0"/>
        <v>0</v>
      </c>
    </row>
    <row r="24" spans="1:16" ht="15" customHeight="1" x14ac:dyDescent="0.25">
      <c r="A24" s="81" t="s">
        <v>277</v>
      </c>
      <c r="B24" s="5">
        <v>18</v>
      </c>
      <c r="C24" s="124">
        <v>0</v>
      </c>
      <c r="D24" s="124">
        <v>0</v>
      </c>
      <c r="E24" s="124">
        <v>0</v>
      </c>
      <c r="F24" s="124">
        <v>0</v>
      </c>
      <c r="G24" s="124">
        <v>-103225083</v>
      </c>
      <c r="H24" s="124">
        <v>146978829</v>
      </c>
      <c r="I24" s="124">
        <v>0</v>
      </c>
      <c r="J24" s="124">
        <v>0</v>
      </c>
      <c r="K24" s="124">
        <v>0</v>
      </c>
      <c r="L24" s="124">
        <v>-146916006</v>
      </c>
      <c r="M24" s="124">
        <v>0</v>
      </c>
      <c r="N24" s="124">
        <v>0</v>
      </c>
      <c r="O24" s="124">
        <v>0</v>
      </c>
      <c r="P24" s="125">
        <f t="shared" si="0"/>
        <v>-103162260</v>
      </c>
    </row>
    <row r="25" spans="1:16" ht="15" customHeight="1" x14ac:dyDescent="0.25">
      <c r="A25" s="81" t="s">
        <v>278</v>
      </c>
      <c r="B25" s="5">
        <v>19</v>
      </c>
      <c r="C25" s="124">
        <v>0</v>
      </c>
      <c r="D25" s="124">
        <v>0</v>
      </c>
      <c r="E25" s="124">
        <v>0</v>
      </c>
      <c r="F25" s="124">
        <v>0</v>
      </c>
      <c r="G25" s="124">
        <v>0</v>
      </c>
      <c r="H25" s="124">
        <v>0</v>
      </c>
      <c r="I25" s="124">
        <v>0</v>
      </c>
      <c r="J25" s="124">
        <v>0</v>
      </c>
      <c r="K25" s="124">
        <v>0</v>
      </c>
      <c r="L25" s="124">
        <v>35920282</v>
      </c>
      <c r="M25" s="124">
        <v>0</v>
      </c>
      <c r="N25" s="124">
        <v>0</v>
      </c>
      <c r="O25" s="124">
        <v>0</v>
      </c>
      <c r="P25" s="125">
        <f t="shared" si="0"/>
        <v>35920282</v>
      </c>
    </row>
    <row r="26" spans="1:16" ht="15" customHeight="1" x14ac:dyDescent="0.25">
      <c r="A26" s="81" t="s">
        <v>279</v>
      </c>
      <c r="B26" s="5">
        <v>20</v>
      </c>
      <c r="C26" s="124">
        <v>0</v>
      </c>
      <c r="D26" s="124">
        <v>0</v>
      </c>
      <c r="E26" s="124">
        <v>0</v>
      </c>
      <c r="F26" s="124">
        <v>0</v>
      </c>
      <c r="G26" s="124">
        <v>0</v>
      </c>
      <c r="H26" s="124">
        <v>0</v>
      </c>
      <c r="I26" s="124">
        <v>0</v>
      </c>
      <c r="J26" s="124">
        <v>0</v>
      </c>
      <c r="K26" s="124">
        <v>0</v>
      </c>
      <c r="L26" s="124">
        <v>0</v>
      </c>
      <c r="M26" s="124">
        <v>0</v>
      </c>
      <c r="N26" s="124">
        <v>0</v>
      </c>
      <c r="O26" s="124">
        <v>0</v>
      </c>
      <c r="P26" s="125">
        <f t="shared" si="0"/>
        <v>0</v>
      </c>
    </row>
    <row r="27" spans="1:16" ht="15" customHeight="1" x14ac:dyDescent="0.25">
      <c r="A27" s="84" t="s">
        <v>280</v>
      </c>
      <c r="B27" s="5">
        <v>21</v>
      </c>
      <c r="C27" s="125">
        <f>SUM(C10:C26)</f>
        <v>1214775000</v>
      </c>
      <c r="D27" s="125">
        <f t="shared" ref="D27:O27" si="2">SUM(D10:D26)</f>
        <v>0</v>
      </c>
      <c r="E27" s="125">
        <f t="shared" si="2"/>
        <v>0</v>
      </c>
      <c r="F27" s="125">
        <f t="shared" si="2"/>
        <v>0</v>
      </c>
      <c r="G27" s="125">
        <f t="shared" si="2"/>
        <v>216179810</v>
      </c>
      <c r="H27" s="125">
        <f t="shared" si="2"/>
        <v>303490056</v>
      </c>
      <c r="I27" s="125">
        <f t="shared" si="2"/>
        <v>0</v>
      </c>
      <c r="J27" s="125">
        <f t="shared" si="2"/>
        <v>539561769</v>
      </c>
      <c r="K27" s="125">
        <f t="shared" si="2"/>
        <v>-477000</v>
      </c>
      <c r="L27" s="125">
        <f t="shared" si="2"/>
        <v>35920282</v>
      </c>
      <c r="M27" s="125">
        <f t="shared" si="2"/>
        <v>0</v>
      </c>
      <c r="N27" s="125">
        <f t="shared" si="2"/>
        <v>0</v>
      </c>
      <c r="O27" s="125">
        <f t="shared" si="2"/>
        <v>0</v>
      </c>
      <c r="P27" s="125">
        <f t="shared" si="0"/>
        <v>2309449917</v>
      </c>
    </row>
    <row r="28" spans="1:16" x14ac:dyDescent="0.25">
      <c r="A28" s="73"/>
      <c r="B28" s="74"/>
      <c r="C28" s="75"/>
      <c r="D28" s="75"/>
      <c r="E28" s="75"/>
      <c r="F28" s="75"/>
      <c r="G28" s="75"/>
      <c r="H28" s="75"/>
      <c r="I28" s="75"/>
      <c r="J28" s="75"/>
      <c r="L28" s="75"/>
      <c r="M28" s="75"/>
      <c r="N28" s="75"/>
      <c r="O28" s="75"/>
      <c r="P28" s="75"/>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L28:P28 C28:J28 C7:P27"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H151"/>
  <sheetViews>
    <sheetView showGridLines="0" topLeftCell="A136" workbookViewId="0">
      <selection activeCell="C174" sqref="C174"/>
    </sheetView>
  </sheetViews>
  <sheetFormatPr defaultRowHeight="15" x14ac:dyDescent="0.25"/>
  <cols>
    <col min="2" max="2" width="55.7109375" bestFit="1" customWidth="1"/>
    <col min="3" max="3" width="14.5703125" bestFit="1" customWidth="1"/>
    <col min="4" max="4" width="13.42578125" bestFit="1" customWidth="1"/>
    <col min="5" max="5" width="13.5703125" bestFit="1" customWidth="1"/>
    <col min="6" max="6" width="16.85546875" customWidth="1"/>
    <col min="7" max="7" width="11" bestFit="1" customWidth="1"/>
    <col min="8" max="8" width="12.28515625" bestFit="1" customWidth="1"/>
  </cols>
  <sheetData>
    <row r="4" spans="2:6" x14ac:dyDescent="0.25">
      <c r="B4" s="95" t="s">
        <v>347</v>
      </c>
    </row>
    <row r="6" spans="2:6" x14ac:dyDescent="0.25">
      <c r="B6" s="85" t="s">
        <v>281</v>
      </c>
      <c r="F6" s="86" t="s">
        <v>65</v>
      </c>
    </row>
    <row r="7" spans="2:6" ht="33" customHeight="1" x14ac:dyDescent="0.25">
      <c r="B7" s="87" t="s">
        <v>282</v>
      </c>
      <c r="C7" s="178" t="s">
        <v>356</v>
      </c>
      <c r="D7" s="178"/>
      <c r="E7" s="178" t="s">
        <v>357</v>
      </c>
      <c r="F7" s="178"/>
    </row>
    <row r="8" spans="2:6" x14ac:dyDescent="0.25">
      <c r="B8" s="87"/>
      <c r="C8" s="88" t="s">
        <v>283</v>
      </c>
      <c r="D8" s="88" t="s">
        <v>119</v>
      </c>
      <c r="E8" s="88" t="s">
        <v>283</v>
      </c>
      <c r="F8" s="88" t="s">
        <v>119</v>
      </c>
    </row>
    <row r="9" spans="2:6" x14ac:dyDescent="0.25">
      <c r="B9" s="89" t="s">
        <v>70</v>
      </c>
      <c r="C9" s="126">
        <v>32230564.879999999</v>
      </c>
      <c r="D9" s="126">
        <v>32230564.879999999</v>
      </c>
      <c r="E9" s="127">
        <v>22027279.019999992</v>
      </c>
      <c r="F9" s="127">
        <v>22027279.019999992</v>
      </c>
    </row>
    <row r="10" spans="2:6" x14ac:dyDescent="0.25">
      <c r="B10" s="89" t="s">
        <v>71</v>
      </c>
      <c r="C10" s="126">
        <v>119811422.12999997</v>
      </c>
      <c r="D10" s="126">
        <v>119811422.12999997</v>
      </c>
      <c r="E10" s="127">
        <v>127938310.81999995</v>
      </c>
      <c r="F10" s="127">
        <v>127938310.81999995</v>
      </c>
    </row>
    <row r="11" spans="2:6" x14ac:dyDescent="0.25">
      <c r="B11" s="89" t="s">
        <v>82</v>
      </c>
      <c r="C11" s="126">
        <v>414334.64</v>
      </c>
      <c r="D11" s="126">
        <v>414334.64</v>
      </c>
      <c r="E11" s="127">
        <v>249013.69999999995</v>
      </c>
      <c r="F11" s="127">
        <v>249013.69999999995</v>
      </c>
    </row>
    <row r="12" spans="2:6" x14ac:dyDescent="0.25">
      <c r="B12" s="89" t="s">
        <v>284</v>
      </c>
      <c r="C12" s="126">
        <v>496.67</v>
      </c>
      <c r="D12" s="126">
        <v>496.67</v>
      </c>
      <c r="E12" s="127">
        <v>1409</v>
      </c>
      <c r="F12" s="127">
        <v>1409</v>
      </c>
    </row>
    <row r="13" spans="2:6" x14ac:dyDescent="0.25">
      <c r="B13" s="89" t="s">
        <v>99</v>
      </c>
      <c r="C13" s="126">
        <v>0</v>
      </c>
      <c r="D13" s="126">
        <v>0</v>
      </c>
      <c r="E13" s="127">
        <v>0</v>
      </c>
      <c r="F13" s="127">
        <v>0</v>
      </c>
    </row>
    <row r="14" spans="2:6" x14ac:dyDescent="0.25">
      <c r="B14" s="90" t="s">
        <v>257</v>
      </c>
      <c r="C14" s="128">
        <v>152456818.31999993</v>
      </c>
      <c r="D14" s="128">
        <v>152456818.31999993</v>
      </c>
      <c r="E14" s="128">
        <v>150216012.53999993</v>
      </c>
      <c r="F14" s="128">
        <v>150216012.53999993</v>
      </c>
    </row>
    <row r="16" spans="2:6" x14ac:dyDescent="0.25">
      <c r="B16" s="85" t="s">
        <v>285</v>
      </c>
      <c r="F16" s="86" t="s">
        <v>65</v>
      </c>
    </row>
    <row r="17" spans="2:6" ht="33" customHeight="1" x14ac:dyDescent="0.25">
      <c r="B17" s="87" t="s">
        <v>286</v>
      </c>
      <c r="C17" s="178" t="s">
        <v>356</v>
      </c>
      <c r="D17" s="178"/>
      <c r="E17" s="178" t="s">
        <v>357</v>
      </c>
      <c r="F17" s="178"/>
    </row>
    <row r="18" spans="2:6" x14ac:dyDescent="0.25">
      <c r="B18" s="87"/>
      <c r="C18" s="88" t="s">
        <v>283</v>
      </c>
      <c r="D18" s="88" t="s">
        <v>119</v>
      </c>
      <c r="E18" s="88" t="s">
        <v>283</v>
      </c>
      <c r="F18" s="88" t="s">
        <v>119</v>
      </c>
    </row>
    <row r="19" spans="2:6" x14ac:dyDescent="0.25">
      <c r="B19" s="89" t="s">
        <v>70</v>
      </c>
      <c r="C19" s="126">
        <v>0</v>
      </c>
      <c r="D19" s="126">
        <v>0</v>
      </c>
      <c r="E19" s="127">
        <v>0</v>
      </c>
      <c r="F19" s="127">
        <v>0</v>
      </c>
    </row>
    <row r="20" spans="2:6" x14ac:dyDescent="0.25">
      <c r="B20" s="89" t="s">
        <v>71</v>
      </c>
      <c r="C20" s="126">
        <v>923399.54</v>
      </c>
      <c r="D20" s="126">
        <v>923399.54</v>
      </c>
      <c r="E20" s="127">
        <v>531838.05999999982</v>
      </c>
      <c r="F20" s="127">
        <v>531838.05999999982</v>
      </c>
    </row>
    <row r="21" spans="2:6" x14ac:dyDescent="0.25">
      <c r="B21" s="89" t="s">
        <v>82</v>
      </c>
      <c r="C21" s="126">
        <v>0</v>
      </c>
      <c r="D21" s="126">
        <v>0</v>
      </c>
      <c r="E21" s="127">
        <v>0</v>
      </c>
      <c r="F21" s="127">
        <v>0</v>
      </c>
    </row>
    <row r="22" spans="2:6" x14ac:dyDescent="0.25">
      <c r="B22" s="89" t="s">
        <v>284</v>
      </c>
      <c r="C22" s="126">
        <v>18159918.399999864</v>
      </c>
      <c r="D22" s="126">
        <v>18159918.399999864</v>
      </c>
      <c r="E22" s="127">
        <v>12933459.569999786</v>
      </c>
      <c r="F22" s="127">
        <v>12933459.569999786</v>
      </c>
    </row>
    <row r="23" spans="2:6" x14ac:dyDescent="0.25">
      <c r="B23" s="89" t="s">
        <v>99</v>
      </c>
      <c r="C23" s="126">
        <v>499415.78</v>
      </c>
      <c r="D23" s="126">
        <v>499415.78</v>
      </c>
      <c r="E23" s="127">
        <v>452947.43999999994</v>
      </c>
      <c r="F23" s="127">
        <v>452947.43999999994</v>
      </c>
    </row>
    <row r="24" spans="2:6" x14ac:dyDescent="0.25">
      <c r="B24" s="90" t="s">
        <v>257</v>
      </c>
      <c r="C24" s="129">
        <v>19582733.719999865</v>
      </c>
      <c r="D24" s="130">
        <v>19582733.719999865</v>
      </c>
      <c r="E24" s="129">
        <v>13918245.069999786</v>
      </c>
      <c r="F24" s="129">
        <v>13918245.069999786</v>
      </c>
    </row>
    <row r="26" spans="2:6" x14ac:dyDescent="0.25">
      <c r="B26" s="85" t="s">
        <v>287</v>
      </c>
      <c r="F26" s="86" t="s">
        <v>65</v>
      </c>
    </row>
    <row r="27" spans="2:6" ht="33" customHeight="1" x14ac:dyDescent="0.25">
      <c r="B27" s="87" t="s">
        <v>288</v>
      </c>
      <c r="C27" s="178" t="s">
        <v>356</v>
      </c>
      <c r="D27" s="178"/>
      <c r="E27" s="178" t="s">
        <v>357</v>
      </c>
      <c r="F27" s="178"/>
    </row>
    <row r="28" spans="2:6" x14ac:dyDescent="0.25">
      <c r="B28" s="87"/>
      <c r="C28" s="88" t="s">
        <v>283</v>
      </c>
      <c r="D28" s="88" t="s">
        <v>119</v>
      </c>
      <c r="E28" s="88" t="s">
        <v>283</v>
      </c>
      <c r="F28" s="88" t="s">
        <v>119</v>
      </c>
    </row>
    <row r="29" spans="2:6" x14ac:dyDescent="0.25">
      <c r="B29" s="91" t="s">
        <v>289</v>
      </c>
      <c r="C29" s="126">
        <v>80523.42</v>
      </c>
      <c r="D29" s="126">
        <v>80523.42</v>
      </c>
      <c r="E29" s="127">
        <v>0</v>
      </c>
      <c r="F29" s="127">
        <v>0</v>
      </c>
    </row>
    <row r="30" spans="2:6" x14ac:dyDescent="0.25">
      <c r="B30" s="91" t="s">
        <v>290</v>
      </c>
      <c r="C30" s="126">
        <v>11971.87</v>
      </c>
      <c r="D30" s="126">
        <v>11971.87</v>
      </c>
      <c r="E30" s="127">
        <v>73995.359999999986</v>
      </c>
      <c r="F30" s="127">
        <v>73995.359999999986</v>
      </c>
    </row>
    <row r="31" spans="2:6" ht="24" customHeight="1" x14ac:dyDescent="0.25">
      <c r="B31" s="91" t="s">
        <v>291</v>
      </c>
      <c r="C31" s="126">
        <v>1294370.81</v>
      </c>
      <c r="D31" s="126">
        <v>1294370.81</v>
      </c>
      <c r="E31" s="127">
        <v>1121542.45</v>
      </c>
      <c r="F31" s="127">
        <v>1121542.45</v>
      </c>
    </row>
    <row r="32" spans="2:6" x14ac:dyDescent="0.25">
      <c r="B32" s="91" t="s">
        <v>292</v>
      </c>
      <c r="C32" s="126">
        <v>39923.94</v>
      </c>
      <c r="D32" s="126">
        <v>39923.94</v>
      </c>
      <c r="E32" s="127">
        <v>1269445.6299999999</v>
      </c>
      <c r="F32" s="127">
        <v>1269445.6299999999</v>
      </c>
    </row>
    <row r="33" spans="2:6" x14ac:dyDescent="0.25">
      <c r="B33" s="91" t="s">
        <v>293</v>
      </c>
      <c r="C33" s="126">
        <v>119053774.44</v>
      </c>
      <c r="D33" s="126">
        <v>119053774.44</v>
      </c>
      <c r="E33" s="127">
        <v>109951839.83999978</v>
      </c>
      <c r="F33" s="127">
        <v>109951839.83999978</v>
      </c>
    </row>
    <row r="34" spans="2:6" x14ac:dyDescent="0.25">
      <c r="B34" s="90" t="s">
        <v>294</v>
      </c>
      <c r="C34" s="129">
        <v>120480564.48</v>
      </c>
      <c r="D34" s="129">
        <v>120480564.48</v>
      </c>
      <c r="E34" s="129">
        <v>112416823.27999978</v>
      </c>
      <c r="F34" s="129">
        <v>112416823.27999978</v>
      </c>
    </row>
    <row r="36" spans="2:6" x14ac:dyDescent="0.25">
      <c r="B36" s="85" t="s">
        <v>295</v>
      </c>
      <c r="F36" s="86" t="s">
        <v>65</v>
      </c>
    </row>
    <row r="37" spans="2:6" ht="33" customHeight="1" x14ac:dyDescent="0.25">
      <c r="B37" s="87" t="s">
        <v>296</v>
      </c>
      <c r="C37" s="178" t="s">
        <v>356</v>
      </c>
      <c r="D37" s="178"/>
      <c r="E37" s="178" t="s">
        <v>357</v>
      </c>
      <c r="F37" s="178"/>
    </row>
    <row r="38" spans="2:6" x14ac:dyDescent="0.25">
      <c r="B38" s="87"/>
      <c r="C38" s="88" t="s">
        <v>283</v>
      </c>
      <c r="D38" s="88" t="s">
        <v>119</v>
      </c>
      <c r="E38" s="88" t="s">
        <v>283</v>
      </c>
      <c r="F38" s="88" t="s">
        <v>119</v>
      </c>
    </row>
    <row r="39" spans="2:6" x14ac:dyDescent="0.25">
      <c r="B39" s="89" t="s">
        <v>297</v>
      </c>
      <c r="C39" s="126">
        <v>399060.47999999998</v>
      </c>
      <c r="D39" s="126">
        <v>399060.47999999998</v>
      </c>
      <c r="E39" s="127">
        <v>368964.69</v>
      </c>
      <c r="F39" s="127">
        <v>368964.69</v>
      </c>
    </row>
    <row r="40" spans="2:6" x14ac:dyDescent="0.25">
      <c r="B40" s="89" t="s">
        <v>293</v>
      </c>
      <c r="C40" s="126">
        <v>71354054.799999997</v>
      </c>
      <c r="D40" s="126">
        <v>71354054.799999997</v>
      </c>
      <c r="E40" s="127">
        <v>67213539.159999996</v>
      </c>
      <c r="F40" s="127">
        <v>67213539.159999996</v>
      </c>
    </row>
    <row r="41" spans="2:6" x14ac:dyDescent="0.25">
      <c r="B41" s="90" t="s">
        <v>257</v>
      </c>
      <c r="C41" s="129">
        <v>71753115.280000001</v>
      </c>
      <c r="D41" s="130">
        <v>71753115.280000001</v>
      </c>
      <c r="E41" s="130">
        <v>67582503.849999994</v>
      </c>
      <c r="F41" s="130">
        <v>67582503.849999994</v>
      </c>
    </row>
    <row r="43" spans="2:6" x14ac:dyDescent="0.25">
      <c r="B43" s="179" t="s">
        <v>298</v>
      </c>
      <c r="C43" s="179"/>
      <c r="D43" s="179"/>
      <c r="E43" s="179"/>
      <c r="F43" s="179"/>
    </row>
    <row r="44" spans="2:6" ht="33" customHeight="1" x14ac:dyDescent="0.25">
      <c r="B44" s="87" t="s">
        <v>299</v>
      </c>
      <c r="C44" s="178" t="s">
        <v>356</v>
      </c>
      <c r="D44" s="178"/>
      <c r="E44" s="178" t="s">
        <v>357</v>
      </c>
      <c r="F44" s="178"/>
    </row>
    <row r="45" spans="2:6" x14ac:dyDescent="0.25">
      <c r="B45" s="87"/>
      <c r="C45" s="88" t="s">
        <v>283</v>
      </c>
      <c r="D45" s="88" t="s">
        <v>119</v>
      </c>
      <c r="E45" s="88" t="s">
        <v>283</v>
      </c>
      <c r="F45" s="88" t="s">
        <v>119</v>
      </c>
    </row>
    <row r="46" spans="2:6" x14ac:dyDescent="0.25">
      <c r="B46" s="89" t="s">
        <v>70</v>
      </c>
      <c r="C46" s="126">
        <v>0</v>
      </c>
      <c r="D46" s="126">
        <v>0</v>
      </c>
      <c r="E46" s="127">
        <v>23870391.550000001</v>
      </c>
      <c r="F46" s="127">
        <v>23870391.550000001</v>
      </c>
    </row>
    <row r="47" spans="2:6" x14ac:dyDescent="0.25">
      <c r="B47" s="89" t="s">
        <v>71</v>
      </c>
      <c r="C47" s="126">
        <v>0</v>
      </c>
      <c r="D47" s="126">
        <v>0</v>
      </c>
      <c r="E47" s="127">
        <v>0</v>
      </c>
      <c r="F47" s="127">
        <v>0</v>
      </c>
    </row>
    <row r="48" spans="2:6" x14ac:dyDescent="0.25">
      <c r="B48" s="89" t="s">
        <v>91</v>
      </c>
      <c r="C48" s="126">
        <v>0</v>
      </c>
      <c r="D48" s="126">
        <v>0</v>
      </c>
      <c r="E48" s="127">
        <v>0</v>
      </c>
      <c r="F48" s="127">
        <v>0</v>
      </c>
    </row>
    <row r="49" spans="2:6" x14ac:dyDescent="0.25">
      <c r="B49" s="89" t="s">
        <v>300</v>
      </c>
      <c r="C49" s="126">
        <v>0</v>
      </c>
      <c r="D49" s="126">
        <v>0</v>
      </c>
      <c r="E49" s="127">
        <v>0</v>
      </c>
      <c r="F49" s="127">
        <v>0</v>
      </c>
    </row>
    <row r="50" spans="2:6" x14ac:dyDescent="0.25">
      <c r="B50" s="89" t="s">
        <v>93</v>
      </c>
      <c r="C50" s="126">
        <v>0</v>
      </c>
      <c r="D50" s="126">
        <v>0</v>
      </c>
      <c r="E50" s="127">
        <v>0</v>
      </c>
      <c r="F50" s="127">
        <v>0</v>
      </c>
    </row>
    <row r="51" spans="2:6" x14ac:dyDescent="0.25">
      <c r="B51" s="90" t="s">
        <v>257</v>
      </c>
      <c r="C51" s="130">
        <v>0</v>
      </c>
      <c r="D51" s="130">
        <v>0</v>
      </c>
      <c r="E51" s="130">
        <v>23870391.550000001</v>
      </c>
      <c r="F51" s="130">
        <v>23870391.550000001</v>
      </c>
    </row>
    <row r="52" spans="2:6" x14ac:dyDescent="0.25">
      <c r="F52" s="92"/>
    </row>
    <row r="53" spans="2:6" ht="33" customHeight="1" x14ac:dyDescent="0.25">
      <c r="B53" s="87" t="s">
        <v>301</v>
      </c>
      <c r="C53" s="178" t="s">
        <v>356</v>
      </c>
      <c r="D53" s="178"/>
      <c r="E53" s="178" t="s">
        <v>357</v>
      </c>
      <c r="F53" s="178"/>
    </row>
    <row r="54" spans="2:6" x14ac:dyDescent="0.25">
      <c r="B54" s="87"/>
      <c r="C54" s="88" t="s">
        <v>283</v>
      </c>
      <c r="D54" s="88" t="s">
        <v>119</v>
      </c>
      <c r="E54" s="88" t="s">
        <v>283</v>
      </c>
      <c r="F54" s="88" t="s">
        <v>119</v>
      </c>
    </row>
    <row r="55" spans="2:6" x14ac:dyDescent="0.25">
      <c r="B55" s="89" t="s">
        <v>69</v>
      </c>
      <c r="C55" s="126">
        <v>3234837.9000000004</v>
      </c>
      <c r="D55" s="126">
        <v>3234837.9000000004</v>
      </c>
      <c r="E55" s="127">
        <v>-11294858.320000002</v>
      </c>
      <c r="F55" s="127">
        <v>-11294858.320000002</v>
      </c>
    </row>
    <row r="56" spans="2:6" x14ac:dyDescent="0.25">
      <c r="B56" s="89" t="s">
        <v>70</v>
      </c>
      <c r="C56" s="126">
        <v>12160936.41</v>
      </c>
      <c r="D56" s="126">
        <v>12160936.41</v>
      </c>
      <c r="E56" s="127">
        <v>-7587117.4299999997</v>
      </c>
      <c r="F56" s="127">
        <v>-7587117.4299999997</v>
      </c>
    </row>
    <row r="57" spans="2:6" x14ac:dyDescent="0.25">
      <c r="B57" s="89" t="s">
        <v>302</v>
      </c>
      <c r="C57" s="126">
        <v>8805666.9800000004</v>
      </c>
      <c r="D57" s="126">
        <v>8805666.9800000004</v>
      </c>
      <c r="E57" s="127">
        <v>13465282.48</v>
      </c>
      <c r="F57" s="127">
        <v>13465282.48</v>
      </c>
    </row>
    <row r="58" spans="2:6" x14ac:dyDescent="0.25">
      <c r="B58" s="90" t="s">
        <v>257</v>
      </c>
      <c r="C58" s="130">
        <v>24201441.289999999</v>
      </c>
      <c r="D58" s="130">
        <v>24201441.289999999</v>
      </c>
      <c r="E58" s="130">
        <v>-5416693.2699999996</v>
      </c>
      <c r="F58" s="130">
        <v>-5416693.2699999996</v>
      </c>
    </row>
    <row r="60" spans="2:6" ht="33" customHeight="1" x14ac:dyDescent="0.25">
      <c r="B60" s="87" t="s">
        <v>303</v>
      </c>
      <c r="C60" s="178" t="s">
        <v>356</v>
      </c>
      <c r="D60" s="178"/>
      <c r="E60" s="178" t="s">
        <v>357</v>
      </c>
      <c r="F60" s="178"/>
    </row>
    <row r="61" spans="2:6" x14ac:dyDescent="0.25">
      <c r="B61" s="87"/>
      <c r="C61" s="88" t="s">
        <v>283</v>
      </c>
      <c r="D61" s="88" t="s">
        <v>119</v>
      </c>
      <c r="E61" s="88" t="s">
        <v>283</v>
      </c>
      <c r="F61" s="88" t="s">
        <v>119</v>
      </c>
    </row>
    <row r="62" spans="2:6" x14ac:dyDescent="0.25">
      <c r="B62" s="89" t="s">
        <v>69</v>
      </c>
      <c r="C62" s="126">
        <v>0</v>
      </c>
      <c r="D62" s="126">
        <v>0</v>
      </c>
      <c r="E62" s="127">
        <v>0</v>
      </c>
      <c r="F62" s="127">
        <v>0</v>
      </c>
    </row>
    <row r="63" spans="2:6" x14ac:dyDescent="0.25">
      <c r="B63" s="89" t="s">
        <v>70</v>
      </c>
      <c r="C63" s="126">
        <v>0</v>
      </c>
      <c r="D63" s="126">
        <v>0</v>
      </c>
      <c r="E63" s="127">
        <v>0</v>
      </c>
      <c r="F63" s="127">
        <v>0</v>
      </c>
    </row>
    <row r="64" spans="2:6" x14ac:dyDescent="0.25">
      <c r="B64" s="89" t="s">
        <v>71</v>
      </c>
      <c r="C64" s="126">
        <v>4053.2799999999997</v>
      </c>
      <c r="D64" s="126">
        <v>4053.2799999999997</v>
      </c>
      <c r="E64" s="127">
        <v>102393.46</v>
      </c>
      <c r="F64" s="127">
        <v>102393.46</v>
      </c>
    </row>
    <row r="65" spans="2:6" x14ac:dyDescent="0.25">
      <c r="B65" s="90" t="s">
        <v>257</v>
      </c>
      <c r="C65" s="130">
        <v>4053.2799999999997</v>
      </c>
      <c r="D65" s="130">
        <v>4053.2799999999997</v>
      </c>
      <c r="E65" s="130">
        <v>102393.46</v>
      </c>
      <c r="F65" s="130">
        <v>102393.46</v>
      </c>
    </row>
    <row r="67" spans="2:6" x14ac:dyDescent="0.25">
      <c r="B67" s="85" t="s">
        <v>304</v>
      </c>
      <c r="F67" s="86" t="s">
        <v>65</v>
      </c>
    </row>
    <row r="68" spans="2:6" ht="33" customHeight="1" x14ac:dyDescent="0.25">
      <c r="B68" s="87" t="s">
        <v>305</v>
      </c>
      <c r="C68" s="178" t="s">
        <v>356</v>
      </c>
      <c r="D68" s="178"/>
      <c r="E68" s="178" t="s">
        <v>357</v>
      </c>
      <c r="F68" s="178"/>
    </row>
    <row r="69" spans="2:6" x14ac:dyDescent="0.25">
      <c r="B69" s="87"/>
      <c r="C69" s="88" t="s">
        <v>283</v>
      </c>
      <c r="D69" s="88" t="s">
        <v>119</v>
      </c>
      <c r="E69" s="88" t="s">
        <v>283</v>
      </c>
      <c r="F69" s="88" t="s">
        <v>119</v>
      </c>
    </row>
    <row r="70" spans="2:6" x14ac:dyDescent="0.25">
      <c r="B70" s="85" t="s">
        <v>134</v>
      </c>
      <c r="C70" s="131">
        <v>11629666.299999999</v>
      </c>
      <c r="D70" s="131">
        <v>11629666.299999999</v>
      </c>
      <c r="E70" s="132">
        <v>12747246.709999995</v>
      </c>
      <c r="F70" s="132">
        <v>12747246.709999995</v>
      </c>
    </row>
    <row r="71" spans="2:6" x14ac:dyDescent="0.25">
      <c r="B71" s="85" t="s">
        <v>136</v>
      </c>
      <c r="C71" s="131">
        <v>109312923.13</v>
      </c>
      <c r="D71" s="131">
        <v>109312923.13</v>
      </c>
      <c r="E71" s="132">
        <v>94286169.680000007</v>
      </c>
      <c r="F71" s="132">
        <v>94286169.680000007</v>
      </c>
    </row>
    <row r="72" spans="2:6" x14ac:dyDescent="0.25">
      <c r="B72" s="89" t="s">
        <v>306</v>
      </c>
      <c r="C72" s="126">
        <v>48601030.160000004</v>
      </c>
      <c r="D72" s="126">
        <v>48601030.160000004</v>
      </c>
      <c r="E72" s="127">
        <v>55864433.649999999</v>
      </c>
      <c r="F72" s="127">
        <v>55864433.649999999</v>
      </c>
    </row>
    <row r="73" spans="2:6" x14ac:dyDescent="0.25">
      <c r="B73" s="89" t="s">
        <v>307</v>
      </c>
      <c r="C73" s="126">
        <v>60711892.969999999</v>
      </c>
      <c r="D73" s="126">
        <v>60711892.969999999</v>
      </c>
      <c r="E73" s="127">
        <v>38421736.030000001</v>
      </c>
      <c r="F73" s="127">
        <v>38421736.030000001</v>
      </c>
    </row>
    <row r="74" spans="2:6" x14ac:dyDescent="0.25">
      <c r="B74" s="85" t="s">
        <v>308</v>
      </c>
      <c r="C74" s="131">
        <v>12157038.02</v>
      </c>
      <c r="D74" s="131">
        <v>12157038.02</v>
      </c>
      <c r="E74" s="132">
        <v>20765646.150000002</v>
      </c>
      <c r="F74" s="132">
        <v>20765646.150000002</v>
      </c>
    </row>
    <row r="75" spans="2:6" x14ac:dyDescent="0.25">
      <c r="B75" s="89" t="s">
        <v>309</v>
      </c>
      <c r="C75" s="126">
        <v>4093532.96</v>
      </c>
      <c r="D75" s="126">
        <v>4093532.96</v>
      </c>
      <c r="E75" s="127">
        <v>11299202.640000002</v>
      </c>
      <c r="F75" s="127">
        <v>11299202.640000002</v>
      </c>
    </row>
    <row r="76" spans="2:6" x14ac:dyDescent="0.25">
      <c r="B76" s="89" t="s">
        <v>310</v>
      </c>
      <c r="C76" s="126">
        <v>0</v>
      </c>
      <c r="D76" s="126">
        <v>0</v>
      </c>
      <c r="E76" s="127">
        <v>0</v>
      </c>
      <c r="F76" s="127">
        <v>0</v>
      </c>
    </row>
    <row r="77" spans="2:6" x14ac:dyDescent="0.25">
      <c r="B77" s="89" t="s">
        <v>311</v>
      </c>
      <c r="C77" s="126">
        <v>8063505.0599999996</v>
      </c>
      <c r="D77" s="126">
        <v>8063505.0599999996</v>
      </c>
      <c r="E77" s="127">
        <v>9466443.5099999998</v>
      </c>
      <c r="F77" s="127">
        <v>9466443.5099999998</v>
      </c>
    </row>
    <row r="78" spans="2:6" x14ac:dyDescent="0.25">
      <c r="B78" s="90" t="s">
        <v>257</v>
      </c>
      <c r="C78" s="130">
        <v>133099627.44999999</v>
      </c>
      <c r="D78" s="130">
        <v>133099627.44999999</v>
      </c>
      <c r="E78" s="130">
        <v>127799062.54000001</v>
      </c>
      <c r="F78" s="130">
        <v>127799062.54000001</v>
      </c>
    </row>
    <row r="80" spans="2:6" x14ac:dyDescent="0.25">
      <c r="B80" s="179" t="s">
        <v>312</v>
      </c>
      <c r="C80" s="179"/>
      <c r="F80" s="86" t="s">
        <v>65</v>
      </c>
    </row>
    <row r="81" spans="1:6" ht="33" customHeight="1" x14ac:dyDescent="0.25">
      <c r="A81" t="s">
        <v>325</v>
      </c>
      <c r="B81" s="87" t="s">
        <v>313</v>
      </c>
      <c r="C81" s="178" t="s">
        <v>356</v>
      </c>
      <c r="D81" s="178"/>
      <c r="E81" s="178" t="s">
        <v>357</v>
      </c>
      <c r="F81" s="178"/>
    </row>
    <row r="82" spans="1:6" x14ac:dyDescent="0.25">
      <c r="B82" s="87"/>
      <c r="C82" s="93" t="s">
        <v>283</v>
      </c>
      <c r="D82" s="88" t="s">
        <v>119</v>
      </c>
      <c r="E82" s="88" t="s">
        <v>283</v>
      </c>
      <c r="F82" s="88" t="s">
        <v>119</v>
      </c>
    </row>
    <row r="83" spans="1:6" x14ac:dyDescent="0.25">
      <c r="B83" s="85" t="s">
        <v>138</v>
      </c>
      <c r="C83" s="131">
        <v>0</v>
      </c>
      <c r="D83" s="131">
        <v>0</v>
      </c>
      <c r="E83" s="132">
        <v>-29390.68</v>
      </c>
      <c r="F83" s="132">
        <v>-29390.68</v>
      </c>
    </row>
    <row r="84" spans="1:6" x14ac:dyDescent="0.25">
      <c r="B84" s="89" t="s">
        <v>314</v>
      </c>
      <c r="C84" s="126">
        <v>0</v>
      </c>
      <c r="D84" s="126">
        <v>0</v>
      </c>
      <c r="E84" s="127">
        <v>0</v>
      </c>
      <c r="F84" s="127">
        <v>0</v>
      </c>
    </row>
    <row r="85" spans="1:6" x14ac:dyDescent="0.25">
      <c r="B85" s="89" t="s">
        <v>315</v>
      </c>
      <c r="C85" s="126">
        <v>0</v>
      </c>
      <c r="D85" s="126">
        <v>0</v>
      </c>
      <c r="E85" s="127">
        <v>-29390.68</v>
      </c>
      <c r="F85" s="127">
        <v>-29390.68</v>
      </c>
    </row>
    <row r="86" spans="1:6" x14ac:dyDescent="0.25">
      <c r="B86" s="85" t="s">
        <v>139</v>
      </c>
      <c r="C86" s="131">
        <v>4311818.49</v>
      </c>
      <c r="D86" s="131">
        <v>4311818.49</v>
      </c>
      <c r="E86" s="132">
        <v>884318.45</v>
      </c>
      <c r="F86" s="132">
        <v>884318.45</v>
      </c>
    </row>
    <row r="87" spans="1:6" x14ac:dyDescent="0.25">
      <c r="B87" s="89" t="s">
        <v>316</v>
      </c>
      <c r="C87" s="126">
        <v>3826468.02</v>
      </c>
      <c r="D87" s="126">
        <v>3826468.02</v>
      </c>
      <c r="E87" s="127">
        <v>339152.93</v>
      </c>
      <c r="F87" s="127">
        <v>339152.93</v>
      </c>
    </row>
    <row r="88" spans="1:6" x14ac:dyDescent="0.25">
      <c r="B88" s="89" t="s">
        <v>317</v>
      </c>
      <c r="C88" s="126">
        <v>485350.47</v>
      </c>
      <c r="D88" s="126">
        <v>485350.47</v>
      </c>
      <c r="E88" s="127">
        <v>545165.52</v>
      </c>
      <c r="F88" s="127">
        <v>545165.52</v>
      </c>
    </row>
    <row r="89" spans="1:6" ht="48" customHeight="1" x14ac:dyDescent="0.25">
      <c r="B89" s="94" t="s">
        <v>318</v>
      </c>
      <c r="C89" s="131">
        <v>2171515.6500000004</v>
      </c>
      <c r="D89" s="131">
        <v>2171515.6500000004</v>
      </c>
      <c r="E89" s="132">
        <v>28708699.869999979</v>
      </c>
      <c r="F89" s="132">
        <v>28708699.869999979</v>
      </c>
    </row>
    <row r="90" spans="1:6" x14ac:dyDescent="0.25">
      <c r="B90" s="89" t="s">
        <v>319</v>
      </c>
      <c r="C90" s="126">
        <v>5235258.3499999996</v>
      </c>
      <c r="D90" s="126">
        <v>5235258.3499999996</v>
      </c>
      <c r="E90" s="127">
        <v>-1127922.5900000001</v>
      </c>
      <c r="F90" s="127">
        <v>-1127922.5900000001</v>
      </c>
    </row>
    <row r="91" spans="1:6" x14ac:dyDescent="0.25">
      <c r="B91" s="89" t="s">
        <v>320</v>
      </c>
      <c r="C91" s="126">
        <v>-3063742.6999999993</v>
      </c>
      <c r="D91" s="126">
        <v>-3063742.6999999993</v>
      </c>
      <c r="E91" s="127">
        <v>29836622.459999979</v>
      </c>
      <c r="F91" s="127">
        <v>29836622.459999979</v>
      </c>
    </row>
    <row r="92" spans="1:6" ht="48" customHeight="1" x14ac:dyDescent="0.25">
      <c r="B92" s="91" t="s">
        <v>321</v>
      </c>
      <c r="C92" s="126">
        <v>0</v>
      </c>
      <c r="D92" s="126">
        <v>0</v>
      </c>
      <c r="E92" s="127">
        <v>0</v>
      </c>
      <c r="F92" s="127">
        <v>0</v>
      </c>
    </row>
    <row r="93" spans="1:6" ht="36" customHeight="1" x14ac:dyDescent="0.25">
      <c r="B93" s="94" t="s">
        <v>322</v>
      </c>
      <c r="C93" s="131">
        <v>0</v>
      </c>
      <c r="D93" s="131">
        <v>0</v>
      </c>
      <c r="E93" s="132">
        <v>0</v>
      </c>
      <c r="F93" s="132">
        <v>0</v>
      </c>
    </row>
    <row r="94" spans="1:6" x14ac:dyDescent="0.25">
      <c r="B94" s="89" t="s">
        <v>309</v>
      </c>
      <c r="C94" s="126">
        <v>0</v>
      </c>
      <c r="D94" s="126">
        <v>0</v>
      </c>
      <c r="E94" s="127">
        <v>0</v>
      </c>
      <c r="F94" s="127">
        <v>0</v>
      </c>
    </row>
    <row r="95" spans="1:6" x14ac:dyDescent="0.25">
      <c r="B95" s="89" t="s">
        <v>310</v>
      </c>
      <c r="C95" s="126">
        <v>0</v>
      </c>
      <c r="D95" s="126">
        <v>0</v>
      </c>
      <c r="E95" s="127">
        <v>0</v>
      </c>
      <c r="F95" s="127">
        <v>0</v>
      </c>
    </row>
    <row r="96" spans="1:6" x14ac:dyDescent="0.25">
      <c r="B96" s="89" t="s">
        <v>323</v>
      </c>
      <c r="C96" s="126">
        <v>0</v>
      </c>
      <c r="D96" s="126">
        <v>0</v>
      </c>
      <c r="E96" s="127">
        <v>0</v>
      </c>
      <c r="F96" s="127">
        <v>0</v>
      </c>
    </row>
    <row r="97" spans="2:8" x14ac:dyDescent="0.25">
      <c r="B97" s="89" t="s">
        <v>311</v>
      </c>
      <c r="C97" s="126">
        <v>0</v>
      </c>
      <c r="D97" s="126">
        <v>0</v>
      </c>
      <c r="E97" s="127">
        <v>0</v>
      </c>
      <c r="F97" s="127">
        <v>0</v>
      </c>
    </row>
    <row r="98" spans="2:8" x14ac:dyDescent="0.25">
      <c r="B98" s="89" t="s">
        <v>324</v>
      </c>
      <c r="C98" s="126">
        <v>0</v>
      </c>
      <c r="D98" s="126">
        <v>0</v>
      </c>
      <c r="E98" s="127">
        <v>0</v>
      </c>
      <c r="F98" s="127">
        <v>0</v>
      </c>
    </row>
    <row r="99" spans="2:8" x14ac:dyDescent="0.25">
      <c r="B99" s="90" t="s">
        <v>257</v>
      </c>
      <c r="C99" s="133">
        <v>6483334.1400000006</v>
      </c>
      <c r="D99" s="133">
        <v>6483334.1400000006</v>
      </c>
      <c r="E99" s="134">
        <v>29622408.999999978</v>
      </c>
      <c r="F99" s="134">
        <v>29622408.999999978</v>
      </c>
    </row>
    <row r="101" spans="2:8" x14ac:dyDescent="0.25">
      <c r="B101" s="85" t="s">
        <v>346</v>
      </c>
    </row>
    <row r="103" spans="2:8" x14ac:dyDescent="0.25">
      <c r="B103" s="85" t="s">
        <v>326</v>
      </c>
      <c r="D103" s="86" t="s">
        <v>327</v>
      </c>
    </row>
    <row r="104" spans="2:8" x14ac:dyDescent="0.25">
      <c r="B104" s="182" t="s">
        <v>328</v>
      </c>
      <c r="C104" s="183">
        <v>43830</v>
      </c>
      <c r="D104" s="182"/>
      <c r="E104" s="182"/>
      <c r="F104" s="183">
        <v>43921</v>
      </c>
      <c r="G104" s="182"/>
      <c r="H104" s="182"/>
    </row>
    <row r="105" spans="2:8" x14ac:dyDescent="0.25">
      <c r="B105" s="182"/>
      <c r="C105" s="87" t="s">
        <v>329</v>
      </c>
      <c r="D105" s="87" t="s">
        <v>330</v>
      </c>
      <c r="E105" s="87" t="s">
        <v>331</v>
      </c>
      <c r="F105" s="87" t="s">
        <v>329</v>
      </c>
      <c r="G105" s="87" t="s">
        <v>330</v>
      </c>
      <c r="H105" s="87" t="s">
        <v>331</v>
      </c>
    </row>
    <row r="106" spans="2:8" x14ac:dyDescent="0.25">
      <c r="B106" s="85" t="s">
        <v>332</v>
      </c>
      <c r="C106" s="131">
        <v>1558206655</v>
      </c>
      <c r="D106" s="131">
        <v>0</v>
      </c>
      <c r="E106" s="131">
        <v>0</v>
      </c>
      <c r="F106" s="132">
        <v>1199095056</v>
      </c>
      <c r="G106" s="132">
        <v>0</v>
      </c>
      <c r="H106" s="132">
        <v>0</v>
      </c>
    </row>
    <row r="107" spans="2:8" x14ac:dyDescent="0.25">
      <c r="B107" s="89" t="s">
        <v>333</v>
      </c>
      <c r="C107" s="126">
        <v>1558206655</v>
      </c>
      <c r="D107" s="126">
        <v>0</v>
      </c>
      <c r="E107" s="126">
        <v>0</v>
      </c>
      <c r="F107" s="127">
        <v>1199095056</v>
      </c>
      <c r="G107" s="127">
        <v>0</v>
      </c>
      <c r="H107" s="127">
        <v>0</v>
      </c>
    </row>
    <row r="108" spans="2:8" x14ac:dyDescent="0.25">
      <c r="B108" s="89" t="s">
        <v>334</v>
      </c>
      <c r="C108" s="126">
        <v>0</v>
      </c>
      <c r="D108" s="126">
        <v>0</v>
      </c>
      <c r="E108" s="126">
        <v>0</v>
      </c>
      <c r="F108" s="127">
        <v>0</v>
      </c>
      <c r="G108" s="127">
        <v>0</v>
      </c>
      <c r="H108" s="127">
        <v>0</v>
      </c>
    </row>
    <row r="109" spans="2:8" x14ac:dyDescent="0.25">
      <c r="B109" s="85" t="s">
        <v>335</v>
      </c>
      <c r="C109" s="131">
        <v>2244696908.7000008</v>
      </c>
      <c r="D109" s="131">
        <v>4456728.0999999996</v>
      </c>
      <c r="E109" s="131">
        <v>0</v>
      </c>
      <c r="F109" s="132">
        <v>2178738779.5100012</v>
      </c>
      <c r="G109" s="132">
        <v>2434213.88</v>
      </c>
      <c r="H109" s="132">
        <v>152667.87000000005</v>
      </c>
    </row>
    <row r="110" spans="2:8" x14ac:dyDescent="0.25">
      <c r="B110" s="89" t="s">
        <v>333</v>
      </c>
      <c r="C110" s="126">
        <v>2250085612.0100007</v>
      </c>
      <c r="D110" s="126">
        <v>5026891.0699999994</v>
      </c>
      <c r="E110" s="126">
        <v>383502.69</v>
      </c>
      <c r="F110" s="127">
        <v>2184330715.2800012</v>
      </c>
      <c r="G110" s="127">
        <v>2646122.0499999998</v>
      </c>
      <c r="H110" s="127">
        <v>571707.84000000008</v>
      </c>
    </row>
    <row r="111" spans="2:8" x14ac:dyDescent="0.25">
      <c r="B111" s="89" t="s">
        <v>334</v>
      </c>
      <c r="C111" s="126">
        <v>-5388703.3099999968</v>
      </c>
      <c r="D111" s="126">
        <v>-570162.97</v>
      </c>
      <c r="E111" s="126">
        <v>-383502.69</v>
      </c>
      <c r="F111" s="127">
        <v>-5591935.7699999986</v>
      </c>
      <c r="G111" s="127">
        <v>-211908.17</v>
      </c>
      <c r="H111" s="127">
        <v>-419039.97000000003</v>
      </c>
    </row>
    <row r="112" spans="2:8" x14ac:dyDescent="0.25">
      <c r="B112" s="85" t="s">
        <v>336</v>
      </c>
      <c r="C112" s="131">
        <v>233379950.29000017</v>
      </c>
      <c r="D112" s="131">
        <v>0</v>
      </c>
      <c r="E112" s="131">
        <v>0</v>
      </c>
      <c r="F112" s="132">
        <v>275657242.19999987</v>
      </c>
      <c r="G112" s="132">
        <v>0</v>
      </c>
      <c r="H112" s="132">
        <v>0</v>
      </c>
    </row>
    <row r="113" spans="2:8" x14ac:dyDescent="0.25">
      <c r="B113" s="89" t="s">
        <v>333</v>
      </c>
      <c r="C113" s="126">
        <v>233991494.38000011</v>
      </c>
      <c r="D113" s="126">
        <v>0</v>
      </c>
      <c r="E113" s="126">
        <v>0</v>
      </c>
      <c r="F113" s="127">
        <v>20785.899999856949</v>
      </c>
      <c r="G113" s="127">
        <v>0</v>
      </c>
      <c r="H113" s="127">
        <v>0</v>
      </c>
    </row>
    <row r="114" spans="2:8" x14ac:dyDescent="0.25">
      <c r="B114" s="89" t="s">
        <v>334</v>
      </c>
      <c r="C114" s="126">
        <v>-611544.08999995235</v>
      </c>
      <c r="D114" s="126">
        <v>0</v>
      </c>
      <c r="E114" s="126">
        <v>0</v>
      </c>
      <c r="F114" s="127">
        <v>-2.9999999998835847E-2</v>
      </c>
      <c r="G114" s="127">
        <v>0</v>
      </c>
      <c r="H114" s="127">
        <v>0</v>
      </c>
    </row>
    <row r="115" spans="2:8" x14ac:dyDescent="0.25">
      <c r="B115" s="89" t="s">
        <v>91</v>
      </c>
      <c r="C115" s="126">
        <v>0</v>
      </c>
      <c r="D115" s="126">
        <v>0</v>
      </c>
      <c r="E115" s="126">
        <v>0</v>
      </c>
      <c r="F115" s="127">
        <v>275698306.31</v>
      </c>
      <c r="G115" s="127">
        <v>0</v>
      </c>
      <c r="H115" s="127">
        <v>0</v>
      </c>
    </row>
    <row r="116" spans="2:8" x14ac:dyDescent="0.25">
      <c r="B116" s="89" t="s">
        <v>334</v>
      </c>
      <c r="C116" s="126">
        <v>0</v>
      </c>
      <c r="D116" s="126">
        <v>0</v>
      </c>
      <c r="E116" s="126">
        <v>0</v>
      </c>
      <c r="F116" s="127">
        <v>-61849.979999999996</v>
      </c>
      <c r="G116" s="127">
        <v>0</v>
      </c>
      <c r="H116" s="127">
        <v>0</v>
      </c>
    </row>
    <row r="117" spans="2:8" x14ac:dyDescent="0.25">
      <c r="B117" s="85" t="s">
        <v>337</v>
      </c>
      <c r="C117" s="131">
        <v>129436444.44999999</v>
      </c>
      <c r="D117" s="131">
        <v>461200.67000000004</v>
      </c>
      <c r="E117" s="131">
        <v>0</v>
      </c>
      <c r="F117" s="132">
        <v>117801069.14000002</v>
      </c>
      <c r="G117" s="132">
        <v>7002.9999999999991</v>
      </c>
      <c r="H117" s="132">
        <v>217.52999999932945</v>
      </c>
    </row>
    <row r="118" spans="2:8" x14ac:dyDescent="0.25">
      <c r="B118" s="89" t="s">
        <v>333</v>
      </c>
      <c r="C118" s="126">
        <v>117745218.13</v>
      </c>
      <c r="D118" s="126">
        <v>466360.96</v>
      </c>
      <c r="E118" s="126">
        <v>15994.679999999998</v>
      </c>
      <c r="F118" s="127">
        <v>105652991.18000001</v>
      </c>
      <c r="G118" s="127">
        <v>8607.869999999999</v>
      </c>
      <c r="H118" s="127">
        <v>4242742.18</v>
      </c>
    </row>
    <row r="119" spans="2:8" x14ac:dyDescent="0.25">
      <c r="B119" s="89" t="s">
        <v>334</v>
      </c>
      <c r="C119" s="126">
        <v>-398193.57999999996</v>
      </c>
      <c r="D119" s="126">
        <v>-5160.29</v>
      </c>
      <c r="E119" s="126">
        <v>-15994.679999999998</v>
      </c>
      <c r="F119" s="127">
        <v>-367845.94</v>
      </c>
      <c r="G119" s="127">
        <v>-1604.87</v>
      </c>
      <c r="H119" s="127">
        <v>-4242524.6500000004</v>
      </c>
    </row>
    <row r="120" spans="2:8" x14ac:dyDescent="0.25">
      <c r="B120" s="89" t="s">
        <v>91</v>
      </c>
      <c r="C120" s="126">
        <v>12197705.18</v>
      </c>
      <c r="D120" s="126">
        <v>0</v>
      </c>
      <c r="E120" s="126">
        <v>0</v>
      </c>
      <c r="F120" s="127">
        <v>12614829.790000001</v>
      </c>
      <c r="G120" s="127">
        <v>0</v>
      </c>
      <c r="H120" s="127">
        <v>0</v>
      </c>
    </row>
    <row r="121" spans="2:8" x14ac:dyDescent="0.25">
      <c r="B121" s="89" t="s">
        <v>334</v>
      </c>
      <c r="C121" s="126">
        <v>-108285.28</v>
      </c>
      <c r="D121" s="126">
        <v>0</v>
      </c>
      <c r="E121" s="126">
        <v>0</v>
      </c>
      <c r="F121" s="127">
        <v>-98905.89</v>
      </c>
      <c r="G121" s="127">
        <v>0</v>
      </c>
      <c r="H121" s="127">
        <v>0</v>
      </c>
    </row>
    <row r="122" spans="2:8" x14ac:dyDescent="0.25">
      <c r="B122" s="85" t="s">
        <v>338</v>
      </c>
      <c r="C122" s="131">
        <v>3627780064.0700002</v>
      </c>
      <c r="D122" s="131">
        <v>170418701.17999989</v>
      </c>
      <c r="E122" s="131">
        <v>441502507.23999941</v>
      </c>
      <c r="F122" s="132">
        <v>3448967780.4499984</v>
      </c>
      <c r="G122" s="132">
        <v>435036948.80000001</v>
      </c>
      <c r="H122" s="132">
        <v>574966566.5400002</v>
      </c>
    </row>
    <row r="123" spans="2:8" x14ac:dyDescent="0.25">
      <c r="B123" s="89" t="s">
        <v>333</v>
      </c>
      <c r="C123" s="126">
        <v>3724482680.6399999</v>
      </c>
      <c r="D123" s="126">
        <v>219244197.07999989</v>
      </c>
      <c r="E123" s="126">
        <v>1343775272.3500004</v>
      </c>
      <c r="F123" s="127">
        <v>3536327645.7099986</v>
      </c>
      <c r="G123" s="127">
        <v>490838221.75</v>
      </c>
      <c r="H123" s="127">
        <v>1485745071.9999998</v>
      </c>
    </row>
    <row r="124" spans="2:8" x14ac:dyDescent="0.25">
      <c r="B124" s="91" t="s">
        <v>334</v>
      </c>
      <c r="C124" s="126">
        <v>-96702616.569999903</v>
      </c>
      <c r="D124" s="126">
        <v>-48825495.900000006</v>
      </c>
      <c r="E124" s="126">
        <v>-902272765.11000097</v>
      </c>
      <c r="F124" s="127">
        <v>-87359865.260000154</v>
      </c>
      <c r="G124" s="127">
        <v>-55801272.949999996</v>
      </c>
      <c r="H124" s="127">
        <v>-910778505.45999956</v>
      </c>
    </row>
    <row r="125" spans="2:8" x14ac:dyDescent="0.25">
      <c r="B125" s="85" t="s">
        <v>339</v>
      </c>
      <c r="C125" s="131">
        <v>6301397488.8199883</v>
      </c>
      <c r="D125" s="131">
        <v>304661307.41000026</v>
      </c>
      <c r="E125" s="131">
        <v>192441409.2599985</v>
      </c>
      <c r="F125" s="132">
        <v>6450302726.8599968</v>
      </c>
      <c r="G125" s="132">
        <v>285277038.01999992</v>
      </c>
      <c r="H125" s="132">
        <v>164638232.47000015</v>
      </c>
    </row>
    <row r="126" spans="2:8" x14ac:dyDescent="0.25">
      <c r="B126" s="89" t="s">
        <v>333</v>
      </c>
      <c r="C126" s="126">
        <v>6330026490.349988</v>
      </c>
      <c r="D126" s="126">
        <v>322194397.0600003</v>
      </c>
      <c r="E126" s="126">
        <v>644630415.78999913</v>
      </c>
      <c r="F126" s="127">
        <v>6487175871.7299967</v>
      </c>
      <c r="G126" s="127">
        <v>308141132.9799999</v>
      </c>
      <c r="H126" s="127">
        <v>639431949.93999982</v>
      </c>
    </row>
    <row r="127" spans="2:8" x14ac:dyDescent="0.25">
      <c r="B127" s="91" t="s">
        <v>334</v>
      </c>
      <c r="C127" s="126">
        <v>-28629001.52999996</v>
      </c>
      <c r="D127" s="126">
        <v>-17533089.65000001</v>
      </c>
      <c r="E127" s="126">
        <v>-452189006.53000063</v>
      </c>
      <c r="F127" s="127">
        <v>-36873144.870000012</v>
      </c>
      <c r="G127" s="127">
        <v>-22864094.959999997</v>
      </c>
      <c r="H127" s="127">
        <v>-474793717.46999967</v>
      </c>
    </row>
    <row r="128" spans="2:8" x14ac:dyDescent="0.25">
      <c r="B128" s="90" t="s">
        <v>257</v>
      </c>
      <c r="C128" s="135">
        <v>14094897511.32999</v>
      </c>
      <c r="D128" s="135">
        <v>479997937.36000019</v>
      </c>
      <c r="E128" s="135">
        <v>633943916.49999785</v>
      </c>
      <c r="F128" s="136">
        <v>13670562654.159996</v>
      </c>
      <c r="G128" s="136">
        <v>722755203.69999993</v>
      </c>
      <c r="H128" s="136">
        <v>739757684.41000032</v>
      </c>
    </row>
    <row r="131" spans="2:5" x14ac:dyDescent="0.25">
      <c r="B131" s="179"/>
      <c r="C131" s="179"/>
      <c r="D131" s="179"/>
      <c r="E131" s="181" t="s">
        <v>65</v>
      </c>
    </row>
    <row r="132" spans="2:5" x14ac:dyDescent="0.25">
      <c r="B132" s="179" t="s">
        <v>340</v>
      </c>
      <c r="C132" s="179"/>
      <c r="D132" s="179"/>
      <c r="E132" s="181"/>
    </row>
    <row r="133" spans="2:5" x14ac:dyDescent="0.25">
      <c r="B133" s="87" t="s">
        <v>341</v>
      </c>
      <c r="C133" s="137">
        <v>43830</v>
      </c>
      <c r="D133" s="137">
        <v>43921</v>
      </c>
    </row>
    <row r="134" spans="2:5" x14ac:dyDescent="0.25">
      <c r="B134" s="91" t="s">
        <v>332</v>
      </c>
      <c r="C134" s="126">
        <v>0</v>
      </c>
      <c r="D134" s="127">
        <v>0</v>
      </c>
    </row>
    <row r="135" spans="2:5" x14ac:dyDescent="0.25">
      <c r="B135" s="91" t="s">
        <v>335</v>
      </c>
      <c r="C135" s="126">
        <v>0</v>
      </c>
      <c r="D135" s="127">
        <v>0</v>
      </c>
    </row>
    <row r="136" spans="2:5" x14ac:dyDescent="0.25">
      <c r="B136" s="91" t="s">
        <v>342</v>
      </c>
      <c r="C136" s="126">
        <v>0</v>
      </c>
      <c r="D136" s="127">
        <v>0</v>
      </c>
    </row>
    <row r="137" spans="2:5" x14ac:dyDescent="0.25">
      <c r="B137" s="91" t="s">
        <v>337</v>
      </c>
      <c r="C137" s="126">
        <v>0</v>
      </c>
      <c r="D137" s="127">
        <v>0</v>
      </c>
    </row>
    <row r="138" spans="2:5" x14ac:dyDescent="0.25">
      <c r="B138" s="91" t="s">
        <v>338</v>
      </c>
      <c r="C138" s="126">
        <v>6692017.5300000003</v>
      </c>
      <c r="D138" s="127">
        <v>5658914.2700000014</v>
      </c>
    </row>
    <row r="139" spans="2:5" x14ac:dyDescent="0.25">
      <c r="B139" s="91" t="s">
        <v>343</v>
      </c>
      <c r="C139" s="126">
        <v>14507068.809999999</v>
      </c>
      <c r="D139" s="127">
        <v>14649214.42</v>
      </c>
    </row>
    <row r="140" spans="2:5" x14ac:dyDescent="0.25">
      <c r="B140" s="90" t="s">
        <v>257</v>
      </c>
      <c r="C140" s="134">
        <v>21199086.34</v>
      </c>
      <c r="D140" s="134">
        <v>20308128.690000001</v>
      </c>
    </row>
    <row r="141" spans="2:5" x14ac:dyDescent="0.25">
      <c r="C141" s="92"/>
      <c r="D141" s="92"/>
    </row>
    <row r="142" spans="2:5" x14ac:dyDescent="0.25">
      <c r="C142" s="92"/>
      <c r="D142" s="92"/>
    </row>
    <row r="143" spans="2:5" x14ac:dyDescent="0.25">
      <c r="B143" s="85" t="s">
        <v>344</v>
      </c>
      <c r="C143" s="180"/>
      <c r="D143" s="180"/>
      <c r="E143" s="86" t="s">
        <v>327</v>
      </c>
    </row>
    <row r="144" spans="2:5" x14ac:dyDescent="0.25">
      <c r="B144" s="87" t="s">
        <v>345</v>
      </c>
      <c r="C144" s="137">
        <v>43830</v>
      </c>
      <c r="D144" s="137">
        <v>43921</v>
      </c>
    </row>
    <row r="145" spans="2:4" x14ac:dyDescent="0.25">
      <c r="B145" s="91" t="s">
        <v>335</v>
      </c>
      <c r="C145" s="126">
        <v>0</v>
      </c>
      <c r="D145" s="127">
        <v>400000000</v>
      </c>
    </row>
    <row r="146" spans="2:4" x14ac:dyDescent="0.25">
      <c r="B146" s="91" t="s">
        <v>355</v>
      </c>
      <c r="C146" s="126">
        <v>4896096419.9500027</v>
      </c>
      <c r="D146" s="127">
        <v>4845932617.0399971</v>
      </c>
    </row>
    <row r="147" spans="2:4" x14ac:dyDescent="0.25">
      <c r="B147" s="91" t="s">
        <v>342</v>
      </c>
      <c r="C147" s="126">
        <v>127248024.05</v>
      </c>
      <c r="D147" s="127">
        <v>131725012.17999999</v>
      </c>
    </row>
    <row r="148" spans="2:4" x14ac:dyDescent="0.25">
      <c r="B148" s="91" t="s">
        <v>337</v>
      </c>
      <c r="C148" s="126">
        <v>1436745667.3899996</v>
      </c>
      <c r="D148" s="127">
        <v>2286141864.0200005</v>
      </c>
    </row>
    <row r="149" spans="2:4" x14ac:dyDescent="0.25">
      <c r="B149" s="91" t="s">
        <v>338</v>
      </c>
      <c r="C149" s="126">
        <v>2738237692.0799999</v>
      </c>
      <c r="D149" s="127">
        <v>2967524336.8700123</v>
      </c>
    </row>
    <row r="150" spans="2:4" x14ac:dyDescent="0.25">
      <c r="B150" s="91" t="s">
        <v>343</v>
      </c>
      <c r="C150" s="126">
        <v>11737901121.320009</v>
      </c>
      <c r="D150" s="127">
        <v>11849255392.609991</v>
      </c>
    </row>
    <row r="151" spans="2:4" x14ac:dyDescent="0.25">
      <c r="B151" s="90" t="s">
        <v>257</v>
      </c>
      <c r="C151" s="134">
        <v>20936228924.790009</v>
      </c>
      <c r="D151" s="134">
        <v>22480579222.720001</v>
      </c>
    </row>
  </sheetData>
  <mergeCells count="27">
    <mergeCell ref="C143:D143"/>
    <mergeCell ref="B131:D131"/>
    <mergeCell ref="B132:D132"/>
    <mergeCell ref="E131:E132"/>
    <mergeCell ref="B80:C80"/>
    <mergeCell ref="C81:D81"/>
    <mergeCell ref="E81:F81"/>
    <mergeCell ref="B104:B105"/>
    <mergeCell ref="C104:E104"/>
    <mergeCell ref="F104:H104"/>
    <mergeCell ref="C53:D53"/>
    <mergeCell ref="E53:F53"/>
    <mergeCell ref="C60:D60"/>
    <mergeCell ref="E60:F60"/>
    <mergeCell ref="C68:D68"/>
    <mergeCell ref="E68:F68"/>
    <mergeCell ref="C44:D44"/>
    <mergeCell ref="E44:F44"/>
    <mergeCell ref="C7:D7"/>
    <mergeCell ref="E7:F7"/>
    <mergeCell ref="C17:D17"/>
    <mergeCell ref="E17:F17"/>
    <mergeCell ref="C27:D27"/>
    <mergeCell ref="E27:F27"/>
    <mergeCell ref="C37:D37"/>
    <mergeCell ref="E37:F37"/>
    <mergeCell ref="B43:F4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'General data'!OLE_LINK1</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2020-06-19T10:53:20Z</dcterms:modified>
</cp:coreProperties>
</file>