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inancijska kontrola 10m 2016\TFIII KIII\3Q konsolidirano\ENG\"/>
    </mc:Choice>
  </mc:AlternateContent>
  <bookViews>
    <workbookView xWindow="-12" yWindow="288" windowWidth="11760" windowHeight="7320" activeTab="5"/>
  </bookViews>
  <sheets>
    <sheet name="General information" sheetId="20" r:id="rId1"/>
    <sheet name="Balance sheet" sheetId="27" r:id="rId2"/>
    <sheet name="P&amp;L" sheetId="22" r:id="rId3"/>
    <sheet name="CF Statement" sheetId="23" r:id="rId4"/>
    <sheet name="Changes in equity" sheetId="25" r:id="rId5"/>
    <sheet name="Notes" sheetId="26" r:id="rId6"/>
  </sheets>
  <externalReferences>
    <externalReference r:id="rId7"/>
  </externalReferences>
  <definedNames>
    <definedName name="_xlnm.Print_Area" localSheetId="1">'Balance sheet'!$A$1:$K$52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Notes!$A$1:$E$155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K46" i="23" l="1"/>
  <c r="K48" i="23" s="1"/>
  <c r="K50" i="23" s="1"/>
  <c r="K39" i="23"/>
  <c r="J39" i="23"/>
  <c r="J46" i="23" s="1"/>
  <c r="J48" i="23" s="1"/>
  <c r="J50" i="23" s="1"/>
  <c r="K32" i="23"/>
  <c r="J32" i="23"/>
  <c r="K23" i="23"/>
  <c r="J23" i="23"/>
  <c r="K14" i="23"/>
  <c r="K28" i="23" s="1"/>
  <c r="K30" i="23" s="1"/>
  <c r="J14" i="23"/>
  <c r="J28" i="23" s="1"/>
  <c r="J30" i="23" s="1"/>
  <c r="K7" i="23"/>
  <c r="J7" i="23"/>
  <c r="M33" i="22"/>
  <c r="M34" i="22" s="1"/>
  <c r="L33" i="22"/>
  <c r="L34" i="22" s="1"/>
  <c r="K33" i="22"/>
  <c r="K34" i="22" s="1"/>
  <c r="J33" i="22"/>
  <c r="J34" i="22" s="1"/>
  <c r="M12" i="22"/>
  <c r="L12" i="22"/>
  <c r="K12" i="22"/>
  <c r="J12" i="22"/>
  <c r="M9" i="22"/>
  <c r="M26" i="22" s="1"/>
  <c r="M28" i="22" s="1"/>
  <c r="M30" i="22" s="1"/>
  <c r="L9" i="22"/>
  <c r="L26" i="22" s="1"/>
  <c r="L28" i="22" s="1"/>
  <c r="L30" i="22" s="1"/>
  <c r="K9" i="22"/>
  <c r="K26" i="22" s="1"/>
  <c r="K28" i="22" s="1"/>
  <c r="K30" i="22" s="1"/>
  <c r="J9" i="22"/>
  <c r="J26" i="22" s="1"/>
  <c r="J28" i="22" s="1"/>
  <c r="J30" i="22" s="1"/>
  <c r="K52" i="27"/>
  <c r="K51" i="27"/>
  <c r="K36" i="27"/>
  <c r="K32" i="27"/>
  <c r="K28" i="27"/>
  <c r="K25" i="27"/>
  <c r="K42" i="27" s="1"/>
  <c r="K7" i="27"/>
  <c r="C75" i="26" l="1"/>
  <c r="B75" i="26"/>
  <c r="K54" i="27"/>
  <c r="K55" i="27" s="1"/>
  <c r="J54" i="27"/>
  <c r="J55" i="27" s="1"/>
  <c r="J51" i="27"/>
  <c r="J52" i="27" s="1"/>
  <c r="J45" i="27"/>
  <c r="J46" i="27"/>
  <c r="J47" i="27"/>
  <c r="J48" i="27"/>
  <c r="J49" i="27"/>
  <c r="J50" i="27"/>
  <c r="J44" i="27"/>
  <c r="J42" i="27"/>
  <c r="J38" i="27"/>
  <c r="J39" i="27"/>
  <c r="J40" i="27"/>
  <c r="J41" i="27"/>
  <c r="J37" i="27"/>
  <c r="J34" i="27"/>
  <c r="J35" i="27"/>
  <c r="J33" i="27"/>
  <c r="J31" i="27"/>
  <c r="J30" i="27"/>
  <c r="J29" i="27"/>
  <c r="J27" i="27"/>
  <c r="J26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8" i="27"/>
  <c r="C145" i="26" l="1"/>
  <c r="C123" i="26"/>
  <c r="B155" i="26" l="1"/>
  <c r="B145" i="26"/>
  <c r="B134" i="26"/>
  <c r="B123" i="26"/>
  <c r="B117" i="26"/>
  <c r="B124" i="26" l="1"/>
  <c r="C59" i="26" l="1"/>
  <c r="K56" i="27"/>
  <c r="J56" i="27"/>
  <c r="K23" i="27"/>
  <c r="J23" i="27"/>
  <c r="J7" i="27"/>
  <c r="C68" i="26"/>
  <c r="E68" i="26"/>
  <c r="B68" i="26"/>
  <c r="B59" i="26"/>
  <c r="C21" i="26"/>
  <c r="D21" i="26"/>
  <c r="E21" i="26"/>
  <c r="B21" i="26"/>
  <c r="E13" i="26"/>
  <c r="C13" i="26"/>
  <c r="C155" i="26"/>
  <c r="C117" i="26"/>
  <c r="C124" i="26" s="1"/>
  <c r="B105" i="26"/>
  <c r="C105" i="26"/>
  <c r="C91" i="26"/>
  <c r="B91" i="26"/>
  <c r="C81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B13" i="26"/>
  <c r="D13" i="26"/>
  <c r="K35" i="22"/>
  <c r="L35" i="22"/>
  <c r="M35" i="22"/>
  <c r="J35" i="22"/>
  <c r="C134" i="26"/>
  <c r="D59" i="26" l="1"/>
  <c r="E59" i="26"/>
</calcChain>
</file>

<file path=xl/sharedStrings.xml><?xml version="1.0" encoding="utf-8"?>
<sst xmlns="http://schemas.openxmlformats.org/spreadsheetml/2006/main" count="430" uniqueCount="308">
  <si>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</si>
  <si>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</si>
  <si>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</si>
  <si>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</si>
  <si>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</si>
  <si>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</si>
  <si>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</si>
  <si>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</si>
  <si>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</si>
  <si>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</si>
  <si>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</si>
  <si>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</si>
  <si>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</si>
  <si>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</si>
  <si>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</si>
  <si>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</si>
  <si>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</si>
  <si>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</si>
  <si>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</si>
  <si>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Vuić Tomislav</t>
  </si>
  <si>
    <t>1) INTEREST INCOME</t>
  </si>
  <si>
    <t>Loans</t>
  </si>
  <si>
    <t>Deposits</t>
  </si>
  <si>
    <t>Debt securities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</si>
  <si>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</si>
  <si>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</si>
  <si>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</si>
  <si>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</si>
  <si>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</si>
  <si>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</si>
  <si>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</si>
  <si>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</si>
  <si>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</si>
  <si>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</si>
  <si>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</si>
  <si>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</si>
  <si>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</si>
  <si>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</si>
  <si>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</si>
  <si>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</si>
  <si>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</si>
  <si>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</si>
  <si>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</si>
  <si>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</si>
  <si>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</si>
  <si>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</si>
  <si>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</si>
  <si>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</si>
  <si>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</si>
  <si>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</si>
  <si>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</si>
  <si>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</si>
  <si>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</si>
  <si>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</si>
  <si>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</si>
  <si>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</si>
  <si>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</si>
  <si>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</si>
  <si>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</si>
  <si>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Dec 31 2015</t>
  </si>
  <si>
    <t>Jun 30 2016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</si>
  <si>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</si>
  <si>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</si>
  <si>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</si>
  <si>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</si>
  <si>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</si>
  <si>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</si>
  <si>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</si>
  <si>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</si>
  <si>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</si>
  <si>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</si>
  <si>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</si>
  <si>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</si>
  <si>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</si>
  <si>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</si>
  <si>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</si>
  <si>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</si>
  <si>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</si>
  <si>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Gross</t>
  </si>
  <si>
    <t>wherein: housing loans</t>
  </si>
  <si>
    <t>TOTAL GROSS LOAN PORTFOLIO</t>
  </si>
  <si>
    <t>DEFERRED FRONT END FEE</t>
  </si>
  <si>
    <t>TOTAL IMPAIRMENTS AND PROVISIONS</t>
  </si>
  <si>
    <t>Portfolio based impairment allowance for identified losses</t>
  </si>
  <si>
    <t>Provisions for impairment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</si>
  <si>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</si>
  <si>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</si>
  <si>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</si>
  <si>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</si>
  <si>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</si>
  <si>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</si>
  <si>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</si>
  <si>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</si>
  <si>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</si>
  <si>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</si>
  <si>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</si>
  <si>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</si>
  <si>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</si>
  <si>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</si>
  <si>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</si>
  <si>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</si>
  <si>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</si>
  <si>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</si>
  <si>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</si>
  <si>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</si>
  <si>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</si>
  <si>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</si>
  <si>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</si>
  <si>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</si>
  <si>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</si>
  <si>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</si>
  <si>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</si>
  <si>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</si>
  <si>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</si>
  <si>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</si>
  <si>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</si>
  <si>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</si>
  <si>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</si>
  <si>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</si>
  <si>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</si>
  <si>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</si>
  <si>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</si>
  <si>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</si>
  <si>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</si>
  <si>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</si>
  <si>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</si>
  <si>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</si>
  <si>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2. PROFIT FOR THE YEAR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</si>
  <si>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</si>
  <si>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</si>
  <si>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</si>
  <si>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</si>
  <si>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</si>
  <si>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</si>
  <si>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</si>
  <si>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</si>
  <si>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</si>
  <si>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</si>
  <si>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</si>
  <si>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</si>
  <si>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</si>
  <si>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</si>
  <si>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</si>
  <si>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</si>
  <si>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</si>
  <si>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</si>
  <si>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</si>
  <si>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</si>
  <si>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</si>
  <si>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</si>
  <si>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</si>
  <si>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</si>
  <si>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</si>
  <si>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</si>
  <si>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</si>
  <si>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</si>
  <si>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</si>
  <si>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</si>
  <si>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</si>
  <si>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</si>
  <si>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</si>
  <si>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</si>
  <si>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22. PROFIT BEFORE TAXATION (067-068)</t>
  </si>
  <si>
    <t>23. INCOME TAX EXPENSE / DEFERRED TAX</t>
  </si>
  <si>
    <t>24. NET PROFIT FOR THE PERIOD (069-070)</t>
  </si>
  <si>
    <t>25. Earnings per share</t>
  </si>
  <si>
    <t>for the period from</t>
  </si>
  <si>
    <t>to</t>
  </si>
  <si>
    <t>Jan 01 2016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</si>
  <si>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</si>
  <si>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</si>
  <si>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</si>
  <si>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</si>
  <si>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</si>
  <si>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</si>
  <si>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</si>
  <si>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</si>
  <si>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</si>
  <si>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</si>
  <si>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</si>
  <si>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</si>
  <si>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Profit for the period</t>
  </si>
  <si>
    <t>Fair value reserve</t>
  </si>
  <si>
    <t>Minority interest</t>
  </si>
  <si>
    <t>Total equity</t>
  </si>
  <si>
    <t>Attributable to the shareholders of the parent company</t>
  </si>
  <si>
    <t>Balance as per Jan 01 2016</t>
  </si>
  <si>
    <t>Effects of changes in accounting policies
and corrections of errors</t>
  </si>
  <si>
    <t>Restated balance as per Jan 01 2016 (001+002)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</si>
  <si>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</si>
  <si>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</si>
  <si>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</si>
  <si>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</si>
  <si>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</si>
  <si>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</si>
  <si>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</si>
  <si>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</si>
  <si>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</si>
  <si>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</si>
  <si>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</si>
  <si>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</si>
  <si>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</si>
  <si>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</si>
  <si>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</si>
  <si>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1.1. Profit for taxation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</si>
  <si>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</si>
  <si>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</si>
  <si>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</si>
  <si>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</si>
  <si>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</si>
  <si>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</si>
  <si>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</si>
  <si>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</si>
  <si>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</si>
  <si>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</si>
  <si>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</si>
  <si>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</si>
  <si>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</si>
  <si>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</si>
  <si>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</si>
  <si>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</si>
  <si>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</si>
  <si>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</si>
  <si>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</si>
  <si>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</si>
  <si>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</si>
  <si>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</si>
  <si>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</si>
  <si>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</si>
  <si>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</si>
  <si>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</si>
  <si>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</si>
  <si>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</si>
  <si>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</si>
  <si>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</si>
  <si>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</si>
  <si>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</si>
  <si>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</si>
  <si>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</si>
  <si>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</si>
  <si>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</si>
  <si>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</si>
  <si>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</si>
  <si>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</si>
  <si>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</si>
  <si>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</si>
  <si>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</si>
  <si>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</si>
  <si>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</si>
  <si>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</si>
  <si>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</si>
  <si>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</si>
  <si>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</si>
  <si>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</si>
  <si>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</si>
  <si>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</si>
  <si>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</si>
  <si>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</si>
  <si>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</si>
  <si>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</si>
  <si>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</si>
  <si>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</si>
  <si>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</si>
  <si>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</si>
  <si>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</si>
  <si>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</si>
  <si>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</si>
  <si>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</si>
  <si>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</si>
  <si>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</si>
  <si>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</si>
  <si>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</si>
  <si>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</si>
  <si>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</si>
  <si>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</si>
  <si>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</si>
  <si>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</si>
  <si>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</si>
  <si>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</si>
  <si>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</si>
  <si>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</si>
  <si>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</si>
  <si>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</si>
  <si>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</si>
  <si>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</si>
  <si>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</si>
  <si>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</si>
  <si>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YES</t>
  </si>
  <si>
    <t>HPB Stambena Štedionica d.d.</t>
  </si>
  <si>
    <t>Savska 58, 10000 Zagreb</t>
  </si>
  <si>
    <t>02068001</t>
  </si>
  <si>
    <t>HPB Invest d.o.o.</t>
  </si>
  <si>
    <t>01972278</t>
  </si>
  <si>
    <t>HPB Nekretnine d.o.o.</t>
  </si>
  <si>
    <t>Amruševa 8, 10000 Zagreb</t>
  </si>
  <si>
    <t>01972260</t>
  </si>
  <si>
    <t>H1 TELEKOM d.d.</t>
  </si>
  <si>
    <t>Split, Dračevac 2d</t>
  </si>
  <si>
    <t>01834649</t>
  </si>
  <si>
    <t>Tomašek David</t>
  </si>
  <si>
    <t>014804900</t>
  </si>
  <si>
    <t>david.tomasek@hpb.hr</t>
  </si>
  <si>
    <t>Jan 01 - Sep 30 2015</t>
  </si>
  <si>
    <t>Jan 01 - Sep 30 2016</t>
  </si>
  <si>
    <t>Sep 30 2016</t>
  </si>
  <si>
    <t>Derivative financial assets</t>
  </si>
  <si>
    <t>Strojarska 20, 10000 Zagreb</t>
  </si>
  <si>
    <t xml:space="preserve">Balance as per Sep 30 2016                 (003+010+011+012+013+016)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</si>
</sst>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4" fillId="42" borderId="51" applyNumberFormat="0" applyAlignment="0" applyProtection="0"/>
    <xf numFmtId="0" fontId="43" fillId="42" borderId="51" applyNumberFormat="0" applyAlignment="0" applyProtection="0"/>
    <xf numFmtId="0" fontId="45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9" fillId="43" borderId="52" applyNumberFormat="0" applyAlignment="0" applyProtection="0"/>
    <xf numFmtId="0" fontId="48" fillId="43" borderId="52" applyNumberFormat="0" applyAlignment="0" applyProtection="0"/>
    <xf numFmtId="0" fontId="50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1" fillId="0" borderId="53" applyNumberFormat="0" applyFill="0" applyAlignment="0" applyProtection="0"/>
    <xf numFmtId="0" fontId="60" fillId="0" borderId="53" applyNumberFormat="0" applyFill="0" applyAlignment="0" applyProtection="0"/>
    <xf numFmtId="0" fontId="62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6" fillId="0" borderId="54" applyNumberFormat="0" applyFill="0" applyAlignment="0" applyProtection="0"/>
    <xf numFmtId="0" fontId="65" fillId="0" borderId="54" applyNumberFormat="0" applyFill="0" applyAlignment="0" applyProtection="0"/>
    <xf numFmtId="0" fontId="67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5" applyNumberFormat="0" applyFill="0" applyAlignment="0" applyProtection="0"/>
    <xf numFmtId="0" fontId="70" fillId="0" borderId="55" applyNumberFormat="0" applyFill="0" applyAlignment="0" applyProtection="0"/>
    <xf numFmtId="0" fontId="72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6" fillId="45" borderId="51" applyNumberFormat="0" applyAlignment="0" applyProtection="0"/>
    <xf numFmtId="0" fontId="75" fillId="45" borderId="51" applyNumberFormat="0" applyAlignment="0" applyProtection="0"/>
    <xf numFmtId="0" fontId="77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0" fillId="0" borderId="56" applyNumberFormat="0" applyFill="0" applyAlignment="0" applyProtection="0"/>
    <xf numFmtId="0" fontId="79" fillId="0" borderId="56" applyNumberFormat="0" applyFill="0" applyAlignment="0" applyProtection="0"/>
    <xf numFmtId="0" fontId="81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3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90" fillId="42" borderId="58" applyNumberFormat="0" applyAlignment="0" applyProtection="0"/>
    <xf numFmtId="0" fontId="89" fillId="42" borderId="58" applyNumberFormat="0" applyAlignment="0" applyProtection="0"/>
    <xf numFmtId="0" fontId="91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7" fillId="0" borderId="59" applyNumberFormat="0" applyFill="0" applyAlignment="0" applyProtection="0"/>
    <xf numFmtId="0" fontId="96" fillId="0" borderId="59" applyNumberFormat="0" applyFill="0" applyAlignment="0" applyProtection="0"/>
    <xf numFmtId="0" fontId="98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56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5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5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0" fontId="5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0" fontId="5" fillId="48" borderId="17" xfId="2581" applyFont="1" applyFill="1" applyBorder="1" applyAlignment="1">
      <alignment horizontal="left" vertical="center"/>
    </xf>
    <xf numFmtId="167" fontId="5" fillId="48" borderId="19" xfId="2581" applyNumberFormat="1" applyFont="1" applyFill="1" applyBorder="1" applyAlignment="1">
      <alignment horizontal="center"/>
    </xf>
    <xf numFmtId="0" fontId="6" fillId="48" borderId="18" xfId="2581" applyFont="1" applyFill="1" applyBorder="1" applyAlignment="1">
      <alignment horizontal="left" vertical="center" indent="1"/>
    </xf>
    <xf numFmtId="4" fontId="2" fillId="48" borderId="0" xfId="2280" applyNumberFormat="1" applyFont="1" applyFill="1" applyAlignment="1"/>
    <xf numFmtId="0" fontId="6" fillId="48" borderId="18" xfId="2581" applyFont="1" applyFill="1" applyBorder="1" applyAlignment="1">
      <alignment horizontal="left" wrapText="1" indent="1"/>
    </xf>
    <xf numFmtId="0" fontId="24" fillId="48" borderId="18" xfId="2581" applyFont="1" applyFill="1" applyBorder="1" applyAlignment="1">
      <alignment horizontal="left" wrapText="1" indent="2"/>
    </xf>
    <xf numFmtId="0" fontId="5" fillId="48" borderId="26" xfId="2581" applyFont="1" applyFill="1" applyBorder="1" applyAlignment="1">
      <alignment horizontal="left" wrapText="1"/>
    </xf>
    <xf numFmtId="0" fontId="5" fillId="48" borderId="27" xfId="2581" applyFont="1" applyFill="1" applyBorder="1" applyAlignment="1">
      <alignment horizontal="left" wrapText="1"/>
    </xf>
    <xf numFmtId="167" fontId="5" fillId="48" borderId="27" xfId="2581" applyNumberFormat="1" applyFont="1" applyFill="1" applyBorder="1" applyAlignment="1" applyProtection="1">
      <alignment shrinkToFit="1"/>
      <protection locked="0"/>
    </xf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5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5" fillId="48" borderId="26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6" fontId="29" fillId="48" borderId="0" xfId="2762" applyNumberFormat="1" applyFont="1" applyFill="1"/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168" fontId="6" fillId="48" borderId="13" xfId="1807" applyFont="1" applyFill="1" applyBorder="1" applyAlignment="1" applyProtection="1">
      <alignment horizontal="right" vertical="center" shrinkToFit="1"/>
      <protection locked="0"/>
    </xf>
    <xf numFmtId="168" fontId="6" fillId="48" borderId="13" xfId="1807" applyFont="1" applyFill="1" applyBorder="1" applyAlignment="1" applyProtection="1">
      <alignment horizontal="right" vertical="center" shrinkToFit="1"/>
      <protection hidden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8" xfId="2581" applyFont="1" applyFill="1" applyBorder="1" applyAlignment="1"/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3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167" fontId="5" fillId="48" borderId="12" xfId="0" applyNumberFormat="1" applyFont="1" applyFill="1" applyBorder="1" applyAlignment="1" applyProtection="1">
      <alignment vertical="center" shrinkToFit="1"/>
      <protection hidden="1"/>
    </xf>
    <xf numFmtId="167" fontId="5" fillId="48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24" fillId="48" borderId="18" xfId="2581" applyNumberFormat="1" applyFont="1" applyFill="1" applyBorder="1" applyAlignment="1" applyProtection="1">
      <alignment shrinkToFit="1"/>
      <protection locked="0"/>
    </xf>
    <xf numFmtId="167" fontId="6" fillId="48" borderId="60" xfId="2581" applyNumberFormat="1" applyFont="1" applyFill="1" applyBorder="1" applyAlignment="1" applyProtection="1">
      <alignment shrinkToFit="1"/>
      <protection locked="0"/>
    </xf>
    <xf numFmtId="168" fontId="6" fillId="48" borderId="18" xfId="1823" applyFont="1" applyFill="1" applyBorder="1" applyAlignment="1" applyProtection="1">
      <alignment shrinkToFit="1"/>
      <protection locked="0"/>
    </xf>
    <xf numFmtId="167" fontId="5" fillId="48" borderId="24" xfId="2581" applyNumberFormat="1" applyFont="1" applyFill="1" applyBorder="1" applyAlignment="1" applyProtection="1">
      <alignment shrinkToFit="1"/>
      <protection locked="0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2" fillId="48" borderId="31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9" fillId="48" borderId="32" xfId="2629" applyFont="1" applyFill="1" applyBorder="1" applyAlignment="1">
      <alignment horizontal="left"/>
    </xf>
    <xf numFmtId="0" fontId="9" fillId="48" borderId="31" xfId="2629" applyFont="1" applyFill="1" applyBorder="1" applyAlignment="1">
      <alignment horizontal="left"/>
    </xf>
    <xf numFmtId="0" fontId="22" fillId="48" borderId="11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12" fillId="48" borderId="32" xfId="2629" applyFont="1" applyFill="1" applyBorder="1" applyAlignment="1">
      <alignment horizontal="left" vertical="center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0" fontId="5" fillId="48" borderId="33" xfId="0" applyFont="1" applyFill="1" applyBorder="1" applyAlignment="1">
      <alignment horizontal="left" vertical="center" wrapText="1"/>
    </xf>
    <xf numFmtId="0" fontId="5" fillId="48" borderId="44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2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2" xfId="0" applyFont="1" applyFill="1" applyBorder="1" applyAlignment="1">
      <alignment horizontal="right" wrapText="1"/>
    </xf>
    <xf numFmtId="0" fontId="7" fillId="48" borderId="31" xfId="0" applyFont="1" applyFill="1" applyBorder="1" applyAlignment="1">
      <alignment horizontal="right" wrapText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wrapText="1"/>
    </xf>
    <xf numFmtId="0" fontId="6" fillId="48" borderId="40" xfId="0" applyFont="1" applyFill="1" applyBorder="1" applyAlignment="1">
      <alignment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4" xfId="0" applyFont="1" applyFill="1" applyBorder="1" applyAlignment="1">
      <alignment vertical="center" wrapText="1"/>
    </xf>
    <xf numFmtId="0" fontId="6" fillId="48" borderId="34" xfId="0" applyFont="1" applyFill="1" applyBorder="1" applyAlignment="1">
      <alignment vertical="center" wrapText="1"/>
    </xf>
    <xf numFmtId="0" fontId="5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wrapText="1"/>
    </xf>
    <xf numFmtId="0" fontId="6" fillId="48" borderId="37" xfId="0" applyFont="1" applyFill="1" applyBorder="1" applyAlignment="1">
      <alignment wrapText="1"/>
    </xf>
    <xf numFmtId="0" fontId="5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5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2" xfId="0" applyFont="1" applyFill="1" applyBorder="1" applyAlignment="1">
      <alignment horizontal="right"/>
    </xf>
    <xf numFmtId="0" fontId="5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3" fillId="48" borderId="38" xfId="0" applyFont="1" applyFill="1" applyBorder="1" applyAlignment="1">
      <alignment horizontal="left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167" fontId="5" fillId="48" borderId="25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  <xf numFmtId="0" fontId="5" fillId="48" borderId="25" xfId="2280" applyFont="1" applyFill="1" applyBorder="1" applyAlignment="1">
      <alignment horizontal="center"/>
    </xf>
    <xf numFmtId="0" fontId="5" fillId="48" borderId="24" xfId="2280" applyFont="1" applyFill="1" applyBorder="1" applyAlignment="1">
      <alignment horizontal="center"/>
    </xf>
    <xf numFmtId="3" fontId="6" fillId="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8" fontId="6" fillId="0" borderId="13" xfId="1811" applyFont="1" applyFill="1" applyBorder="1" applyAlignment="1" applyProtection="1">
      <alignment horizontal="right" vertical="center" shrinkToFit="1"/>
      <protection locked="0"/>
    </xf>
    <xf numFmtId="3" fontId="6" fillId="0" borderId="13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3" xfId="0" applyNumberFormat="1" applyFont="1" applyFill="1" applyBorder="1" applyAlignment="1" applyProtection="1">
      <alignment horizontal="right" vertical="center" shrinkToFit="1"/>
    </xf>
    <xf numFmtId="168" fontId="6" fillId="0" borderId="13" xfId="1811" applyFont="1" applyFill="1" applyBorder="1" applyAlignment="1" applyProtection="1">
      <alignment horizontal="right" vertical="center" shrinkToFit="1"/>
      <protection locked="0" hidden="1"/>
    </xf>
    <xf numFmtId="168" fontId="6" fillId="0" borderId="13" xfId="1811" applyFont="1" applyFill="1" applyBorder="1" applyAlignment="1" applyProtection="1">
      <alignment horizontal="right" vertical="center" shrinkToFit="1"/>
    </xf>
    <xf numFmtId="168" fontId="6" fillId="0" borderId="13" xfId="1811" applyFont="1" applyFill="1" applyBorder="1" applyAlignment="1" applyProtection="1">
      <alignment vertical="center" shrinkToFit="1"/>
      <protection locked="0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UF_svi\TFI%20KI\2Q%20-%20konsolidirano\HRV\HPB-fin2016-2Q-NotREV-K-H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>
        <row r="24">
          <cell r="I24">
            <v>1102</v>
          </cell>
        </row>
      </sheetData>
      <sheetData sheetId="1">
        <row r="8">
          <cell r="J8">
            <v>412197218</v>
          </cell>
        </row>
        <row r="9">
          <cell r="J9">
            <v>1767612516</v>
          </cell>
        </row>
        <row r="10">
          <cell r="J10">
            <v>958338782</v>
          </cell>
        </row>
        <row r="11">
          <cell r="J11">
            <v>501234808</v>
          </cell>
        </row>
        <row r="12">
          <cell r="J12">
            <v>715276908</v>
          </cell>
        </row>
        <row r="13">
          <cell r="J13">
            <v>1995759118</v>
          </cell>
        </row>
        <row r="14">
          <cell r="J14">
            <v>566062663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104187886</v>
          </cell>
        </row>
        <row r="18">
          <cell r="J18">
            <v>10164694441</v>
          </cell>
        </row>
        <row r="19">
          <cell r="J19">
            <v>7930000</v>
          </cell>
        </row>
        <row r="20">
          <cell r="J20">
            <v>103134707</v>
          </cell>
        </row>
        <row r="21">
          <cell r="J21">
            <v>156773180</v>
          </cell>
        </row>
        <row r="22">
          <cell r="J22">
            <v>582980978</v>
          </cell>
        </row>
        <row r="26">
          <cell r="J26">
            <v>393994</v>
          </cell>
        </row>
        <row r="27">
          <cell r="J27">
            <v>557730029</v>
          </cell>
        </row>
        <row r="29">
          <cell r="J29">
            <v>2936586232</v>
          </cell>
        </row>
        <row r="30">
          <cell r="J30">
            <v>1060935229</v>
          </cell>
        </row>
        <row r="31">
          <cell r="J31">
            <v>8597206658</v>
          </cell>
        </row>
        <row r="33">
          <cell r="J33">
            <v>0</v>
          </cell>
        </row>
        <row r="34">
          <cell r="J34">
            <v>446650250</v>
          </cell>
        </row>
        <row r="35">
          <cell r="J35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2657714032</v>
          </cell>
        </row>
        <row r="44">
          <cell r="J44">
            <v>1214298000</v>
          </cell>
        </row>
        <row r="45">
          <cell r="J45">
            <v>124777141</v>
          </cell>
        </row>
        <row r="46">
          <cell r="J46">
            <v>-1857790</v>
          </cell>
        </row>
        <row r="47">
          <cell r="J47">
            <v>0</v>
          </cell>
        </row>
        <row r="48">
          <cell r="J48">
            <v>359660725</v>
          </cell>
        </row>
        <row r="49">
          <cell r="J49">
            <v>82088705</v>
          </cell>
        </row>
        <row r="50">
          <cell r="J50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opLeftCell="A45" zoomScaleNormal="100" zoomScaleSheetLayoutView="100" workbookViewId="0">
      <selection activeCell="A60" sqref="A1:I60"/>
    </sheetView>
  </sheetViews>
  <sheetFormatPr defaultColWidth="9.109375" defaultRowHeight="13.2" x14ac:dyDescent="0.25"/>
  <cols>
    <col min="1" max="1" width="9.109375" style="2"/>
    <col min="2" max="2" width="14.109375" style="2" customWidth="1"/>
    <col min="3" max="3" width="9.109375" style="2"/>
    <col min="4" max="4" width="11.109375" style="2" customWidth="1"/>
    <col min="5" max="5" width="10.6640625" style="2" customWidth="1"/>
    <col min="6" max="6" width="11.33203125" style="2" customWidth="1"/>
    <col min="7" max="7" width="12.5546875" style="2" customWidth="1"/>
    <col min="8" max="8" width="19" style="2" customWidth="1"/>
    <col min="9" max="9" width="22.33203125" style="2" customWidth="1"/>
    <col min="10" max="16384" width="9.109375" style="2"/>
  </cols>
  <sheetData>
    <row r="1" spans="1:10" ht="15.6" x14ac:dyDescent="0.25">
      <c r="A1" s="210" t="s">
        <v>249</v>
      </c>
      <c r="B1" s="210"/>
      <c r="C1" s="1"/>
      <c r="D1" s="1"/>
      <c r="E1" s="1"/>
      <c r="F1" s="1"/>
      <c r="G1" s="1"/>
      <c r="H1" s="1"/>
      <c r="I1" s="1"/>
      <c r="J1" s="1"/>
    </row>
    <row r="2" spans="1:10" x14ac:dyDescent="0.25">
      <c r="A2" s="232" t="s">
        <v>250</v>
      </c>
      <c r="B2" s="232"/>
      <c r="C2" s="232"/>
      <c r="D2" s="233"/>
      <c r="E2" s="3" t="s">
        <v>251</v>
      </c>
      <c r="F2" s="4"/>
      <c r="G2" s="5" t="s">
        <v>167</v>
      </c>
      <c r="H2" s="3" t="s">
        <v>304</v>
      </c>
      <c r="I2" s="38"/>
      <c r="J2" s="1"/>
    </row>
    <row r="3" spans="1:10" x14ac:dyDescent="0.25">
      <c r="A3" s="6"/>
      <c r="B3" s="6"/>
      <c r="C3" s="6"/>
      <c r="D3" s="6"/>
      <c r="E3" s="7"/>
      <c r="F3" s="7"/>
      <c r="G3" s="6"/>
      <c r="H3" s="6"/>
      <c r="I3" s="39"/>
      <c r="J3" s="1"/>
    </row>
    <row r="4" spans="1:10" ht="14.25" customHeight="1" x14ac:dyDescent="0.25">
      <c r="A4" s="234" t="s">
        <v>252</v>
      </c>
      <c r="B4" s="234"/>
      <c r="C4" s="234"/>
      <c r="D4" s="234"/>
      <c r="E4" s="234"/>
      <c r="F4" s="234"/>
      <c r="G4" s="234"/>
      <c r="H4" s="234"/>
      <c r="I4" s="234"/>
      <c r="J4" s="1"/>
    </row>
    <row r="5" spans="1:10" x14ac:dyDescent="0.25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5">
      <c r="A6" s="191" t="s">
        <v>255</v>
      </c>
      <c r="B6" s="192"/>
      <c r="C6" s="204" t="s">
        <v>9</v>
      </c>
      <c r="D6" s="217"/>
      <c r="E6" s="235"/>
      <c r="F6" s="235"/>
      <c r="G6" s="235"/>
      <c r="H6" s="235"/>
      <c r="I6" s="34"/>
      <c r="J6" s="1"/>
    </row>
    <row r="7" spans="1:10" x14ac:dyDescent="0.25">
      <c r="A7" s="35"/>
      <c r="B7" s="35"/>
      <c r="C7" s="13"/>
      <c r="D7" s="13"/>
      <c r="E7" s="235"/>
      <c r="F7" s="235"/>
      <c r="G7" s="235"/>
      <c r="H7" s="235"/>
      <c r="I7" s="34"/>
      <c r="J7" s="1"/>
    </row>
    <row r="8" spans="1:10" x14ac:dyDescent="0.25">
      <c r="A8" s="236" t="s">
        <v>254</v>
      </c>
      <c r="B8" s="237"/>
      <c r="C8" s="204" t="s">
        <v>10</v>
      </c>
      <c r="D8" s="217"/>
      <c r="E8" s="235"/>
      <c r="F8" s="235"/>
      <c r="G8" s="235"/>
      <c r="H8" s="235"/>
      <c r="I8" s="13"/>
      <c r="J8" s="1"/>
    </row>
    <row r="9" spans="1:10" x14ac:dyDescent="0.25">
      <c r="A9" s="36"/>
      <c r="B9" s="36"/>
      <c r="C9" s="14"/>
      <c r="D9" s="13"/>
      <c r="E9" s="13"/>
      <c r="F9" s="13"/>
      <c r="G9" s="13"/>
      <c r="H9" s="13"/>
      <c r="I9" s="13"/>
      <c r="J9" s="1"/>
    </row>
    <row r="10" spans="1:10" x14ac:dyDescent="0.25">
      <c r="A10" s="184" t="s">
        <v>253</v>
      </c>
      <c r="B10" s="185"/>
      <c r="C10" s="204" t="s">
        <v>11</v>
      </c>
      <c r="D10" s="217"/>
      <c r="E10" s="13"/>
      <c r="F10" s="13"/>
      <c r="G10" s="13"/>
      <c r="H10" s="13"/>
      <c r="I10" s="13"/>
      <c r="J10" s="1"/>
    </row>
    <row r="11" spans="1:10" x14ac:dyDescent="0.25">
      <c r="A11" s="185"/>
      <c r="B11" s="185"/>
      <c r="C11" s="13"/>
      <c r="D11" s="13"/>
      <c r="E11" s="13"/>
      <c r="F11" s="13"/>
      <c r="G11" s="13"/>
      <c r="H11" s="13"/>
      <c r="I11" s="13"/>
      <c r="J11" s="1"/>
    </row>
    <row r="12" spans="1:10" x14ac:dyDescent="0.25">
      <c r="A12" s="191" t="s">
        <v>256</v>
      </c>
      <c r="B12" s="192"/>
      <c r="C12" s="193" t="s">
        <v>280</v>
      </c>
      <c r="D12" s="225"/>
      <c r="E12" s="225"/>
      <c r="F12" s="225"/>
      <c r="G12" s="225"/>
      <c r="H12" s="225"/>
      <c r="I12" s="225"/>
      <c r="J12" s="1"/>
    </row>
    <row r="13" spans="1:10" x14ac:dyDescent="0.25">
      <c r="A13" s="35"/>
      <c r="B13" s="35"/>
      <c r="C13" s="15"/>
      <c r="D13" s="13"/>
      <c r="E13" s="13"/>
      <c r="F13" s="13"/>
      <c r="G13" s="13"/>
      <c r="H13" s="13"/>
      <c r="I13" s="13"/>
      <c r="J13" s="1"/>
    </row>
    <row r="14" spans="1:10" x14ac:dyDescent="0.25">
      <c r="A14" s="191" t="s">
        <v>257</v>
      </c>
      <c r="B14" s="192"/>
      <c r="C14" s="226">
        <v>10000</v>
      </c>
      <c r="D14" s="227"/>
      <c r="E14" s="13"/>
      <c r="F14" s="193" t="s">
        <v>12</v>
      </c>
      <c r="G14" s="225"/>
      <c r="H14" s="225"/>
      <c r="I14" s="225"/>
      <c r="J14" s="1"/>
    </row>
    <row r="15" spans="1:10" x14ac:dyDescent="0.25">
      <c r="A15" s="35"/>
      <c r="B15" s="35"/>
      <c r="C15" s="13"/>
      <c r="D15" s="13"/>
      <c r="E15" s="13"/>
      <c r="F15" s="13"/>
      <c r="G15" s="13"/>
      <c r="H15" s="13"/>
      <c r="I15" s="13"/>
      <c r="J15" s="1"/>
    </row>
    <row r="16" spans="1:10" x14ac:dyDescent="0.25">
      <c r="A16" s="191" t="s">
        <v>258</v>
      </c>
      <c r="B16" s="192"/>
      <c r="C16" s="193" t="s">
        <v>13</v>
      </c>
      <c r="D16" s="225"/>
      <c r="E16" s="225"/>
      <c r="F16" s="225"/>
      <c r="G16" s="225"/>
      <c r="H16" s="225"/>
      <c r="I16" s="225"/>
      <c r="J16" s="1"/>
    </row>
    <row r="17" spans="1:10" x14ac:dyDescent="0.25">
      <c r="A17" s="35"/>
      <c r="B17" s="35"/>
      <c r="C17" s="13"/>
      <c r="D17" s="13"/>
      <c r="E17" s="13"/>
      <c r="F17" s="13"/>
      <c r="G17" s="13"/>
      <c r="H17" s="13"/>
      <c r="I17" s="13"/>
      <c r="J17" s="1"/>
    </row>
    <row r="18" spans="1:10" x14ac:dyDescent="0.25">
      <c r="A18" s="191" t="s">
        <v>259</v>
      </c>
      <c r="B18" s="192"/>
      <c r="C18" s="213" t="s">
        <v>14</v>
      </c>
      <c r="D18" s="214"/>
      <c r="E18" s="214"/>
      <c r="F18" s="214"/>
      <c r="G18" s="214"/>
      <c r="H18" s="214"/>
      <c r="I18" s="214"/>
      <c r="J18" s="1"/>
    </row>
    <row r="19" spans="1:10" x14ac:dyDescent="0.25">
      <c r="A19" s="35"/>
      <c r="B19" s="35"/>
      <c r="C19" s="15"/>
      <c r="D19" s="13"/>
      <c r="E19" s="13"/>
      <c r="F19" s="13"/>
      <c r="G19" s="13"/>
      <c r="H19" s="13"/>
      <c r="I19" s="13"/>
      <c r="J19" s="1"/>
    </row>
    <row r="20" spans="1:10" x14ac:dyDescent="0.25">
      <c r="A20" s="191" t="s">
        <v>260</v>
      </c>
      <c r="B20" s="192"/>
      <c r="C20" s="213" t="s">
        <v>15</v>
      </c>
      <c r="D20" s="214"/>
      <c r="E20" s="214"/>
      <c r="F20" s="214"/>
      <c r="G20" s="214"/>
      <c r="H20" s="214"/>
      <c r="I20" s="214"/>
      <c r="J20" s="1"/>
    </row>
    <row r="21" spans="1:10" x14ac:dyDescent="0.25">
      <c r="A21" s="35"/>
      <c r="B21" s="35"/>
      <c r="C21" s="15"/>
      <c r="D21" s="13"/>
      <c r="E21" s="13"/>
      <c r="F21" s="13"/>
      <c r="G21" s="13"/>
      <c r="H21" s="13"/>
      <c r="I21" s="13"/>
      <c r="J21" s="1"/>
    </row>
    <row r="22" spans="1:10" x14ac:dyDescent="0.25">
      <c r="A22" s="191" t="s">
        <v>261</v>
      </c>
      <c r="B22" s="192"/>
      <c r="C22" s="16">
        <v>133</v>
      </c>
      <c r="D22" s="193" t="s">
        <v>12</v>
      </c>
      <c r="E22" s="228"/>
      <c r="F22" s="229"/>
      <c r="G22" s="230"/>
      <c r="H22" s="231"/>
      <c r="I22" s="24"/>
      <c r="J22" s="1"/>
    </row>
    <row r="23" spans="1:10" x14ac:dyDescent="0.25">
      <c r="A23" s="35"/>
      <c r="B23" s="35"/>
      <c r="C23" s="13"/>
      <c r="D23" s="17"/>
      <c r="E23" s="17"/>
      <c r="F23" s="17"/>
      <c r="G23" s="17"/>
      <c r="H23" s="13"/>
      <c r="I23" s="13"/>
      <c r="J23" s="1"/>
    </row>
    <row r="24" spans="1:10" x14ac:dyDescent="0.25">
      <c r="A24" s="191" t="s">
        <v>262</v>
      </c>
      <c r="B24" s="192"/>
      <c r="C24" s="16">
        <v>21</v>
      </c>
      <c r="D24" s="193" t="s">
        <v>16</v>
      </c>
      <c r="E24" s="228"/>
      <c r="F24" s="228"/>
      <c r="G24" s="229"/>
      <c r="H24" s="166" t="s">
        <v>264</v>
      </c>
      <c r="I24" s="40">
        <v>1101</v>
      </c>
      <c r="J24" s="1"/>
    </row>
    <row r="25" spans="1:10" x14ac:dyDescent="0.25">
      <c r="A25" s="35"/>
      <c r="B25" s="35"/>
      <c r="C25" s="13"/>
      <c r="D25" s="17"/>
      <c r="E25" s="17"/>
      <c r="F25" s="17"/>
      <c r="G25" s="35"/>
      <c r="H25" s="167" t="s">
        <v>265</v>
      </c>
      <c r="I25" s="15"/>
      <c r="J25" s="1"/>
    </row>
    <row r="26" spans="1:10" x14ac:dyDescent="0.25">
      <c r="A26" s="191" t="s">
        <v>263</v>
      </c>
      <c r="B26" s="192"/>
      <c r="C26" s="18" t="s">
        <v>287</v>
      </c>
      <c r="D26" s="19"/>
      <c r="E26" s="1"/>
      <c r="F26" s="20"/>
      <c r="G26" s="191" t="s">
        <v>266</v>
      </c>
      <c r="H26" s="192"/>
      <c r="I26" s="41" t="s">
        <v>17</v>
      </c>
      <c r="J26" s="1"/>
    </row>
    <row r="27" spans="1:10" x14ac:dyDescent="0.25">
      <c r="A27" s="35"/>
      <c r="B27" s="35"/>
      <c r="C27" s="13"/>
      <c r="D27" s="20"/>
      <c r="E27" s="20"/>
      <c r="F27" s="20"/>
      <c r="G27" s="20"/>
      <c r="H27" s="13"/>
      <c r="I27" s="42"/>
      <c r="J27" s="1"/>
    </row>
    <row r="28" spans="1:10" x14ac:dyDescent="0.25">
      <c r="A28" s="220" t="s">
        <v>267</v>
      </c>
      <c r="B28" s="221"/>
      <c r="C28" s="219"/>
      <c r="D28" s="219"/>
      <c r="E28" s="221" t="s">
        <v>268</v>
      </c>
      <c r="F28" s="222"/>
      <c r="G28" s="222"/>
      <c r="H28" s="219" t="s">
        <v>269</v>
      </c>
      <c r="I28" s="198"/>
      <c r="J28" s="1"/>
    </row>
    <row r="29" spans="1:10" x14ac:dyDescent="0.25">
      <c r="A29" s="1"/>
      <c r="B29" s="1"/>
      <c r="C29" s="1"/>
      <c r="D29" s="13"/>
      <c r="E29" s="13"/>
      <c r="F29" s="13"/>
      <c r="G29" s="13"/>
      <c r="H29" s="21"/>
      <c r="I29" s="42"/>
      <c r="J29" s="1"/>
    </row>
    <row r="30" spans="1:10" x14ac:dyDescent="0.25">
      <c r="A30" s="194" t="s">
        <v>288</v>
      </c>
      <c r="B30" s="211"/>
      <c r="C30" s="211"/>
      <c r="D30" s="212"/>
      <c r="E30" s="193" t="s">
        <v>289</v>
      </c>
      <c r="F30" s="211"/>
      <c r="G30" s="212"/>
      <c r="H30" s="215" t="s">
        <v>290</v>
      </c>
      <c r="I30" s="216"/>
      <c r="J30" s="1"/>
    </row>
    <row r="31" spans="1:10" x14ac:dyDescent="0.25">
      <c r="A31" s="167"/>
      <c r="B31" s="167"/>
      <c r="C31" s="169"/>
      <c r="D31" s="223"/>
      <c r="E31" s="223"/>
      <c r="F31" s="223"/>
      <c r="G31" s="224"/>
      <c r="H31" s="17"/>
      <c r="I31" s="170"/>
      <c r="J31" s="1"/>
    </row>
    <row r="32" spans="1:10" x14ac:dyDescent="0.25">
      <c r="A32" s="194" t="s">
        <v>291</v>
      </c>
      <c r="B32" s="211"/>
      <c r="C32" s="211"/>
      <c r="D32" s="212"/>
      <c r="E32" s="193" t="s">
        <v>306</v>
      </c>
      <c r="F32" s="211"/>
      <c r="G32" s="212"/>
      <c r="H32" s="215" t="s">
        <v>292</v>
      </c>
      <c r="I32" s="216"/>
      <c r="J32" s="1"/>
    </row>
    <row r="33" spans="1:10" x14ac:dyDescent="0.25">
      <c r="A33" s="167"/>
      <c r="B33" s="167"/>
      <c r="C33" s="169"/>
      <c r="D33" s="171"/>
      <c r="E33" s="171"/>
      <c r="F33" s="171"/>
      <c r="G33" s="172"/>
      <c r="H33" s="17"/>
      <c r="I33" s="173"/>
      <c r="J33" s="1"/>
    </row>
    <row r="34" spans="1:10" x14ac:dyDescent="0.25">
      <c r="A34" s="194" t="s">
        <v>293</v>
      </c>
      <c r="B34" s="211"/>
      <c r="C34" s="211"/>
      <c r="D34" s="212"/>
      <c r="E34" s="193" t="s">
        <v>294</v>
      </c>
      <c r="F34" s="211"/>
      <c r="G34" s="212"/>
      <c r="H34" s="215" t="s">
        <v>295</v>
      </c>
      <c r="I34" s="216"/>
      <c r="J34" s="1"/>
    </row>
    <row r="35" spans="1:10" x14ac:dyDescent="0.25">
      <c r="A35" s="167"/>
      <c r="B35" s="167"/>
      <c r="C35" s="169"/>
      <c r="D35" s="171"/>
      <c r="E35" s="171"/>
      <c r="F35" s="171"/>
      <c r="G35" s="172"/>
      <c r="H35" s="17"/>
      <c r="I35" s="173"/>
      <c r="J35" s="1"/>
    </row>
    <row r="36" spans="1:10" x14ac:dyDescent="0.25">
      <c r="A36" s="194" t="s">
        <v>296</v>
      </c>
      <c r="B36" s="211"/>
      <c r="C36" s="211"/>
      <c r="D36" s="212"/>
      <c r="E36" s="193" t="s">
        <v>297</v>
      </c>
      <c r="F36" s="211"/>
      <c r="G36" s="211"/>
      <c r="H36" s="215" t="s">
        <v>298</v>
      </c>
      <c r="I36" s="216"/>
      <c r="J36" s="1"/>
    </row>
    <row r="37" spans="1:10" x14ac:dyDescent="0.25">
      <c r="A37" s="22"/>
      <c r="B37" s="22"/>
      <c r="C37" s="186"/>
      <c r="D37" s="187"/>
      <c r="E37" s="13"/>
      <c r="F37" s="186"/>
      <c r="G37" s="187"/>
      <c r="H37" s="13"/>
      <c r="I37" s="13"/>
      <c r="J37" s="1"/>
    </row>
    <row r="38" spans="1:10" x14ac:dyDescent="0.25">
      <c r="A38" s="206"/>
      <c r="B38" s="207"/>
      <c r="C38" s="207"/>
      <c r="D38" s="208"/>
      <c r="E38" s="209"/>
      <c r="F38" s="207"/>
      <c r="G38" s="207"/>
      <c r="H38" s="204"/>
      <c r="I38" s="205"/>
      <c r="J38" s="1"/>
    </row>
    <row r="39" spans="1:10" x14ac:dyDescent="0.25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5">
      <c r="A40" s="206"/>
      <c r="B40" s="207"/>
      <c r="C40" s="207"/>
      <c r="D40" s="208"/>
      <c r="E40" s="209"/>
      <c r="F40" s="207"/>
      <c r="G40" s="207"/>
      <c r="H40" s="204"/>
      <c r="I40" s="205"/>
      <c r="J40" s="1"/>
    </row>
    <row r="41" spans="1:10" x14ac:dyDescent="0.25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5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5">
      <c r="A43" s="184" t="s">
        <v>270</v>
      </c>
      <c r="B43" s="185"/>
      <c r="C43" s="26"/>
      <c r="D43" s="14"/>
      <c r="E43" s="14"/>
      <c r="F43" s="26"/>
      <c r="G43" s="14"/>
      <c r="H43" s="14"/>
      <c r="I43" s="14"/>
      <c r="J43" s="1"/>
    </row>
    <row r="44" spans="1:10" x14ac:dyDescent="0.25">
      <c r="A44" s="184" t="s">
        <v>271</v>
      </c>
      <c r="B44" s="188"/>
      <c r="C44" s="204" t="s">
        <v>283</v>
      </c>
      <c r="D44" s="217"/>
      <c r="E44" s="13"/>
      <c r="F44" s="193" t="s">
        <v>283</v>
      </c>
      <c r="G44" s="207"/>
      <c r="H44" s="207"/>
      <c r="I44" s="207"/>
      <c r="J44" s="1"/>
    </row>
    <row r="45" spans="1:10" x14ac:dyDescent="0.25">
      <c r="A45" s="22"/>
      <c r="B45" s="22"/>
      <c r="C45" s="186"/>
      <c r="D45" s="187"/>
      <c r="E45" s="13"/>
      <c r="F45" s="186"/>
      <c r="G45" s="218"/>
      <c r="H45" s="27"/>
      <c r="I45" s="27"/>
      <c r="J45" s="1"/>
    </row>
    <row r="46" spans="1:10" x14ac:dyDescent="0.25">
      <c r="A46" s="184" t="s">
        <v>272</v>
      </c>
      <c r="B46" s="188"/>
      <c r="C46" s="193" t="s">
        <v>299</v>
      </c>
      <c r="D46" s="194"/>
      <c r="E46" s="194"/>
      <c r="F46" s="194"/>
      <c r="G46" s="194"/>
      <c r="H46" s="194"/>
      <c r="I46" s="194"/>
      <c r="J46" s="1"/>
    </row>
    <row r="47" spans="1:10" x14ac:dyDescent="0.25">
      <c r="A47" s="35"/>
      <c r="B47" s="35"/>
      <c r="C47" s="15"/>
      <c r="D47" s="13"/>
      <c r="E47" s="13"/>
      <c r="F47" s="13"/>
      <c r="G47" s="13"/>
      <c r="H47" s="13"/>
      <c r="I47" s="13"/>
      <c r="J47" s="1"/>
    </row>
    <row r="48" spans="1:10" x14ac:dyDescent="0.25">
      <c r="A48" s="184" t="s">
        <v>273</v>
      </c>
      <c r="B48" s="188"/>
      <c r="C48" s="202" t="s">
        <v>300</v>
      </c>
      <c r="D48" s="190"/>
      <c r="E48" s="203"/>
      <c r="F48" s="13"/>
      <c r="G48" s="166" t="s">
        <v>274</v>
      </c>
      <c r="H48" s="202" t="s">
        <v>18</v>
      </c>
      <c r="I48" s="190"/>
      <c r="J48" s="1"/>
    </row>
    <row r="49" spans="1:10" x14ac:dyDescent="0.25">
      <c r="A49" s="35"/>
      <c r="B49" s="35"/>
      <c r="C49" s="15"/>
      <c r="D49" s="13"/>
      <c r="E49" s="13"/>
      <c r="F49" s="13"/>
      <c r="G49" s="13"/>
      <c r="H49" s="13"/>
      <c r="I49" s="13"/>
      <c r="J49" s="1"/>
    </row>
    <row r="50" spans="1:10" x14ac:dyDescent="0.25">
      <c r="A50" s="184" t="s">
        <v>259</v>
      </c>
      <c r="B50" s="188"/>
      <c r="C50" s="189" t="s">
        <v>301</v>
      </c>
      <c r="D50" s="190"/>
      <c r="E50" s="190"/>
      <c r="F50" s="190"/>
      <c r="G50" s="190"/>
      <c r="H50" s="190"/>
      <c r="I50" s="190"/>
      <c r="J50" s="1"/>
    </row>
    <row r="51" spans="1:10" x14ac:dyDescent="0.25">
      <c r="A51" s="35"/>
      <c r="B51" s="35"/>
      <c r="C51" s="13"/>
      <c r="D51" s="13"/>
      <c r="E51" s="13"/>
      <c r="F51" s="13"/>
      <c r="G51" s="13"/>
      <c r="H51" s="13"/>
      <c r="I51" s="13"/>
      <c r="J51" s="1"/>
    </row>
    <row r="52" spans="1:10" x14ac:dyDescent="0.25">
      <c r="A52" s="191" t="s">
        <v>275</v>
      </c>
      <c r="B52" s="192"/>
      <c r="C52" s="193" t="s">
        <v>19</v>
      </c>
      <c r="D52" s="194"/>
      <c r="E52" s="194"/>
      <c r="F52" s="194"/>
      <c r="G52" s="194"/>
      <c r="H52" s="194"/>
      <c r="I52" s="194"/>
      <c r="J52" s="1"/>
    </row>
    <row r="53" spans="1:10" x14ac:dyDescent="0.25">
      <c r="A53" s="14"/>
      <c r="B53" s="14"/>
      <c r="C53" s="200" t="s">
        <v>276</v>
      </c>
      <c r="D53" s="201"/>
      <c r="E53" s="201"/>
      <c r="F53" s="201"/>
      <c r="G53" s="201"/>
      <c r="H53" s="201"/>
      <c r="I53" s="31"/>
      <c r="J53" s="1"/>
    </row>
    <row r="54" spans="1:10" x14ac:dyDescent="0.25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5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5">
      <c r="A56" s="14"/>
      <c r="B56" s="195" t="s">
        <v>277</v>
      </c>
      <c r="C56" s="196"/>
      <c r="D56" s="196"/>
      <c r="E56" s="196"/>
      <c r="F56" s="29"/>
      <c r="G56" s="29"/>
      <c r="H56" s="29"/>
      <c r="I56" s="29"/>
      <c r="J56" s="1"/>
    </row>
    <row r="57" spans="1:10" x14ac:dyDescent="0.25">
      <c r="A57" s="14"/>
      <c r="B57" s="195" t="s">
        <v>278</v>
      </c>
      <c r="C57" s="196"/>
      <c r="D57" s="196"/>
      <c r="E57" s="196"/>
      <c r="F57" s="196"/>
      <c r="G57" s="196"/>
      <c r="H57" s="196"/>
      <c r="I57" s="196"/>
      <c r="J57" s="1"/>
    </row>
    <row r="58" spans="1:10" x14ac:dyDescent="0.25">
      <c r="A58" s="14"/>
      <c r="B58" s="195" t="s">
        <v>279</v>
      </c>
      <c r="C58" s="196"/>
      <c r="D58" s="196"/>
      <c r="E58" s="196"/>
      <c r="F58" s="196"/>
      <c r="G58" s="196"/>
      <c r="H58" s="196"/>
      <c r="I58" s="29"/>
      <c r="J58" s="1"/>
    </row>
    <row r="59" spans="1:10" x14ac:dyDescent="0.25">
      <c r="A59" s="14"/>
      <c r="B59" s="195" t="s">
        <v>282</v>
      </c>
      <c r="C59" s="196"/>
      <c r="D59" s="196"/>
      <c r="E59" s="196"/>
      <c r="F59" s="196"/>
      <c r="G59" s="196"/>
      <c r="H59" s="196"/>
      <c r="I59" s="196"/>
      <c r="J59" s="1"/>
    </row>
    <row r="60" spans="1:10" x14ac:dyDescent="0.25">
      <c r="A60" s="14"/>
      <c r="B60" s="195" t="s">
        <v>281</v>
      </c>
      <c r="C60" s="196"/>
      <c r="D60" s="196"/>
      <c r="E60" s="196"/>
      <c r="F60" s="196"/>
      <c r="G60" s="196"/>
      <c r="H60" s="196"/>
      <c r="I60" s="196"/>
      <c r="J60" s="1"/>
    </row>
    <row r="61" spans="1:10" x14ac:dyDescent="0.25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5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5">
      <c r="A63" s="43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5">
      <c r="A64" s="13"/>
      <c r="B64" s="13"/>
      <c r="C64" s="13"/>
      <c r="D64" s="13"/>
      <c r="E64" s="14"/>
      <c r="F64" s="1"/>
      <c r="G64" s="197"/>
      <c r="H64" s="198"/>
      <c r="I64" s="199"/>
      <c r="J64" s="1"/>
    </row>
    <row r="65" spans="1:10" x14ac:dyDescent="0.25">
      <c r="A65" s="37"/>
      <c r="B65" s="37"/>
      <c r="C65" s="13"/>
      <c r="D65" s="13"/>
      <c r="E65" s="13"/>
      <c r="F65" s="13"/>
      <c r="G65" s="186"/>
      <c r="H65" s="187"/>
      <c r="I65" s="13"/>
      <c r="J65" s="1"/>
    </row>
  </sheetData>
  <protectedRanges>
    <protectedRange sqref="I24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2"/>
  </protectedRanges>
  <mergeCells count="75"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46:B46"/>
    <mergeCell ref="A44:B44"/>
    <mergeCell ref="C44:D44"/>
    <mergeCell ref="F44:I44"/>
    <mergeCell ref="C46:I46"/>
    <mergeCell ref="C45:D45"/>
    <mergeCell ref="F45:G45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</mergeCells>
  <phoneticPr fontId="4" type="noConversion"/>
  <conditionalFormatting sqref="H29">
    <cfRule type="cellIs" dxfId="20" priority="2" stopIfTrue="1" operator="equal">
      <formula>"DA"</formula>
    </cfRule>
  </conditionalFormatting>
  <conditionalFormatting sqref="H2">
    <cfRule type="cellIs" dxfId="19" priority="3" stopIfTrue="1" operator="lessThan">
      <formula>#REF!</formula>
    </cfRule>
  </conditionalFormatting>
  <conditionalFormatting sqref="H2">
    <cfRule type="cellIs" dxfId="18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A2" sqref="A2:K56"/>
    </sheetView>
  </sheetViews>
  <sheetFormatPr defaultColWidth="9.109375" defaultRowHeight="13.2" x14ac:dyDescent="0.25"/>
  <cols>
    <col min="1" max="9" width="9.109375" style="69"/>
    <col min="10" max="11" width="15.33203125" style="69" customWidth="1"/>
    <col min="12" max="12" width="11.109375" style="69" bestFit="1" customWidth="1"/>
    <col min="13" max="13" width="11.6640625" style="69" bestFit="1" customWidth="1"/>
    <col min="14" max="16384" width="9.109375" style="69"/>
  </cols>
  <sheetData>
    <row r="1" spans="1:1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89"/>
    </row>
    <row r="2" spans="1:11" x14ac:dyDescent="0.25">
      <c r="A2" s="276" t="s">
        <v>87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x14ac:dyDescent="0.25">
      <c r="A3" s="52"/>
      <c r="B3" s="52"/>
      <c r="C3" s="52"/>
      <c r="D3" s="277" t="s">
        <v>86</v>
      </c>
      <c r="E3" s="278"/>
      <c r="F3" s="279" t="s">
        <v>304</v>
      </c>
      <c r="G3" s="280"/>
      <c r="H3" s="52"/>
      <c r="I3" s="52"/>
      <c r="J3" s="281" t="s">
        <v>54</v>
      </c>
      <c r="K3" s="281"/>
    </row>
    <row r="4" spans="1:11" ht="21.6" x14ac:dyDescent="0.25">
      <c r="A4" s="282" t="s">
        <v>88</v>
      </c>
      <c r="B4" s="282"/>
      <c r="C4" s="282"/>
      <c r="D4" s="282"/>
      <c r="E4" s="282"/>
      <c r="F4" s="282"/>
      <c r="G4" s="282"/>
      <c r="H4" s="282"/>
      <c r="I4" s="148" t="s">
        <v>89</v>
      </c>
      <c r="J4" s="149" t="s">
        <v>59</v>
      </c>
      <c r="K4" s="149" t="s">
        <v>60</v>
      </c>
    </row>
    <row r="5" spans="1:11" x14ac:dyDescent="0.25">
      <c r="A5" s="269">
        <v>1</v>
      </c>
      <c r="B5" s="269"/>
      <c r="C5" s="269"/>
      <c r="D5" s="269"/>
      <c r="E5" s="269"/>
      <c r="F5" s="269"/>
      <c r="G5" s="269"/>
      <c r="H5" s="269"/>
      <c r="I5" s="47">
        <v>2</v>
      </c>
      <c r="J5" s="149">
        <v>3</v>
      </c>
      <c r="K5" s="149">
        <v>4</v>
      </c>
    </row>
    <row r="6" spans="1:11" x14ac:dyDescent="0.25">
      <c r="A6" s="270" t="s">
        <v>138</v>
      </c>
      <c r="B6" s="271"/>
      <c r="C6" s="271"/>
      <c r="D6" s="271"/>
      <c r="E6" s="271"/>
      <c r="F6" s="271"/>
      <c r="G6" s="271"/>
      <c r="H6" s="271"/>
      <c r="I6" s="271"/>
      <c r="J6" s="271"/>
      <c r="K6" s="272"/>
    </row>
    <row r="7" spans="1:11" x14ac:dyDescent="0.25">
      <c r="A7" s="273" t="s">
        <v>90</v>
      </c>
      <c r="B7" s="274"/>
      <c r="C7" s="274"/>
      <c r="D7" s="274"/>
      <c r="E7" s="274"/>
      <c r="F7" s="274"/>
      <c r="G7" s="274"/>
      <c r="H7" s="275"/>
      <c r="I7" s="54">
        <v>1</v>
      </c>
      <c r="J7" s="55">
        <f>SUM(J8:J9)</f>
        <v>2179809734</v>
      </c>
      <c r="K7" s="348">
        <f>SUM(K8:K9)</f>
        <v>2313312878</v>
      </c>
    </row>
    <row r="8" spans="1:11" x14ac:dyDescent="0.25">
      <c r="A8" s="260" t="s">
        <v>91</v>
      </c>
      <c r="B8" s="261"/>
      <c r="C8" s="261"/>
      <c r="D8" s="261"/>
      <c r="E8" s="261"/>
      <c r="F8" s="261"/>
      <c r="G8" s="261"/>
      <c r="H8" s="262"/>
      <c r="I8" s="56">
        <v>2</v>
      </c>
      <c r="J8" s="57">
        <f>+[1]BILANCA!J8</f>
        <v>412197218</v>
      </c>
      <c r="K8" s="349">
        <v>451003058</v>
      </c>
    </row>
    <row r="9" spans="1:11" x14ac:dyDescent="0.25">
      <c r="A9" s="260" t="s">
        <v>92</v>
      </c>
      <c r="B9" s="261"/>
      <c r="C9" s="261"/>
      <c r="D9" s="261"/>
      <c r="E9" s="261"/>
      <c r="F9" s="261"/>
      <c r="G9" s="261"/>
      <c r="H9" s="262"/>
      <c r="I9" s="56">
        <v>3</v>
      </c>
      <c r="J9" s="57">
        <f>+[1]BILANCA!J9</f>
        <v>1767612516</v>
      </c>
      <c r="K9" s="349">
        <v>1862309820</v>
      </c>
    </row>
    <row r="10" spans="1:11" x14ac:dyDescent="0.25">
      <c r="A10" s="260" t="s">
        <v>213</v>
      </c>
      <c r="B10" s="261"/>
      <c r="C10" s="261"/>
      <c r="D10" s="261"/>
      <c r="E10" s="261"/>
      <c r="F10" s="261"/>
      <c r="G10" s="261"/>
      <c r="H10" s="262"/>
      <c r="I10" s="56">
        <v>4</v>
      </c>
      <c r="J10" s="57">
        <f>+[1]BILANCA!J10</f>
        <v>958338782</v>
      </c>
      <c r="K10" s="349">
        <v>945432627</v>
      </c>
    </row>
    <row r="11" spans="1:11" x14ac:dyDescent="0.25">
      <c r="A11" s="260" t="s">
        <v>93</v>
      </c>
      <c r="B11" s="261"/>
      <c r="C11" s="261"/>
      <c r="D11" s="261"/>
      <c r="E11" s="261"/>
      <c r="F11" s="261"/>
      <c r="G11" s="261"/>
      <c r="H11" s="262"/>
      <c r="I11" s="56">
        <v>5</v>
      </c>
      <c r="J11" s="57">
        <f>+[1]BILANCA!J11</f>
        <v>501234808</v>
      </c>
      <c r="K11" s="349">
        <v>612920409</v>
      </c>
    </row>
    <row r="12" spans="1:11" x14ac:dyDescent="0.25">
      <c r="A12" s="260" t="s">
        <v>94</v>
      </c>
      <c r="B12" s="261"/>
      <c r="C12" s="261"/>
      <c r="D12" s="261"/>
      <c r="E12" s="261"/>
      <c r="F12" s="261"/>
      <c r="G12" s="261"/>
      <c r="H12" s="262"/>
      <c r="I12" s="56">
        <v>6</v>
      </c>
      <c r="J12" s="57">
        <f>+[1]BILANCA!J12</f>
        <v>715276908</v>
      </c>
      <c r="K12" s="349">
        <v>706695363</v>
      </c>
    </row>
    <row r="13" spans="1:11" x14ac:dyDescent="0.25">
      <c r="A13" s="260" t="s">
        <v>95</v>
      </c>
      <c r="B13" s="261"/>
      <c r="C13" s="261"/>
      <c r="D13" s="261"/>
      <c r="E13" s="261"/>
      <c r="F13" s="261"/>
      <c r="G13" s="261"/>
      <c r="H13" s="262"/>
      <c r="I13" s="56">
        <v>7</v>
      </c>
      <c r="J13" s="57">
        <f>+[1]BILANCA!J13</f>
        <v>1995759118</v>
      </c>
      <c r="K13" s="349">
        <v>2274506476</v>
      </c>
    </row>
    <row r="14" spans="1:11" x14ac:dyDescent="0.25">
      <c r="A14" s="260" t="s">
        <v>96</v>
      </c>
      <c r="B14" s="261"/>
      <c r="C14" s="261"/>
      <c r="D14" s="261"/>
      <c r="E14" s="261"/>
      <c r="F14" s="261"/>
      <c r="G14" s="261"/>
      <c r="H14" s="262"/>
      <c r="I14" s="56">
        <v>8</v>
      </c>
      <c r="J14" s="57">
        <f>+[1]BILANCA!J14</f>
        <v>566062663</v>
      </c>
      <c r="K14" s="349">
        <v>441917263</v>
      </c>
    </row>
    <row r="15" spans="1:11" ht="24.75" customHeight="1" x14ac:dyDescent="0.25">
      <c r="A15" s="260" t="s">
        <v>97</v>
      </c>
      <c r="B15" s="261"/>
      <c r="C15" s="261"/>
      <c r="D15" s="261"/>
      <c r="E15" s="261"/>
      <c r="F15" s="261"/>
      <c r="G15" s="261"/>
      <c r="H15" s="262"/>
      <c r="I15" s="56">
        <v>9</v>
      </c>
      <c r="J15" s="57">
        <f>+[1]BILANCA!J15</f>
        <v>0</v>
      </c>
      <c r="K15" s="350">
        <v>0</v>
      </c>
    </row>
    <row r="16" spans="1:11" x14ac:dyDescent="0.25">
      <c r="A16" s="260" t="s">
        <v>98</v>
      </c>
      <c r="B16" s="261"/>
      <c r="C16" s="261"/>
      <c r="D16" s="261"/>
      <c r="E16" s="261"/>
      <c r="F16" s="261"/>
      <c r="G16" s="261"/>
      <c r="H16" s="262"/>
      <c r="I16" s="56">
        <v>10</v>
      </c>
      <c r="J16" s="57">
        <f>+[1]BILANCA!J16</f>
        <v>0</v>
      </c>
      <c r="K16" s="349">
        <v>338154</v>
      </c>
    </row>
    <row r="17" spans="1:13" x14ac:dyDescent="0.25">
      <c r="A17" s="260" t="s">
        <v>99</v>
      </c>
      <c r="B17" s="261"/>
      <c r="C17" s="261"/>
      <c r="D17" s="261"/>
      <c r="E17" s="261"/>
      <c r="F17" s="261"/>
      <c r="G17" s="261"/>
      <c r="H17" s="262"/>
      <c r="I17" s="56">
        <v>11</v>
      </c>
      <c r="J17" s="57">
        <f>+[1]BILANCA!J17</f>
        <v>104187886</v>
      </c>
      <c r="K17" s="349">
        <v>89322439</v>
      </c>
    </row>
    <row r="18" spans="1:13" x14ac:dyDescent="0.25">
      <c r="A18" s="260" t="s">
        <v>100</v>
      </c>
      <c r="B18" s="261"/>
      <c r="C18" s="261"/>
      <c r="D18" s="261"/>
      <c r="E18" s="261"/>
      <c r="F18" s="261"/>
      <c r="G18" s="261"/>
      <c r="H18" s="262"/>
      <c r="I18" s="56">
        <v>12</v>
      </c>
      <c r="J18" s="57">
        <f>+[1]BILANCA!J18</f>
        <v>10164694441</v>
      </c>
      <c r="K18" s="349">
        <v>11195640976</v>
      </c>
      <c r="L18" s="158"/>
    </row>
    <row r="19" spans="1:13" x14ac:dyDescent="0.25">
      <c r="A19" s="266" t="s">
        <v>102</v>
      </c>
      <c r="B19" s="267"/>
      <c r="C19" s="267"/>
      <c r="D19" s="267"/>
      <c r="E19" s="267"/>
      <c r="F19" s="267"/>
      <c r="G19" s="267"/>
      <c r="H19" s="268"/>
      <c r="I19" s="56">
        <v>13</v>
      </c>
      <c r="J19" s="57">
        <f>+[1]BILANCA!J19</f>
        <v>7930000</v>
      </c>
      <c r="K19" s="349">
        <v>7930000</v>
      </c>
    </row>
    <row r="20" spans="1:13" x14ac:dyDescent="0.25">
      <c r="A20" s="260" t="s">
        <v>103</v>
      </c>
      <c r="B20" s="261"/>
      <c r="C20" s="261"/>
      <c r="D20" s="261"/>
      <c r="E20" s="261"/>
      <c r="F20" s="261"/>
      <c r="G20" s="261"/>
      <c r="H20" s="262"/>
      <c r="I20" s="56">
        <v>14</v>
      </c>
      <c r="J20" s="57">
        <f>+[1]BILANCA!J20</f>
        <v>103134707</v>
      </c>
      <c r="K20" s="349">
        <v>96410564</v>
      </c>
    </row>
    <row r="21" spans="1:13" x14ac:dyDescent="0.25">
      <c r="A21" s="260" t="s">
        <v>104</v>
      </c>
      <c r="B21" s="261"/>
      <c r="C21" s="261"/>
      <c r="D21" s="261"/>
      <c r="E21" s="261"/>
      <c r="F21" s="261"/>
      <c r="G21" s="261"/>
      <c r="H21" s="262"/>
      <c r="I21" s="56">
        <v>15</v>
      </c>
      <c r="J21" s="57">
        <f>+[1]BILANCA!J21</f>
        <v>156773180</v>
      </c>
      <c r="K21" s="349">
        <v>155556934</v>
      </c>
    </row>
    <row r="22" spans="1:13" x14ac:dyDescent="0.25">
      <c r="A22" s="260" t="s">
        <v>105</v>
      </c>
      <c r="B22" s="261"/>
      <c r="C22" s="261"/>
      <c r="D22" s="261"/>
      <c r="E22" s="261"/>
      <c r="F22" s="261"/>
      <c r="G22" s="261"/>
      <c r="H22" s="262"/>
      <c r="I22" s="56">
        <v>16</v>
      </c>
      <c r="J22" s="57">
        <f>+[1]BILANCA!J22</f>
        <v>582980978</v>
      </c>
      <c r="K22" s="349">
        <v>589480303</v>
      </c>
    </row>
    <row r="23" spans="1:13" x14ac:dyDescent="0.25">
      <c r="A23" s="263" t="s">
        <v>284</v>
      </c>
      <c r="B23" s="264"/>
      <c r="C23" s="264"/>
      <c r="D23" s="264"/>
      <c r="E23" s="264"/>
      <c r="F23" s="264"/>
      <c r="G23" s="264"/>
      <c r="H23" s="265"/>
      <c r="I23" s="58">
        <v>17</v>
      </c>
      <c r="J23" s="79">
        <f>SUM(J8:J22)</f>
        <v>18036183205</v>
      </c>
      <c r="K23" s="79">
        <f>SUM(K8:K22)</f>
        <v>19429464386</v>
      </c>
    </row>
    <row r="24" spans="1:13" x14ac:dyDescent="0.25">
      <c r="A24" s="250" t="s">
        <v>106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3"/>
    </row>
    <row r="25" spans="1:13" x14ac:dyDescent="0.25">
      <c r="A25" s="257" t="s">
        <v>107</v>
      </c>
      <c r="B25" s="258"/>
      <c r="C25" s="258"/>
      <c r="D25" s="258"/>
      <c r="E25" s="258"/>
      <c r="F25" s="258"/>
      <c r="G25" s="258"/>
      <c r="H25" s="259"/>
      <c r="I25" s="49">
        <v>18</v>
      </c>
      <c r="J25" s="55">
        <v>558124023</v>
      </c>
      <c r="K25" s="348">
        <f>SUM(K26:K27)</f>
        <v>607633943</v>
      </c>
    </row>
    <row r="26" spans="1:13" x14ac:dyDescent="0.25">
      <c r="A26" s="241" t="s">
        <v>108</v>
      </c>
      <c r="B26" s="242"/>
      <c r="C26" s="242"/>
      <c r="D26" s="242"/>
      <c r="E26" s="242"/>
      <c r="F26" s="242"/>
      <c r="G26" s="242"/>
      <c r="H26" s="243"/>
      <c r="I26" s="49">
        <v>19</v>
      </c>
      <c r="J26" s="57">
        <f>+[1]BILANCA!J26</f>
        <v>393994</v>
      </c>
      <c r="K26" s="350">
        <v>0</v>
      </c>
    </row>
    <row r="27" spans="1:13" x14ac:dyDescent="0.25">
      <c r="A27" s="241" t="s">
        <v>109</v>
      </c>
      <c r="B27" s="242"/>
      <c r="C27" s="242"/>
      <c r="D27" s="242"/>
      <c r="E27" s="242"/>
      <c r="F27" s="242"/>
      <c r="G27" s="242"/>
      <c r="H27" s="243"/>
      <c r="I27" s="49">
        <v>20</v>
      </c>
      <c r="J27" s="57">
        <f>+[1]BILANCA!J27</f>
        <v>557730029</v>
      </c>
      <c r="K27" s="349">
        <v>607633943</v>
      </c>
    </row>
    <row r="28" spans="1:13" x14ac:dyDescent="0.25">
      <c r="A28" s="241" t="s">
        <v>110</v>
      </c>
      <c r="B28" s="242"/>
      <c r="C28" s="242"/>
      <c r="D28" s="242"/>
      <c r="E28" s="242"/>
      <c r="F28" s="242"/>
      <c r="G28" s="242"/>
      <c r="H28" s="243"/>
      <c r="I28" s="49">
        <v>21</v>
      </c>
      <c r="J28" s="60">
        <v>12392106047</v>
      </c>
      <c r="K28" s="351">
        <f>SUM(K29:K31)</f>
        <v>14430923517</v>
      </c>
    </row>
    <row r="29" spans="1:13" x14ac:dyDescent="0.25">
      <c r="A29" s="241" t="s">
        <v>111</v>
      </c>
      <c r="B29" s="242"/>
      <c r="C29" s="242"/>
      <c r="D29" s="242"/>
      <c r="E29" s="242"/>
      <c r="F29" s="242"/>
      <c r="G29" s="242"/>
      <c r="H29" s="243"/>
      <c r="I29" s="49">
        <v>22</v>
      </c>
      <c r="J29" s="57">
        <f>+[1]BILANCA!J29</f>
        <v>2936586232</v>
      </c>
      <c r="K29" s="349">
        <v>3803915134</v>
      </c>
    </row>
    <row r="30" spans="1:13" x14ac:dyDescent="0.25">
      <c r="A30" s="241" t="s">
        <v>112</v>
      </c>
      <c r="B30" s="242"/>
      <c r="C30" s="242"/>
      <c r="D30" s="242"/>
      <c r="E30" s="242"/>
      <c r="F30" s="242"/>
      <c r="G30" s="242"/>
      <c r="H30" s="243"/>
      <c r="I30" s="49">
        <v>23</v>
      </c>
      <c r="J30" s="57">
        <f>+[1]BILANCA!J30</f>
        <v>1060935229</v>
      </c>
      <c r="K30" s="349">
        <v>1345177437</v>
      </c>
    </row>
    <row r="31" spans="1:13" x14ac:dyDescent="0.25">
      <c r="A31" s="241" t="s">
        <v>113</v>
      </c>
      <c r="B31" s="242"/>
      <c r="C31" s="242"/>
      <c r="D31" s="242"/>
      <c r="E31" s="242"/>
      <c r="F31" s="242"/>
      <c r="G31" s="242"/>
      <c r="H31" s="243"/>
      <c r="I31" s="49">
        <v>24</v>
      </c>
      <c r="J31" s="57">
        <f>+[1]BILANCA!J31</f>
        <v>8597206658</v>
      </c>
      <c r="K31" s="349">
        <v>9281830946</v>
      </c>
    </row>
    <row r="32" spans="1:13" x14ac:dyDescent="0.25">
      <c r="A32" s="241" t="s">
        <v>114</v>
      </c>
      <c r="B32" s="242"/>
      <c r="C32" s="242"/>
      <c r="D32" s="242"/>
      <c r="E32" s="242"/>
      <c r="F32" s="242"/>
      <c r="G32" s="242"/>
      <c r="H32" s="243"/>
      <c r="I32" s="49">
        <v>25</v>
      </c>
      <c r="J32" s="60">
        <v>446650250</v>
      </c>
      <c r="K32" s="351">
        <f>SUM(K33:K34)</f>
        <v>175681420</v>
      </c>
      <c r="M32" s="158"/>
    </row>
    <row r="33" spans="1:11" x14ac:dyDescent="0.25">
      <c r="A33" s="241" t="s">
        <v>115</v>
      </c>
      <c r="B33" s="242"/>
      <c r="C33" s="242"/>
      <c r="D33" s="242"/>
      <c r="E33" s="242"/>
      <c r="F33" s="242"/>
      <c r="G33" s="242"/>
      <c r="H33" s="243"/>
      <c r="I33" s="49">
        <v>26</v>
      </c>
      <c r="J33" s="163">
        <f>+[1]BILANCA!J33</f>
        <v>0</v>
      </c>
      <c r="K33" s="350">
        <v>0</v>
      </c>
    </row>
    <row r="34" spans="1:11" x14ac:dyDescent="0.25">
      <c r="A34" s="241" t="s">
        <v>116</v>
      </c>
      <c r="B34" s="242"/>
      <c r="C34" s="242"/>
      <c r="D34" s="242"/>
      <c r="E34" s="242"/>
      <c r="F34" s="242"/>
      <c r="G34" s="242"/>
      <c r="H34" s="243"/>
      <c r="I34" s="49">
        <v>27</v>
      </c>
      <c r="J34" s="57">
        <f>+[1]BILANCA!J34</f>
        <v>446650250</v>
      </c>
      <c r="K34" s="349">
        <v>175681420</v>
      </c>
    </row>
    <row r="35" spans="1:11" x14ac:dyDescent="0.25">
      <c r="A35" s="241" t="s">
        <v>117</v>
      </c>
      <c r="B35" s="242"/>
      <c r="C35" s="242"/>
      <c r="D35" s="242"/>
      <c r="E35" s="242"/>
      <c r="F35" s="242"/>
      <c r="G35" s="242"/>
      <c r="H35" s="243"/>
      <c r="I35" s="49">
        <v>28</v>
      </c>
      <c r="J35" s="163">
        <f>+[1]BILANCA!J35</f>
        <v>0</v>
      </c>
      <c r="K35" s="352">
        <v>53688</v>
      </c>
    </row>
    <row r="36" spans="1:11" x14ac:dyDescent="0.25">
      <c r="A36" s="241" t="s">
        <v>118</v>
      </c>
      <c r="B36" s="242"/>
      <c r="C36" s="242"/>
      <c r="D36" s="242"/>
      <c r="E36" s="242"/>
      <c r="F36" s="242"/>
      <c r="G36" s="242"/>
      <c r="H36" s="243"/>
      <c r="I36" s="49">
        <v>29</v>
      </c>
      <c r="J36" s="164">
        <v>0</v>
      </c>
      <c r="K36" s="353">
        <f t="shared" ref="K36" si="0">+AM36</f>
        <v>0</v>
      </c>
    </row>
    <row r="37" spans="1:11" x14ac:dyDescent="0.25">
      <c r="A37" s="241" t="s">
        <v>119</v>
      </c>
      <c r="B37" s="242"/>
      <c r="C37" s="242"/>
      <c r="D37" s="242"/>
      <c r="E37" s="242"/>
      <c r="F37" s="242"/>
      <c r="G37" s="242"/>
      <c r="H37" s="243"/>
      <c r="I37" s="49">
        <v>30</v>
      </c>
      <c r="J37" s="163">
        <f>+[1]BILANCA!J37</f>
        <v>0</v>
      </c>
      <c r="K37" s="354">
        <v>0</v>
      </c>
    </row>
    <row r="38" spans="1:11" x14ac:dyDescent="0.25">
      <c r="A38" s="241" t="s">
        <v>120</v>
      </c>
      <c r="B38" s="242"/>
      <c r="C38" s="242"/>
      <c r="D38" s="242"/>
      <c r="E38" s="242"/>
      <c r="F38" s="242"/>
      <c r="G38" s="242"/>
      <c r="H38" s="243"/>
      <c r="I38" s="49">
        <v>31</v>
      </c>
      <c r="J38" s="163">
        <f>+[1]BILANCA!J38</f>
        <v>0</v>
      </c>
      <c r="K38" s="354">
        <v>0</v>
      </c>
    </row>
    <row r="39" spans="1:11" x14ac:dyDescent="0.25">
      <c r="A39" s="241" t="s">
        <v>121</v>
      </c>
      <c r="B39" s="242"/>
      <c r="C39" s="242"/>
      <c r="D39" s="242"/>
      <c r="E39" s="242"/>
      <c r="F39" s="242"/>
      <c r="G39" s="242"/>
      <c r="H39" s="243"/>
      <c r="I39" s="49">
        <v>32</v>
      </c>
      <c r="J39" s="163">
        <f>+[1]BILANCA!J39</f>
        <v>0</v>
      </c>
      <c r="K39" s="354">
        <v>0</v>
      </c>
    </row>
    <row r="40" spans="1:11" x14ac:dyDescent="0.25">
      <c r="A40" s="241" t="s">
        <v>122</v>
      </c>
      <c r="B40" s="242"/>
      <c r="C40" s="242"/>
      <c r="D40" s="242"/>
      <c r="E40" s="242"/>
      <c r="F40" s="242"/>
      <c r="G40" s="242"/>
      <c r="H40" s="243"/>
      <c r="I40" s="49">
        <v>33</v>
      </c>
      <c r="J40" s="163">
        <f>+[1]BILANCA!J40</f>
        <v>0</v>
      </c>
      <c r="K40" s="354">
        <v>0</v>
      </c>
    </row>
    <row r="41" spans="1:11" x14ac:dyDescent="0.25">
      <c r="A41" s="241" t="s">
        <v>123</v>
      </c>
      <c r="B41" s="242"/>
      <c r="C41" s="242"/>
      <c r="D41" s="242"/>
      <c r="E41" s="242"/>
      <c r="F41" s="242"/>
      <c r="G41" s="242"/>
      <c r="H41" s="243"/>
      <c r="I41" s="49">
        <v>34</v>
      </c>
      <c r="J41" s="57">
        <f>+[1]BILANCA!J41</f>
        <v>2657714032</v>
      </c>
      <c r="K41" s="352">
        <v>2300803060</v>
      </c>
    </row>
    <row r="42" spans="1:11" x14ac:dyDescent="0.25">
      <c r="A42" s="254" t="s">
        <v>124</v>
      </c>
      <c r="B42" s="255"/>
      <c r="C42" s="255"/>
      <c r="D42" s="255"/>
      <c r="E42" s="255"/>
      <c r="F42" s="255"/>
      <c r="G42" s="255"/>
      <c r="H42" s="256"/>
      <c r="I42" s="62">
        <v>35</v>
      </c>
      <c r="J42" s="174">
        <f>J25+J28+J32+J35+J36+J39+J40+J41</f>
        <v>16054594352</v>
      </c>
      <c r="K42" s="174">
        <f>K25+K28+K32+K35+K36+K39+K40+K41</f>
        <v>17515095628</v>
      </c>
    </row>
    <row r="43" spans="1:11" x14ac:dyDescent="0.25">
      <c r="A43" s="250" t="s">
        <v>125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3"/>
    </row>
    <row r="44" spans="1:11" x14ac:dyDescent="0.25">
      <c r="A44" s="257" t="s">
        <v>126</v>
      </c>
      <c r="B44" s="258"/>
      <c r="C44" s="258"/>
      <c r="D44" s="258"/>
      <c r="E44" s="258"/>
      <c r="F44" s="258"/>
      <c r="G44" s="258"/>
      <c r="H44" s="259"/>
      <c r="I44" s="49">
        <v>36</v>
      </c>
      <c r="J44" s="57">
        <f>+[1]BILANCA!J44</f>
        <v>1214298000</v>
      </c>
      <c r="K44" s="352">
        <v>1214298000</v>
      </c>
    </row>
    <row r="45" spans="1:11" x14ac:dyDescent="0.25">
      <c r="A45" s="241" t="s">
        <v>127</v>
      </c>
      <c r="B45" s="242"/>
      <c r="C45" s="242"/>
      <c r="D45" s="242"/>
      <c r="E45" s="242"/>
      <c r="F45" s="242"/>
      <c r="G45" s="242"/>
      <c r="H45" s="243"/>
      <c r="I45" s="49">
        <v>37</v>
      </c>
      <c r="J45" s="57">
        <f>+[1]BILANCA!J45</f>
        <v>124777141</v>
      </c>
      <c r="K45" s="352">
        <v>154240782</v>
      </c>
    </row>
    <row r="46" spans="1:11" x14ac:dyDescent="0.25">
      <c r="A46" s="241" t="s">
        <v>128</v>
      </c>
      <c r="B46" s="242"/>
      <c r="C46" s="242"/>
      <c r="D46" s="242"/>
      <c r="E46" s="242"/>
      <c r="F46" s="242"/>
      <c r="G46" s="242"/>
      <c r="H46" s="243"/>
      <c r="I46" s="49">
        <v>38</v>
      </c>
      <c r="J46" s="72">
        <f>+[1]BILANCA!J46</f>
        <v>-1857790</v>
      </c>
      <c r="K46" s="352">
        <v>81996301</v>
      </c>
    </row>
    <row r="47" spans="1:11" x14ac:dyDescent="0.25">
      <c r="A47" s="241" t="s">
        <v>129</v>
      </c>
      <c r="B47" s="242"/>
      <c r="C47" s="242"/>
      <c r="D47" s="242"/>
      <c r="E47" s="242"/>
      <c r="F47" s="242"/>
      <c r="G47" s="242"/>
      <c r="H47" s="243"/>
      <c r="I47" s="49">
        <v>39</v>
      </c>
      <c r="J47" s="57">
        <f>+[1]BILANCA!J47</f>
        <v>0</v>
      </c>
      <c r="K47" s="352">
        <v>6160835</v>
      </c>
    </row>
    <row r="48" spans="1:11" x14ac:dyDescent="0.25">
      <c r="A48" s="241" t="s">
        <v>130</v>
      </c>
      <c r="B48" s="242"/>
      <c r="C48" s="242"/>
      <c r="D48" s="242"/>
      <c r="E48" s="242"/>
      <c r="F48" s="242"/>
      <c r="G48" s="242"/>
      <c r="H48" s="243"/>
      <c r="I48" s="49">
        <v>40</v>
      </c>
      <c r="J48" s="57">
        <f>+[1]BILANCA!J48</f>
        <v>359660725</v>
      </c>
      <c r="K48" s="352">
        <v>363660725</v>
      </c>
    </row>
    <row r="49" spans="1:12" x14ac:dyDescent="0.25">
      <c r="A49" s="241" t="s">
        <v>131</v>
      </c>
      <c r="B49" s="242"/>
      <c r="C49" s="242"/>
      <c r="D49" s="242"/>
      <c r="E49" s="242"/>
      <c r="F49" s="242"/>
      <c r="G49" s="242"/>
      <c r="H49" s="243"/>
      <c r="I49" s="49">
        <v>41</v>
      </c>
      <c r="J49" s="57">
        <f>+[1]BILANCA!J49</f>
        <v>82088705</v>
      </c>
      <c r="K49" s="352">
        <v>94012115</v>
      </c>
    </row>
    <row r="50" spans="1:12" x14ac:dyDescent="0.25">
      <c r="A50" s="241" t="s">
        <v>132</v>
      </c>
      <c r="B50" s="242"/>
      <c r="C50" s="242"/>
      <c r="D50" s="242"/>
      <c r="E50" s="242"/>
      <c r="F50" s="242"/>
      <c r="G50" s="242"/>
      <c r="H50" s="243"/>
      <c r="I50" s="49">
        <v>42</v>
      </c>
      <c r="J50" s="57">
        <f>+[1]BILANCA!J50</f>
        <v>0</v>
      </c>
      <c r="K50" s="354">
        <v>0</v>
      </c>
    </row>
    <row r="51" spans="1:12" x14ac:dyDescent="0.25">
      <c r="A51" s="244" t="s">
        <v>133</v>
      </c>
      <c r="B51" s="245"/>
      <c r="C51" s="245"/>
      <c r="D51" s="245"/>
      <c r="E51" s="245"/>
      <c r="F51" s="245"/>
      <c r="G51" s="245"/>
      <c r="H51" s="246"/>
      <c r="I51" s="49">
        <v>43</v>
      </c>
      <c r="J51" s="73">
        <f>SUM(J44:J50)</f>
        <v>1778966781</v>
      </c>
      <c r="K51" s="77">
        <f>SUM(K44:K50)</f>
        <v>1914368758</v>
      </c>
    </row>
    <row r="52" spans="1:12" x14ac:dyDescent="0.25">
      <c r="A52" s="247" t="s">
        <v>137</v>
      </c>
      <c r="B52" s="248"/>
      <c r="C52" s="248"/>
      <c r="D52" s="248"/>
      <c r="E52" s="248"/>
      <c r="F52" s="248"/>
      <c r="G52" s="248"/>
      <c r="H52" s="249"/>
      <c r="I52" s="50">
        <v>44</v>
      </c>
      <c r="J52" s="68">
        <f>+J51+J42</f>
        <v>17833561133</v>
      </c>
      <c r="K52" s="179">
        <f>K42+K51</f>
        <v>19429464386</v>
      </c>
      <c r="L52" s="160"/>
    </row>
    <row r="53" spans="1:12" x14ac:dyDescent="0.25">
      <c r="A53" s="250" t="s">
        <v>172</v>
      </c>
      <c r="B53" s="251"/>
      <c r="C53" s="251"/>
      <c r="D53" s="251"/>
      <c r="E53" s="251"/>
      <c r="F53" s="251"/>
      <c r="G53" s="251"/>
      <c r="H53" s="251"/>
      <c r="I53" s="252"/>
      <c r="J53" s="252"/>
      <c r="K53" s="253"/>
    </row>
    <row r="54" spans="1:12" x14ac:dyDescent="0.25">
      <c r="A54" s="244" t="s">
        <v>134</v>
      </c>
      <c r="B54" s="245"/>
      <c r="C54" s="245"/>
      <c r="D54" s="245"/>
      <c r="E54" s="245"/>
      <c r="F54" s="245"/>
      <c r="G54" s="245"/>
      <c r="H54" s="246"/>
      <c r="I54" s="49">
        <v>45</v>
      </c>
      <c r="J54" s="175">
        <f>+J51</f>
        <v>1778966781</v>
      </c>
      <c r="K54" s="175">
        <f>+K51</f>
        <v>1914368758</v>
      </c>
    </row>
    <row r="55" spans="1:12" x14ac:dyDescent="0.25">
      <c r="A55" s="241" t="s">
        <v>135</v>
      </c>
      <c r="B55" s="242"/>
      <c r="C55" s="242"/>
      <c r="D55" s="242"/>
      <c r="E55" s="242"/>
      <c r="F55" s="242"/>
      <c r="G55" s="242"/>
      <c r="H55" s="243"/>
      <c r="I55" s="49">
        <v>46</v>
      </c>
      <c r="J55" s="57">
        <f>+J54</f>
        <v>1778966781</v>
      </c>
      <c r="K55" s="57">
        <f>+K54</f>
        <v>1914368758</v>
      </c>
    </row>
    <row r="56" spans="1:12" x14ac:dyDescent="0.25">
      <c r="A56" s="238" t="s">
        <v>136</v>
      </c>
      <c r="B56" s="239"/>
      <c r="C56" s="239"/>
      <c r="D56" s="239"/>
      <c r="E56" s="239"/>
      <c r="F56" s="239"/>
      <c r="G56" s="239"/>
      <c r="H56" s="240"/>
      <c r="I56" s="50">
        <v>47</v>
      </c>
      <c r="J56" s="59">
        <f>J54-J55</f>
        <v>0</v>
      </c>
      <c r="K56" s="59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25 J23:K23 J7:J22">
    <cfRule type="cellIs" dxfId="17" priority="17" stopIfTrue="1" operator="lessThan">
      <formula>0</formula>
    </cfRule>
  </conditionalFormatting>
  <conditionalFormatting sqref="J26:J27">
    <cfRule type="cellIs" dxfId="16" priority="11" stopIfTrue="1" operator="lessThan">
      <formula>0</formula>
    </cfRule>
  </conditionalFormatting>
  <conditionalFormatting sqref="J29:J31">
    <cfRule type="cellIs" dxfId="15" priority="10" stopIfTrue="1" operator="lessThan">
      <formula>0</formula>
    </cfRule>
  </conditionalFormatting>
  <conditionalFormatting sqref="J33:J35">
    <cfRule type="cellIs" dxfId="14" priority="9" stopIfTrue="1" operator="lessThan">
      <formula>0</formula>
    </cfRule>
  </conditionalFormatting>
  <conditionalFormatting sqref="J37:J41">
    <cfRule type="cellIs" dxfId="13" priority="8" stopIfTrue="1" operator="lessThan">
      <formula>0</formula>
    </cfRule>
  </conditionalFormatting>
  <conditionalFormatting sqref="J44:J45 J47:J50">
    <cfRule type="cellIs" dxfId="12" priority="7" stopIfTrue="1" operator="lessThan">
      <formula>0</formula>
    </cfRule>
  </conditionalFormatting>
  <conditionalFormatting sqref="K7:K22">
    <cfRule type="cellIs" dxfId="11" priority="6" stopIfTrue="1" operator="lessThan">
      <formula>0</formula>
    </cfRule>
  </conditionalFormatting>
  <conditionalFormatting sqref="K25">
    <cfRule type="cellIs" dxfId="9" priority="5" stopIfTrue="1" operator="lessThan">
      <formula>0</formula>
    </cfRule>
  </conditionalFormatting>
  <conditionalFormatting sqref="K26:K27">
    <cfRule type="cellIs" dxfId="7" priority="4" stopIfTrue="1" operator="lessThan">
      <formula>0</formula>
    </cfRule>
  </conditionalFormatting>
  <conditionalFormatting sqref="K29:K31">
    <cfRule type="cellIs" dxfId="5" priority="3" stopIfTrue="1" operator="lessThan">
      <formula>0</formula>
    </cfRule>
  </conditionalFormatting>
  <conditionalFormatting sqref="K33:K35">
    <cfRule type="cellIs" dxfId="3" priority="2" stopIfTrue="1" operator="lessThan">
      <formula>0</formula>
    </cfRule>
  </conditionalFormatting>
  <conditionalFormatting sqref="K37:K41">
    <cfRule type="cellIs" dxfId="1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6:K27 J37:J41 J33:J35 J8:K22 K33:K41 J29:K31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 K32" formulaRange="1"/>
    <ignoredError sqref="J8:J22 J26:J41 J44:J50 J55:K55 K3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opLeftCell="A25" zoomScale="115" zoomScaleNormal="115" zoomScaleSheetLayoutView="100" workbookViewId="0">
      <selection activeCell="M35" sqref="A2:M35"/>
    </sheetView>
  </sheetViews>
  <sheetFormatPr defaultColWidth="9.109375" defaultRowHeight="13.2" x14ac:dyDescent="0.25"/>
  <cols>
    <col min="1" max="8" width="9.109375" style="44"/>
    <col min="9" max="9" width="7.88671875" style="44" customWidth="1"/>
    <col min="10" max="13" width="14.44140625" style="44" customWidth="1"/>
    <col min="14" max="14" width="14" style="44" bestFit="1" customWidth="1"/>
    <col min="15" max="16" width="11.109375" style="69" bestFit="1" customWidth="1"/>
    <col min="17" max="17" width="9.109375" style="44"/>
    <col min="18" max="18" width="11.109375" style="44" bestFit="1" customWidth="1"/>
    <col min="19" max="19" width="10.109375" style="44" bestFit="1" customWidth="1"/>
    <col min="20" max="16384" width="9.109375" style="44"/>
  </cols>
  <sheetData>
    <row r="2" spans="1:19" ht="15.6" x14ac:dyDescent="0.3">
      <c r="A2" s="294" t="s">
        <v>161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52"/>
    </row>
    <row r="3" spans="1:19" ht="12.75" customHeight="1" x14ac:dyDescent="0.25">
      <c r="A3" s="52"/>
      <c r="B3" s="52"/>
      <c r="C3" s="295" t="s">
        <v>166</v>
      </c>
      <c r="D3" s="296"/>
      <c r="E3" s="297" t="s">
        <v>168</v>
      </c>
      <c r="F3" s="298"/>
      <c r="G3" s="165" t="s">
        <v>167</v>
      </c>
      <c r="H3" s="279" t="s">
        <v>304</v>
      </c>
      <c r="I3" s="280"/>
      <c r="J3" s="299" t="s">
        <v>54</v>
      </c>
      <c r="K3" s="300"/>
      <c r="L3" s="300"/>
      <c r="M3" s="300"/>
    </row>
    <row r="4" spans="1:19" ht="22.2" x14ac:dyDescent="0.25">
      <c r="A4" s="282" t="s">
        <v>88</v>
      </c>
      <c r="B4" s="282"/>
      <c r="C4" s="282"/>
      <c r="D4" s="282"/>
      <c r="E4" s="282"/>
      <c r="F4" s="282"/>
      <c r="G4" s="282"/>
      <c r="H4" s="282"/>
      <c r="I4" s="45" t="s">
        <v>160</v>
      </c>
      <c r="J4" s="269" t="s">
        <v>302</v>
      </c>
      <c r="K4" s="269"/>
      <c r="L4" s="269" t="s">
        <v>303</v>
      </c>
      <c r="M4" s="269"/>
    </row>
    <row r="5" spans="1:19" x14ac:dyDescent="0.25">
      <c r="A5" s="290"/>
      <c r="B5" s="290"/>
      <c r="C5" s="290"/>
      <c r="D5" s="290"/>
      <c r="E5" s="290"/>
      <c r="F5" s="290"/>
      <c r="G5" s="290"/>
      <c r="H5" s="290"/>
      <c r="I5" s="45"/>
      <c r="J5" s="146" t="s">
        <v>169</v>
      </c>
      <c r="K5" s="146" t="s">
        <v>170</v>
      </c>
      <c r="L5" s="146" t="s">
        <v>169</v>
      </c>
      <c r="M5" s="161" t="s">
        <v>170</v>
      </c>
    </row>
    <row r="6" spans="1:19" x14ac:dyDescent="0.25">
      <c r="A6" s="269">
        <v>1</v>
      </c>
      <c r="B6" s="269"/>
      <c r="C6" s="269"/>
      <c r="D6" s="269"/>
      <c r="E6" s="269"/>
      <c r="F6" s="269"/>
      <c r="G6" s="269"/>
      <c r="H6" s="269"/>
      <c r="I6" s="47">
        <v>2</v>
      </c>
      <c r="J6" s="46">
        <v>3</v>
      </c>
      <c r="K6" s="46">
        <v>4</v>
      </c>
      <c r="L6" s="46">
        <v>5</v>
      </c>
      <c r="M6" s="46">
        <v>6</v>
      </c>
    </row>
    <row r="7" spans="1:19" x14ac:dyDescent="0.25">
      <c r="A7" s="291" t="s">
        <v>139</v>
      </c>
      <c r="B7" s="292"/>
      <c r="C7" s="292"/>
      <c r="D7" s="292"/>
      <c r="E7" s="292"/>
      <c r="F7" s="292"/>
      <c r="G7" s="292"/>
      <c r="H7" s="293"/>
      <c r="I7" s="48">
        <v>48</v>
      </c>
      <c r="J7" s="75">
        <v>602381166</v>
      </c>
      <c r="K7" s="75">
        <v>199541563</v>
      </c>
      <c r="L7" s="75">
        <v>548756877</v>
      </c>
      <c r="M7" s="75">
        <v>183065919</v>
      </c>
      <c r="N7" s="82"/>
      <c r="P7" s="150"/>
    </row>
    <row r="8" spans="1:19" x14ac:dyDescent="0.25">
      <c r="A8" s="283" t="s">
        <v>140</v>
      </c>
      <c r="B8" s="284"/>
      <c r="C8" s="284"/>
      <c r="D8" s="284"/>
      <c r="E8" s="284"/>
      <c r="F8" s="284"/>
      <c r="G8" s="284"/>
      <c r="H8" s="285"/>
      <c r="I8" s="49">
        <v>49</v>
      </c>
      <c r="J8" s="75">
        <v>213281716</v>
      </c>
      <c r="K8" s="75">
        <v>64852707</v>
      </c>
      <c r="L8" s="75">
        <v>168370542</v>
      </c>
      <c r="M8" s="75">
        <v>51924413</v>
      </c>
      <c r="N8" s="82"/>
      <c r="P8" s="150"/>
    </row>
    <row r="9" spans="1:19" x14ac:dyDescent="0.25">
      <c r="A9" s="244" t="s">
        <v>141</v>
      </c>
      <c r="B9" s="245"/>
      <c r="C9" s="245"/>
      <c r="D9" s="245"/>
      <c r="E9" s="245"/>
      <c r="F9" s="245"/>
      <c r="G9" s="245"/>
      <c r="H9" s="246"/>
      <c r="I9" s="49">
        <v>50</v>
      </c>
      <c r="J9" s="76">
        <f>+J7-J8</f>
        <v>389099450</v>
      </c>
      <c r="K9" s="76">
        <f>K7-K8</f>
        <v>134688856</v>
      </c>
      <c r="L9" s="76">
        <f>L7-L8</f>
        <v>380386335</v>
      </c>
      <c r="M9" s="76">
        <f>M7-M8</f>
        <v>131141506</v>
      </c>
      <c r="N9" s="82"/>
      <c r="O9" s="86"/>
      <c r="P9" s="150"/>
    </row>
    <row r="10" spans="1:19" x14ac:dyDescent="0.25">
      <c r="A10" s="283" t="s">
        <v>142</v>
      </c>
      <c r="B10" s="284"/>
      <c r="C10" s="284"/>
      <c r="D10" s="284"/>
      <c r="E10" s="284"/>
      <c r="F10" s="284"/>
      <c r="G10" s="284"/>
      <c r="H10" s="285"/>
      <c r="I10" s="49">
        <v>51</v>
      </c>
      <c r="J10" s="75">
        <v>371524190</v>
      </c>
      <c r="K10" s="75">
        <v>130750236</v>
      </c>
      <c r="L10" s="75">
        <v>382031557</v>
      </c>
      <c r="M10" s="75">
        <v>140076875</v>
      </c>
      <c r="N10" s="82"/>
      <c r="P10" s="150"/>
    </row>
    <row r="11" spans="1:19" x14ac:dyDescent="0.25">
      <c r="A11" s="283" t="s">
        <v>143</v>
      </c>
      <c r="B11" s="284"/>
      <c r="C11" s="284"/>
      <c r="D11" s="284"/>
      <c r="E11" s="284"/>
      <c r="F11" s="284"/>
      <c r="G11" s="284"/>
      <c r="H11" s="285"/>
      <c r="I11" s="49">
        <v>52</v>
      </c>
      <c r="J11" s="75">
        <v>226678291</v>
      </c>
      <c r="K11" s="75">
        <v>78209970</v>
      </c>
      <c r="L11" s="75">
        <v>232154382</v>
      </c>
      <c r="M11" s="75">
        <v>83026214</v>
      </c>
      <c r="N11" s="82"/>
      <c r="P11" s="150"/>
    </row>
    <row r="12" spans="1:19" x14ac:dyDescent="0.25">
      <c r="A12" s="244" t="s">
        <v>144</v>
      </c>
      <c r="B12" s="245"/>
      <c r="C12" s="245"/>
      <c r="D12" s="245"/>
      <c r="E12" s="245"/>
      <c r="F12" s="245"/>
      <c r="G12" s="245"/>
      <c r="H12" s="246"/>
      <c r="I12" s="49">
        <v>53</v>
      </c>
      <c r="J12" s="76">
        <f>+J10-J11</f>
        <v>144845899</v>
      </c>
      <c r="K12" s="76">
        <f>K10-K11</f>
        <v>52540266</v>
      </c>
      <c r="L12" s="76">
        <f>L10-L11</f>
        <v>149877175</v>
      </c>
      <c r="M12" s="76">
        <f>M10-M11</f>
        <v>57050661</v>
      </c>
      <c r="N12" s="82"/>
      <c r="O12" s="86"/>
      <c r="P12" s="150"/>
    </row>
    <row r="13" spans="1:19" ht="24" customHeight="1" x14ac:dyDescent="0.25">
      <c r="A13" s="241" t="s">
        <v>145</v>
      </c>
      <c r="B13" s="242"/>
      <c r="C13" s="242"/>
      <c r="D13" s="242"/>
      <c r="E13" s="242"/>
      <c r="F13" s="242"/>
      <c r="G13" s="242"/>
      <c r="H13" s="243"/>
      <c r="I13" s="49">
        <v>54</v>
      </c>
      <c r="J13" s="355">
        <v>0</v>
      </c>
      <c r="K13" s="355">
        <v>0</v>
      </c>
      <c r="L13" s="355">
        <v>0</v>
      </c>
      <c r="M13" s="355">
        <v>0</v>
      </c>
      <c r="N13" s="61"/>
      <c r="P13" s="150"/>
      <c r="R13" s="150"/>
      <c r="S13" s="83"/>
    </row>
    <row r="14" spans="1:19" x14ac:dyDescent="0.25">
      <c r="A14" s="241" t="s">
        <v>146</v>
      </c>
      <c r="B14" s="242"/>
      <c r="C14" s="242"/>
      <c r="D14" s="242"/>
      <c r="E14" s="242"/>
      <c r="F14" s="242"/>
      <c r="G14" s="242"/>
      <c r="H14" s="243"/>
      <c r="I14" s="49">
        <v>55</v>
      </c>
      <c r="J14" s="75">
        <v>30702059</v>
      </c>
      <c r="K14" s="75">
        <v>13625363</v>
      </c>
      <c r="L14" s="75">
        <v>56874218</v>
      </c>
      <c r="M14" s="75">
        <v>34146890</v>
      </c>
      <c r="N14" s="82"/>
      <c r="O14" s="86"/>
      <c r="P14" s="150"/>
      <c r="R14" s="83"/>
      <c r="S14" s="82"/>
    </row>
    <row r="15" spans="1:19" x14ac:dyDescent="0.25">
      <c r="A15" s="241" t="s">
        <v>147</v>
      </c>
      <c r="B15" s="242"/>
      <c r="C15" s="242"/>
      <c r="D15" s="242"/>
      <c r="E15" s="242"/>
      <c r="F15" s="242"/>
      <c r="G15" s="242"/>
      <c r="H15" s="243"/>
      <c r="I15" s="49">
        <v>56</v>
      </c>
      <c r="J15" s="355">
        <v>0</v>
      </c>
      <c r="K15" s="355">
        <v>0</v>
      </c>
      <c r="L15" s="355">
        <v>0</v>
      </c>
      <c r="M15" s="355">
        <v>0</v>
      </c>
      <c r="N15" s="61"/>
      <c r="P15" s="150"/>
      <c r="R15" s="83"/>
    </row>
    <row r="16" spans="1:19" ht="23.25" customHeight="1" x14ac:dyDescent="0.25">
      <c r="A16" s="241" t="s">
        <v>148</v>
      </c>
      <c r="B16" s="242"/>
      <c r="C16" s="242"/>
      <c r="D16" s="242"/>
      <c r="E16" s="242"/>
      <c r="F16" s="242"/>
      <c r="G16" s="242"/>
      <c r="H16" s="243"/>
      <c r="I16" s="49">
        <v>57</v>
      </c>
      <c r="J16" s="355">
        <v>0</v>
      </c>
      <c r="K16" s="355">
        <v>0</v>
      </c>
      <c r="L16" s="355">
        <v>0</v>
      </c>
      <c r="M16" s="355">
        <v>0</v>
      </c>
      <c r="N16" s="61"/>
      <c r="P16" s="150"/>
    </row>
    <row r="17" spans="1:18" x14ac:dyDescent="0.25">
      <c r="A17" s="241" t="s">
        <v>149</v>
      </c>
      <c r="B17" s="242"/>
      <c r="C17" s="242"/>
      <c r="D17" s="242"/>
      <c r="E17" s="242"/>
      <c r="F17" s="242"/>
      <c r="G17" s="242"/>
      <c r="H17" s="243"/>
      <c r="I17" s="49">
        <v>58</v>
      </c>
      <c r="J17" s="355">
        <v>0</v>
      </c>
      <c r="K17" s="355">
        <v>0</v>
      </c>
      <c r="L17" s="75">
        <v>41698418</v>
      </c>
      <c r="M17" s="355">
        <v>0</v>
      </c>
      <c r="N17" s="82"/>
      <c r="O17" s="86"/>
      <c r="P17" s="150"/>
    </row>
    <row r="18" spans="1:18" x14ac:dyDescent="0.25">
      <c r="A18" s="241" t="s">
        <v>150</v>
      </c>
      <c r="B18" s="242"/>
      <c r="C18" s="242"/>
      <c r="D18" s="242"/>
      <c r="E18" s="242"/>
      <c r="F18" s="242"/>
      <c r="G18" s="242"/>
      <c r="H18" s="243"/>
      <c r="I18" s="49">
        <v>59</v>
      </c>
      <c r="J18" s="355">
        <v>0</v>
      </c>
      <c r="K18" s="355">
        <v>0</v>
      </c>
      <c r="L18" s="355">
        <v>0</v>
      </c>
      <c r="M18" s="355">
        <v>0</v>
      </c>
      <c r="N18" s="61"/>
      <c r="P18" s="150"/>
    </row>
    <row r="19" spans="1:18" x14ac:dyDescent="0.25">
      <c r="A19" s="241" t="s">
        <v>151</v>
      </c>
      <c r="B19" s="242"/>
      <c r="C19" s="242"/>
      <c r="D19" s="242"/>
      <c r="E19" s="242"/>
      <c r="F19" s="242"/>
      <c r="G19" s="242"/>
      <c r="H19" s="243"/>
      <c r="I19" s="49">
        <v>60</v>
      </c>
      <c r="J19" s="355">
        <v>0</v>
      </c>
      <c r="K19" s="355">
        <v>0</v>
      </c>
      <c r="L19" s="355">
        <v>0</v>
      </c>
      <c r="M19" s="355">
        <v>0</v>
      </c>
      <c r="N19" s="61"/>
      <c r="P19" s="150"/>
      <c r="R19" s="151"/>
    </row>
    <row r="20" spans="1:18" x14ac:dyDescent="0.25">
      <c r="A20" s="241" t="s">
        <v>152</v>
      </c>
      <c r="B20" s="242"/>
      <c r="C20" s="242"/>
      <c r="D20" s="242"/>
      <c r="E20" s="242"/>
      <c r="F20" s="242"/>
      <c r="G20" s="242"/>
      <c r="H20" s="243"/>
      <c r="I20" s="49">
        <v>61</v>
      </c>
      <c r="J20" s="355">
        <v>0</v>
      </c>
      <c r="K20" s="355">
        <v>0</v>
      </c>
      <c r="L20" s="355">
        <v>0</v>
      </c>
      <c r="M20" s="355">
        <v>0</v>
      </c>
      <c r="N20" s="61"/>
      <c r="P20" s="150"/>
      <c r="R20" s="151"/>
    </row>
    <row r="21" spans="1:18" x14ac:dyDescent="0.25">
      <c r="A21" s="241" t="s">
        <v>153</v>
      </c>
      <c r="B21" s="242"/>
      <c r="C21" s="242"/>
      <c r="D21" s="242"/>
      <c r="E21" s="242"/>
      <c r="F21" s="242"/>
      <c r="G21" s="242"/>
      <c r="H21" s="243"/>
      <c r="I21" s="49">
        <v>62</v>
      </c>
      <c r="J21" s="75">
        <v>920726</v>
      </c>
      <c r="K21" s="75">
        <v>5993</v>
      </c>
      <c r="L21" s="75">
        <v>794185</v>
      </c>
      <c r="M21" s="75">
        <v>6835</v>
      </c>
      <c r="N21" s="61"/>
      <c r="P21" s="150"/>
    </row>
    <row r="22" spans="1:18" x14ac:dyDescent="0.25">
      <c r="A22" s="283" t="s">
        <v>154</v>
      </c>
      <c r="B22" s="284"/>
      <c r="C22" s="284"/>
      <c r="D22" s="284"/>
      <c r="E22" s="284"/>
      <c r="F22" s="284"/>
      <c r="G22" s="284"/>
      <c r="H22" s="285"/>
      <c r="I22" s="49">
        <v>63</v>
      </c>
      <c r="J22" s="75">
        <v>9258078</v>
      </c>
      <c r="K22" s="75">
        <v>1141110</v>
      </c>
      <c r="L22" s="75">
        <v>5207555</v>
      </c>
      <c r="M22" s="75">
        <v>1363219</v>
      </c>
      <c r="N22" s="82"/>
      <c r="P22" s="150"/>
    </row>
    <row r="23" spans="1:18" x14ac:dyDescent="0.25">
      <c r="A23" s="283" t="s">
        <v>155</v>
      </c>
      <c r="B23" s="284"/>
      <c r="C23" s="284"/>
      <c r="D23" s="284"/>
      <c r="E23" s="284"/>
      <c r="F23" s="284"/>
      <c r="G23" s="284"/>
      <c r="H23" s="285"/>
      <c r="I23" s="49">
        <v>64</v>
      </c>
      <c r="J23" s="75">
        <v>27994033</v>
      </c>
      <c r="K23" s="75">
        <v>12377946</v>
      </c>
      <c r="L23" s="75">
        <v>6634442</v>
      </c>
      <c r="M23" s="75">
        <v>1268611</v>
      </c>
      <c r="N23" s="61"/>
      <c r="P23" s="150"/>
    </row>
    <row r="24" spans="1:18" x14ac:dyDescent="0.25">
      <c r="A24" s="283" t="s">
        <v>157</v>
      </c>
      <c r="B24" s="284"/>
      <c r="C24" s="284"/>
      <c r="D24" s="284"/>
      <c r="E24" s="284"/>
      <c r="F24" s="284"/>
      <c r="G24" s="284"/>
      <c r="H24" s="285"/>
      <c r="I24" s="49">
        <v>65</v>
      </c>
      <c r="J24" s="75">
        <v>33614796</v>
      </c>
      <c r="K24" s="75">
        <v>10883410</v>
      </c>
      <c r="L24" s="75">
        <v>43557243</v>
      </c>
      <c r="M24" s="75">
        <v>16069239</v>
      </c>
      <c r="N24" s="61"/>
      <c r="O24" s="86"/>
      <c r="P24" s="150"/>
    </row>
    <row r="25" spans="1:18" x14ac:dyDescent="0.25">
      <c r="A25" s="283" t="s">
        <v>156</v>
      </c>
      <c r="B25" s="284"/>
      <c r="C25" s="284"/>
      <c r="D25" s="284"/>
      <c r="E25" s="284"/>
      <c r="F25" s="284"/>
      <c r="G25" s="284"/>
      <c r="H25" s="285"/>
      <c r="I25" s="49">
        <v>66</v>
      </c>
      <c r="J25" s="75">
        <v>300046317</v>
      </c>
      <c r="K25" s="75">
        <v>103544118</v>
      </c>
      <c r="L25" s="75">
        <v>292419680</v>
      </c>
      <c r="M25" s="75">
        <v>100368058</v>
      </c>
      <c r="N25" s="61"/>
      <c r="O25" s="86"/>
      <c r="P25" s="150"/>
      <c r="R25" s="61"/>
    </row>
    <row r="26" spans="1:18" ht="12.75" customHeight="1" x14ac:dyDescent="0.25">
      <c r="A26" s="244" t="s">
        <v>159</v>
      </c>
      <c r="B26" s="245"/>
      <c r="C26" s="245"/>
      <c r="D26" s="245"/>
      <c r="E26" s="245"/>
      <c r="F26" s="245"/>
      <c r="G26" s="245"/>
      <c r="H26" s="246"/>
      <c r="I26" s="49">
        <v>67</v>
      </c>
      <c r="J26" s="76">
        <f t="shared" ref="J26" si="0">J9+J12+SUM(J13:J23)-J24-J25</f>
        <v>269159132</v>
      </c>
      <c r="K26" s="76">
        <f>K9+K12+SUM(K13:K23)-K24-K25</f>
        <v>99952006</v>
      </c>
      <c r="L26" s="76">
        <f>L9+L12+SUM(L13:L23)-L24-L25</f>
        <v>305495405</v>
      </c>
      <c r="M26" s="76">
        <f>M9+M12+SUM(M13:M23)-M24-M25</f>
        <v>108540425</v>
      </c>
      <c r="N26" s="82"/>
      <c r="P26" s="150"/>
      <c r="R26" s="61"/>
    </row>
    <row r="27" spans="1:18" x14ac:dyDescent="0.25">
      <c r="A27" s="283" t="s">
        <v>158</v>
      </c>
      <c r="B27" s="284"/>
      <c r="C27" s="284"/>
      <c r="D27" s="284"/>
      <c r="E27" s="284"/>
      <c r="F27" s="284"/>
      <c r="G27" s="284"/>
      <c r="H27" s="285"/>
      <c r="I27" s="49">
        <v>68</v>
      </c>
      <c r="J27" s="75">
        <v>157864888</v>
      </c>
      <c r="K27" s="75">
        <v>73542050</v>
      </c>
      <c r="L27" s="75">
        <v>151719362</v>
      </c>
      <c r="M27" s="75">
        <v>47704695</v>
      </c>
      <c r="N27" s="61"/>
      <c r="P27" s="150"/>
    </row>
    <row r="28" spans="1:18" x14ac:dyDescent="0.25">
      <c r="A28" s="244" t="s">
        <v>162</v>
      </c>
      <c r="B28" s="245"/>
      <c r="C28" s="245"/>
      <c r="D28" s="245"/>
      <c r="E28" s="245"/>
      <c r="F28" s="245"/>
      <c r="G28" s="245"/>
      <c r="H28" s="246"/>
      <c r="I28" s="49">
        <v>69</v>
      </c>
      <c r="J28" s="76">
        <f>J26-J27</f>
        <v>111294244</v>
      </c>
      <c r="K28" s="76">
        <f>K26-K27</f>
        <v>26409956</v>
      </c>
      <c r="L28" s="76">
        <f>L26-L27</f>
        <v>153776043</v>
      </c>
      <c r="M28" s="76">
        <f>M26-M27</f>
        <v>60835730</v>
      </c>
      <c r="N28" s="61"/>
      <c r="P28" s="150"/>
    </row>
    <row r="29" spans="1:18" x14ac:dyDescent="0.25">
      <c r="A29" s="244" t="s">
        <v>163</v>
      </c>
      <c r="B29" s="245"/>
      <c r="C29" s="245"/>
      <c r="D29" s="245"/>
      <c r="E29" s="245"/>
      <c r="F29" s="245"/>
      <c r="G29" s="245"/>
      <c r="H29" s="246"/>
      <c r="I29" s="49">
        <v>70</v>
      </c>
      <c r="J29" s="74">
        <v>2707682</v>
      </c>
      <c r="K29" s="74">
        <v>1209886</v>
      </c>
      <c r="L29" s="74">
        <v>-464739</v>
      </c>
      <c r="M29" s="74">
        <v>1558740</v>
      </c>
      <c r="N29" s="61"/>
      <c r="P29" s="150"/>
    </row>
    <row r="30" spans="1:18" x14ac:dyDescent="0.25">
      <c r="A30" s="244" t="s">
        <v>164</v>
      </c>
      <c r="B30" s="245"/>
      <c r="C30" s="245"/>
      <c r="D30" s="245"/>
      <c r="E30" s="245"/>
      <c r="F30" s="245"/>
      <c r="G30" s="245"/>
      <c r="H30" s="246"/>
      <c r="I30" s="49">
        <v>71</v>
      </c>
      <c r="J30" s="76">
        <f>J28-J29</f>
        <v>108586562</v>
      </c>
      <c r="K30" s="76">
        <f>K28-K29</f>
        <v>25200070</v>
      </c>
      <c r="L30" s="76">
        <f>L28-L29</f>
        <v>154240782</v>
      </c>
      <c r="M30" s="76">
        <f>M28-M29</f>
        <v>59276990</v>
      </c>
      <c r="N30" s="61"/>
      <c r="P30" s="150"/>
    </row>
    <row r="31" spans="1:18" x14ac:dyDescent="0.25">
      <c r="A31" s="238" t="s">
        <v>165</v>
      </c>
      <c r="B31" s="239"/>
      <c r="C31" s="239"/>
      <c r="D31" s="239"/>
      <c r="E31" s="239"/>
      <c r="F31" s="239"/>
      <c r="G31" s="239"/>
      <c r="H31" s="240"/>
      <c r="I31" s="50">
        <v>72</v>
      </c>
      <c r="J31" s="75">
        <v>75</v>
      </c>
      <c r="K31" s="75">
        <v>17</v>
      </c>
      <c r="L31" s="75">
        <v>76</v>
      </c>
      <c r="M31" s="75">
        <v>29</v>
      </c>
      <c r="N31" s="61"/>
    </row>
    <row r="32" spans="1:18" ht="12.75" customHeight="1" x14ac:dyDescent="0.25">
      <c r="A32" s="250" t="s">
        <v>171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86"/>
    </row>
    <row r="33" spans="1:13" x14ac:dyDescent="0.25">
      <c r="A33" s="287" t="s">
        <v>173</v>
      </c>
      <c r="B33" s="288"/>
      <c r="C33" s="288"/>
      <c r="D33" s="288"/>
      <c r="E33" s="288"/>
      <c r="F33" s="288"/>
      <c r="G33" s="288"/>
      <c r="H33" s="289"/>
      <c r="I33" s="48">
        <v>73</v>
      </c>
      <c r="J33" s="176">
        <f>+J30</f>
        <v>108586562</v>
      </c>
      <c r="K33" s="176">
        <f>+K30</f>
        <v>25200070</v>
      </c>
      <c r="L33" s="176">
        <f>+L30</f>
        <v>154240782</v>
      </c>
      <c r="M33" s="176">
        <f>+M30</f>
        <v>59276990</v>
      </c>
    </row>
    <row r="34" spans="1:13" x14ac:dyDescent="0.25">
      <c r="A34" s="244" t="s">
        <v>174</v>
      </c>
      <c r="B34" s="242"/>
      <c r="C34" s="242"/>
      <c r="D34" s="242"/>
      <c r="E34" s="242"/>
      <c r="F34" s="242"/>
      <c r="G34" s="242"/>
      <c r="H34" s="243"/>
      <c r="I34" s="49">
        <v>74</v>
      </c>
      <c r="J34" s="177">
        <f>+J33</f>
        <v>108586562</v>
      </c>
      <c r="K34" s="177">
        <f>+K33</f>
        <v>25200070</v>
      </c>
      <c r="L34" s="177">
        <f>+L33</f>
        <v>154240782</v>
      </c>
      <c r="M34" s="177">
        <f>+M33</f>
        <v>59276990</v>
      </c>
    </row>
    <row r="35" spans="1:13" x14ac:dyDescent="0.25">
      <c r="A35" s="247" t="s">
        <v>175</v>
      </c>
      <c r="B35" s="239"/>
      <c r="C35" s="239"/>
      <c r="D35" s="239"/>
      <c r="E35" s="239"/>
      <c r="F35" s="239"/>
      <c r="G35" s="239"/>
      <c r="H35" s="240"/>
      <c r="I35" s="50">
        <v>75</v>
      </c>
      <c r="J35" s="51">
        <f>J33-J34</f>
        <v>0</v>
      </c>
      <c r="K35" s="51">
        <f>K33-K34</f>
        <v>0</v>
      </c>
      <c r="L35" s="51">
        <f>L33-L34</f>
        <v>0</v>
      </c>
      <c r="M35" s="51">
        <f>M33-M34</f>
        <v>0</v>
      </c>
    </row>
    <row r="37" spans="1:13" x14ac:dyDescent="0.25">
      <c r="I37" s="89"/>
      <c r="J37" s="147"/>
      <c r="K37" s="69"/>
      <c r="L37" s="147"/>
      <c r="M37" s="69"/>
    </row>
    <row r="38" spans="1:13" x14ac:dyDescent="0.25">
      <c r="J38" s="69"/>
      <c r="K38" s="69"/>
      <c r="L38" s="90"/>
      <c r="M38" s="69"/>
    </row>
    <row r="39" spans="1:13" x14ac:dyDescent="0.25">
      <c r="K39" s="89"/>
      <c r="L39" s="91"/>
    </row>
    <row r="40" spans="1:13" x14ac:dyDescent="0.25">
      <c r="K40" s="89"/>
      <c r="L40" s="91"/>
    </row>
    <row r="41" spans="1:13" x14ac:dyDescent="0.25">
      <c r="K41" s="89"/>
      <c r="L41" s="91"/>
      <c r="M41" s="91"/>
    </row>
  </sheetData>
  <protectedRanges>
    <protectedRange sqref="E3:F3" name="Range1_1"/>
    <protectedRange sqref="H3:I3" name="Range1_3_1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9:M29 J13:M25 J7:M8 J27:M27 J10:M11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23" zoomScaleNormal="100" zoomScaleSheetLayoutView="115" workbookViewId="0">
      <selection activeCell="I53" sqref="I53"/>
    </sheetView>
  </sheetViews>
  <sheetFormatPr defaultColWidth="9.109375" defaultRowHeight="13.2" x14ac:dyDescent="0.25"/>
  <cols>
    <col min="1" max="7" width="9.109375" style="44"/>
    <col min="8" max="8" width="13.33203125" style="44" customWidth="1"/>
    <col min="9" max="9" width="9.109375" style="44"/>
    <col min="10" max="11" width="16.33203125" style="89" customWidth="1"/>
    <col min="12" max="12" width="14.6640625" style="69" customWidth="1"/>
    <col min="13" max="13" width="11.109375" style="44" customWidth="1"/>
    <col min="14" max="16384" width="9.109375" style="44"/>
  </cols>
  <sheetData>
    <row r="2" spans="1:14" ht="15.6" x14ac:dyDescent="0.3">
      <c r="A2" s="325" t="s">
        <v>201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4" x14ac:dyDescent="0.25">
      <c r="C3" s="295" t="s">
        <v>166</v>
      </c>
      <c r="D3" s="296"/>
      <c r="E3" s="297" t="s">
        <v>168</v>
      </c>
      <c r="F3" s="298"/>
      <c r="G3" s="53" t="s">
        <v>167</v>
      </c>
      <c r="H3" s="279" t="s">
        <v>304</v>
      </c>
      <c r="I3" s="280"/>
      <c r="J3" s="299" t="s">
        <v>54</v>
      </c>
      <c r="K3" s="326"/>
    </row>
    <row r="4" spans="1:14" ht="22.2" x14ac:dyDescent="0.25">
      <c r="A4" s="304" t="s">
        <v>88</v>
      </c>
      <c r="B4" s="304"/>
      <c r="C4" s="304"/>
      <c r="D4" s="304"/>
      <c r="E4" s="304"/>
      <c r="F4" s="304"/>
      <c r="G4" s="304"/>
      <c r="H4" s="304"/>
      <c r="I4" s="70" t="s">
        <v>160</v>
      </c>
      <c r="J4" s="84" t="s">
        <v>302</v>
      </c>
      <c r="K4" s="84" t="s">
        <v>303</v>
      </c>
    </row>
    <row r="5" spans="1:14" x14ac:dyDescent="0.25">
      <c r="A5" s="305">
        <v>1</v>
      </c>
      <c r="B5" s="305"/>
      <c r="C5" s="305"/>
      <c r="D5" s="305"/>
      <c r="E5" s="305"/>
      <c r="F5" s="305"/>
      <c r="G5" s="305"/>
      <c r="H5" s="305"/>
      <c r="I5" s="71">
        <v>2</v>
      </c>
      <c r="J5" s="85" t="s">
        <v>1</v>
      </c>
      <c r="K5" s="85" t="s">
        <v>2</v>
      </c>
    </row>
    <row r="6" spans="1:14" x14ac:dyDescent="0.25">
      <c r="A6" s="250" t="s">
        <v>202</v>
      </c>
      <c r="B6" s="251"/>
      <c r="C6" s="251"/>
      <c r="D6" s="251"/>
      <c r="E6" s="251"/>
      <c r="F6" s="251"/>
      <c r="G6" s="251"/>
      <c r="H6" s="251"/>
      <c r="I6" s="306"/>
      <c r="J6" s="306"/>
      <c r="K6" s="307"/>
    </row>
    <row r="7" spans="1:14" x14ac:dyDescent="0.25">
      <c r="A7" s="308" t="s">
        <v>203</v>
      </c>
      <c r="B7" s="309"/>
      <c r="C7" s="309"/>
      <c r="D7" s="309"/>
      <c r="E7" s="309"/>
      <c r="F7" s="309"/>
      <c r="G7" s="309"/>
      <c r="H7" s="310"/>
      <c r="I7" s="49">
        <v>1</v>
      </c>
      <c r="J7" s="154">
        <f>SUM(J8:J13)</f>
        <v>297303881</v>
      </c>
      <c r="K7" s="154">
        <f>SUM(K8:K13)</f>
        <v>311133583</v>
      </c>
      <c r="M7" s="61"/>
      <c r="N7" s="61"/>
    </row>
    <row r="8" spans="1:14" x14ac:dyDescent="0.25">
      <c r="A8" s="301" t="s">
        <v>204</v>
      </c>
      <c r="B8" s="302"/>
      <c r="C8" s="302"/>
      <c r="D8" s="302"/>
      <c r="E8" s="302"/>
      <c r="F8" s="302"/>
      <c r="G8" s="302"/>
      <c r="H8" s="303"/>
      <c r="I8" s="49">
        <v>2</v>
      </c>
      <c r="J8" s="75">
        <v>111294244</v>
      </c>
      <c r="K8" s="75">
        <v>153776043</v>
      </c>
      <c r="M8" s="61"/>
      <c r="N8" s="61"/>
    </row>
    <row r="9" spans="1:14" x14ac:dyDescent="0.25">
      <c r="A9" s="301" t="s">
        <v>205</v>
      </c>
      <c r="B9" s="302"/>
      <c r="C9" s="302"/>
      <c r="D9" s="302"/>
      <c r="E9" s="302"/>
      <c r="F9" s="302"/>
      <c r="G9" s="302"/>
      <c r="H9" s="303"/>
      <c r="I9" s="49">
        <v>3</v>
      </c>
      <c r="J9" s="75">
        <v>157864888</v>
      </c>
      <c r="K9" s="75">
        <v>151719362</v>
      </c>
      <c r="M9" s="61"/>
      <c r="N9" s="61"/>
    </row>
    <row r="10" spans="1:14" x14ac:dyDescent="0.25">
      <c r="A10" s="301" t="s">
        <v>206</v>
      </c>
      <c r="B10" s="302"/>
      <c r="C10" s="302"/>
      <c r="D10" s="302"/>
      <c r="E10" s="302"/>
      <c r="F10" s="302"/>
      <c r="G10" s="302"/>
      <c r="H10" s="303"/>
      <c r="I10" s="49">
        <v>4</v>
      </c>
      <c r="J10" s="75">
        <v>36536060</v>
      </c>
      <c r="K10" s="75">
        <v>33658590</v>
      </c>
      <c r="M10" s="61"/>
      <c r="N10" s="61"/>
    </row>
    <row r="11" spans="1:14" ht="23.25" customHeight="1" x14ac:dyDescent="0.25">
      <c r="A11" s="301" t="s">
        <v>210</v>
      </c>
      <c r="B11" s="302"/>
      <c r="C11" s="302"/>
      <c r="D11" s="302"/>
      <c r="E11" s="302"/>
      <c r="F11" s="302"/>
      <c r="G11" s="302"/>
      <c r="H11" s="303"/>
      <c r="I11" s="49">
        <v>5</v>
      </c>
      <c r="J11" s="75">
        <v>-4126476</v>
      </c>
      <c r="K11" s="75">
        <v>-22957412</v>
      </c>
      <c r="M11" s="61"/>
      <c r="N11" s="61"/>
    </row>
    <row r="12" spans="1:14" x14ac:dyDescent="0.25">
      <c r="A12" s="301" t="s">
        <v>209</v>
      </c>
      <c r="B12" s="302"/>
      <c r="C12" s="302"/>
      <c r="D12" s="302"/>
      <c r="E12" s="302"/>
      <c r="F12" s="302"/>
      <c r="G12" s="302"/>
      <c r="H12" s="303"/>
      <c r="I12" s="49">
        <v>6</v>
      </c>
      <c r="J12" s="75">
        <v>4993243</v>
      </c>
      <c r="K12" s="75">
        <v>144555</v>
      </c>
      <c r="M12" s="61"/>
      <c r="N12" s="61"/>
    </row>
    <row r="13" spans="1:14" x14ac:dyDescent="0.25">
      <c r="A13" s="301" t="s">
        <v>207</v>
      </c>
      <c r="B13" s="302"/>
      <c r="C13" s="302"/>
      <c r="D13" s="302"/>
      <c r="E13" s="302"/>
      <c r="F13" s="302"/>
      <c r="G13" s="302"/>
      <c r="H13" s="303"/>
      <c r="I13" s="49">
        <v>7</v>
      </c>
      <c r="J13" s="75">
        <v>-9258078</v>
      </c>
      <c r="K13" s="75">
        <v>-5207555</v>
      </c>
      <c r="M13" s="61"/>
      <c r="N13" s="61"/>
    </row>
    <row r="14" spans="1:14" x14ac:dyDescent="0.25">
      <c r="A14" s="311" t="s">
        <v>211</v>
      </c>
      <c r="B14" s="302"/>
      <c r="C14" s="302"/>
      <c r="D14" s="302"/>
      <c r="E14" s="302"/>
      <c r="F14" s="302"/>
      <c r="G14" s="302"/>
      <c r="H14" s="303"/>
      <c r="I14" s="49">
        <v>8</v>
      </c>
      <c r="J14" s="76">
        <f>SUM(J15:J22)</f>
        <v>-859329564</v>
      </c>
      <c r="K14" s="76">
        <f>SUM(K15:K22)</f>
        <v>-1594234913</v>
      </c>
      <c r="M14" s="61"/>
      <c r="N14" s="61"/>
    </row>
    <row r="15" spans="1:14" x14ac:dyDescent="0.25">
      <c r="A15" s="301" t="s">
        <v>208</v>
      </c>
      <c r="B15" s="302"/>
      <c r="C15" s="302"/>
      <c r="D15" s="302"/>
      <c r="E15" s="302"/>
      <c r="F15" s="302"/>
      <c r="G15" s="302"/>
      <c r="H15" s="303"/>
      <c r="I15" s="49">
        <v>9</v>
      </c>
      <c r="J15" s="75">
        <v>-558017896</v>
      </c>
      <c r="K15" s="75">
        <v>-94697304</v>
      </c>
      <c r="M15" s="61"/>
      <c r="N15" s="61"/>
    </row>
    <row r="16" spans="1:14" x14ac:dyDescent="0.25">
      <c r="A16" s="301" t="s">
        <v>212</v>
      </c>
      <c r="B16" s="302"/>
      <c r="C16" s="302"/>
      <c r="D16" s="302"/>
      <c r="E16" s="302"/>
      <c r="F16" s="302"/>
      <c r="G16" s="302"/>
      <c r="H16" s="303"/>
      <c r="I16" s="49">
        <v>10</v>
      </c>
      <c r="J16" s="75">
        <v>-302405331</v>
      </c>
      <c r="K16" s="75">
        <v>-111685601</v>
      </c>
      <c r="M16" s="61"/>
      <c r="N16" s="61"/>
    </row>
    <row r="17" spans="1:14" x14ac:dyDescent="0.25">
      <c r="A17" s="301" t="s">
        <v>215</v>
      </c>
      <c r="B17" s="302"/>
      <c r="C17" s="302"/>
      <c r="D17" s="302"/>
      <c r="E17" s="302"/>
      <c r="F17" s="302"/>
      <c r="G17" s="302"/>
      <c r="H17" s="303"/>
      <c r="I17" s="49">
        <v>11</v>
      </c>
      <c r="J17" s="75">
        <v>-101270946</v>
      </c>
      <c r="K17" s="75">
        <v>27771602</v>
      </c>
      <c r="M17" s="61"/>
      <c r="N17" s="61"/>
    </row>
    <row r="18" spans="1:14" x14ac:dyDescent="0.25">
      <c r="A18" s="301" t="s">
        <v>216</v>
      </c>
      <c r="B18" s="302"/>
      <c r="C18" s="302"/>
      <c r="D18" s="302"/>
      <c r="E18" s="302"/>
      <c r="F18" s="302"/>
      <c r="G18" s="302"/>
      <c r="H18" s="303"/>
      <c r="I18" s="49">
        <v>12</v>
      </c>
      <c r="J18" s="75">
        <v>110613938</v>
      </c>
      <c r="K18" s="75">
        <v>-1154947629</v>
      </c>
      <c r="M18" s="61"/>
      <c r="N18" s="61"/>
    </row>
    <row r="19" spans="1:14" ht="12.75" customHeight="1" x14ac:dyDescent="0.25">
      <c r="A19" s="301" t="s">
        <v>217</v>
      </c>
      <c r="B19" s="302"/>
      <c r="C19" s="302"/>
      <c r="D19" s="302"/>
      <c r="E19" s="302"/>
      <c r="F19" s="302"/>
      <c r="G19" s="302"/>
      <c r="H19" s="303"/>
      <c r="I19" s="49">
        <v>13</v>
      </c>
      <c r="J19" s="75">
        <v>-56075344</v>
      </c>
      <c r="K19" s="75">
        <v>31538957</v>
      </c>
      <c r="M19" s="61"/>
      <c r="N19" s="61"/>
    </row>
    <row r="20" spans="1:14" x14ac:dyDescent="0.25">
      <c r="A20" s="301" t="s">
        <v>218</v>
      </c>
      <c r="B20" s="302"/>
      <c r="C20" s="302"/>
      <c r="D20" s="302"/>
      <c r="E20" s="302"/>
      <c r="F20" s="302"/>
      <c r="G20" s="302"/>
      <c r="H20" s="303"/>
      <c r="I20" s="49">
        <v>14</v>
      </c>
      <c r="J20" s="75">
        <v>-38643583</v>
      </c>
      <c r="K20" s="75">
        <v>-224504767</v>
      </c>
      <c r="M20" s="61"/>
      <c r="N20" s="61"/>
    </row>
    <row r="21" spans="1:14" ht="12.75" customHeight="1" x14ac:dyDescent="0.25">
      <c r="A21" s="314" t="s">
        <v>219</v>
      </c>
      <c r="B21" s="315"/>
      <c r="C21" s="315"/>
      <c r="D21" s="315"/>
      <c r="E21" s="315"/>
      <c r="F21" s="315"/>
      <c r="G21" s="315"/>
      <c r="H21" s="316"/>
      <c r="I21" s="49">
        <v>15</v>
      </c>
      <c r="J21" s="355">
        <v>0</v>
      </c>
      <c r="K21" s="355">
        <v>0</v>
      </c>
      <c r="M21" s="61"/>
      <c r="N21" s="61"/>
    </row>
    <row r="22" spans="1:14" x14ac:dyDescent="0.25">
      <c r="A22" s="301" t="s">
        <v>220</v>
      </c>
      <c r="B22" s="312"/>
      <c r="C22" s="312"/>
      <c r="D22" s="312"/>
      <c r="E22" s="312"/>
      <c r="F22" s="312"/>
      <c r="G22" s="312"/>
      <c r="H22" s="313"/>
      <c r="I22" s="49">
        <v>16</v>
      </c>
      <c r="J22" s="75">
        <v>86469598</v>
      </c>
      <c r="K22" s="75">
        <v>-67710171</v>
      </c>
      <c r="M22" s="61"/>
      <c r="N22" s="61"/>
    </row>
    <row r="23" spans="1:14" x14ac:dyDescent="0.25">
      <c r="A23" s="311" t="s">
        <v>221</v>
      </c>
      <c r="B23" s="312"/>
      <c r="C23" s="312"/>
      <c r="D23" s="312"/>
      <c r="E23" s="312"/>
      <c r="F23" s="312"/>
      <c r="G23" s="312"/>
      <c r="H23" s="313"/>
      <c r="I23" s="49">
        <v>17</v>
      </c>
      <c r="J23" s="76">
        <f>SUM(J24:J27)</f>
        <v>458702357</v>
      </c>
      <c r="K23" s="76">
        <f>SUM(K24:K27)</f>
        <v>1480961995</v>
      </c>
      <c r="M23" s="61"/>
      <c r="N23" s="61"/>
    </row>
    <row r="24" spans="1:14" x14ac:dyDescent="0.25">
      <c r="A24" s="301" t="s">
        <v>222</v>
      </c>
      <c r="B24" s="312"/>
      <c r="C24" s="312"/>
      <c r="D24" s="312"/>
      <c r="E24" s="312"/>
      <c r="F24" s="312"/>
      <c r="G24" s="312"/>
      <c r="H24" s="313"/>
      <c r="I24" s="49">
        <v>18</v>
      </c>
      <c r="J24" s="75">
        <v>144423979</v>
      </c>
      <c r="K24" s="75">
        <v>868952783</v>
      </c>
      <c r="M24" s="61"/>
      <c r="N24" s="61"/>
    </row>
    <row r="25" spans="1:14" x14ac:dyDescent="0.25">
      <c r="A25" s="301" t="s">
        <v>223</v>
      </c>
      <c r="B25" s="312"/>
      <c r="C25" s="312"/>
      <c r="D25" s="312"/>
      <c r="E25" s="312"/>
      <c r="F25" s="312"/>
      <c r="G25" s="312"/>
      <c r="H25" s="313"/>
      <c r="I25" s="49">
        <v>19</v>
      </c>
      <c r="J25" s="75">
        <v>-164606476</v>
      </c>
      <c r="K25" s="75">
        <v>968866496</v>
      </c>
      <c r="M25" s="61"/>
      <c r="N25" s="61"/>
    </row>
    <row r="26" spans="1:14" x14ac:dyDescent="0.25">
      <c r="A26" s="301" t="s">
        <v>224</v>
      </c>
      <c r="B26" s="312"/>
      <c r="C26" s="312"/>
      <c r="D26" s="312"/>
      <c r="E26" s="312"/>
      <c r="F26" s="312"/>
      <c r="G26" s="312"/>
      <c r="H26" s="313"/>
      <c r="I26" s="49">
        <v>20</v>
      </c>
      <c r="J26" s="75">
        <v>-507910</v>
      </c>
      <c r="K26" s="75">
        <v>53688</v>
      </c>
      <c r="M26" s="61"/>
      <c r="N26" s="61"/>
    </row>
    <row r="27" spans="1:14" x14ac:dyDescent="0.25">
      <c r="A27" s="301" t="s">
        <v>225</v>
      </c>
      <c r="B27" s="312"/>
      <c r="C27" s="312"/>
      <c r="D27" s="312"/>
      <c r="E27" s="312"/>
      <c r="F27" s="312"/>
      <c r="G27" s="312"/>
      <c r="H27" s="313"/>
      <c r="I27" s="49">
        <v>21</v>
      </c>
      <c r="J27" s="75">
        <v>479392764</v>
      </c>
      <c r="K27" s="75">
        <v>-356910972</v>
      </c>
      <c r="M27" s="61"/>
      <c r="N27" s="61"/>
    </row>
    <row r="28" spans="1:14" ht="23.25" customHeight="1" x14ac:dyDescent="0.25">
      <c r="A28" s="311" t="s">
        <v>226</v>
      </c>
      <c r="B28" s="312"/>
      <c r="C28" s="312"/>
      <c r="D28" s="312"/>
      <c r="E28" s="312"/>
      <c r="F28" s="312"/>
      <c r="G28" s="312"/>
      <c r="H28" s="313"/>
      <c r="I28" s="49">
        <v>22</v>
      </c>
      <c r="J28" s="76">
        <f>J7+J14+J23</f>
        <v>-103323326</v>
      </c>
      <c r="K28" s="76">
        <f>K7+K14+K23</f>
        <v>197860665</v>
      </c>
      <c r="M28" s="61"/>
      <c r="N28" s="61"/>
    </row>
    <row r="29" spans="1:14" x14ac:dyDescent="0.25">
      <c r="A29" s="319" t="s">
        <v>227</v>
      </c>
      <c r="B29" s="320"/>
      <c r="C29" s="320"/>
      <c r="D29" s="320"/>
      <c r="E29" s="320"/>
      <c r="F29" s="320"/>
      <c r="G29" s="320"/>
      <c r="H29" s="321"/>
      <c r="I29" s="49">
        <v>23</v>
      </c>
      <c r="J29" s="75">
        <v>-224658</v>
      </c>
      <c r="K29" s="75">
        <v>-199988</v>
      </c>
      <c r="M29" s="61"/>
      <c r="N29" s="61"/>
    </row>
    <row r="30" spans="1:14" x14ac:dyDescent="0.25">
      <c r="A30" s="322" t="s">
        <v>228</v>
      </c>
      <c r="B30" s="323"/>
      <c r="C30" s="323"/>
      <c r="D30" s="323"/>
      <c r="E30" s="323"/>
      <c r="F30" s="323"/>
      <c r="G30" s="323"/>
      <c r="H30" s="324"/>
      <c r="I30" s="49">
        <v>24</v>
      </c>
      <c r="J30" s="155">
        <f>J28+J29</f>
        <v>-103547984</v>
      </c>
      <c r="K30" s="155">
        <f>K28+K29</f>
        <v>197660677</v>
      </c>
      <c r="M30" s="61"/>
      <c r="N30" s="61"/>
    </row>
    <row r="31" spans="1:14" x14ac:dyDescent="0.25">
      <c r="A31" s="250" t="s">
        <v>229</v>
      </c>
      <c r="B31" s="251"/>
      <c r="C31" s="251"/>
      <c r="D31" s="251"/>
      <c r="E31" s="251"/>
      <c r="F31" s="251"/>
      <c r="G31" s="251"/>
      <c r="H31" s="251"/>
      <c r="I31" s="306"/>
      <c r="J31" s="306"/>
      <c r="K31" s="307"/>
      <c r="M31" s="61"/>
      <c r="N31" s="61"/>
    </row>
    <row r="32" spans="1:14" x14ac:dyDescent="0.25">
      <c r="A32" s="308" t="s">
        <v>230</v>
      </c>
      <c r="B32" s="317"/>
      <c r="C32" s="317"/>
      <c r="D32" s="317"/>
      <c r="E32" s="317"/>
      <c r="F32" s="317"/>
      <c r="G32" s="317"/>
      <c r="H32" s="318"/>
      <c r="I32" s="49">
        <v>25</v>
      </c>
      <c r="J32" s="154">
        <f>SUM(J33:J37)</f>
        <v>36222979.780000001</v>
      </c>
      <c r="K32" s="154">
        <f>SUM(K33:K37)</f>
        <v>93417097</v>
      </c>
      <c r="M32" s="61"/>
      <c r="N32" s="61"/>
    </row>
    <row r="33" spans="1:14" ht="12.75" customHeight="1" x14ac:dyDescent="0.25">
      <c r="A33" s="301" t="s">
        <v>231</v>
      </c>
      <c r="B33" s="312"/>
      <c r="C33" s="312"/>
      <c r="D33" s="312"/>
      <c r="E33" s="312"/>
      <c r="F33" s="312"/>
      <c r="G33" s="312"/>
      <c r="H33" s="313"/>
      <c r="I33" s="49">
        <v>26</v>
      </c>
      <c r="J33" s="75">
        <v>-2060171</v>
      </c>
      <c r="K33" s="75">
        <v>-31522488</v>
      </c>
      <c r="M33" s="61"/>
      <c r="N33" s="61"/>
    </row>
    <row r="34" spans="1:14" ht="12.75" customHeight="1" x14ac:dyDescent="0.25">
      <c r="A34" s="301" t="s">
        <v>232</v>
      </c>
      <c r="B34" s="312"/>
      <c r="C34" s="312"/>
      <c r="D34" s="312"/>
      <c r="E34" s="312"/>
      <c r="F34" s="312"/>
      <c r="G34" s="312"/>
      <c r="H34" s="313"/>
      <c r="I34" s="49">
        <v>27</v>
      </c>
      <c r="J34" s="355">
        <v>0</v>
      </c>
      <c r="K34" s="355">
        <v>0</v>
      </c>
      <c r="M34" s="61"/>
      <c r="N34" s="61"/>
    </row>
    <row r="35" spans="1:14" ht="12.75" customHeight="1" x14ac:dyDescent="0.25">
      <c r="A35" s="301" t="s">
        <v>233</v>
      </c>
      <c r="B35" s="312"/>
      <c r="C35" s="312"/>
      <c r="D35" s="312"/>
      <c r="E35" s="312"/>
      <c r="F35" s="312"/>
      <c r="G35" s="312"/>
      <c r="H35" s="313"/>
      <c r="I35" s="49">
        <v>28</v>
      </c>
      <c r="J35" s="75">
        <v>37362425</v>
      </c>
      <c r="K35" s="75">
        <v>124145400</v>
      </c>
      <c r="M35" s="61"/>
      <c r="N35" s="61"/>
    </row>
    <row r="36" spans="1:14" x14ac:dyDescent="0.25">
      <c r="A36" s="301" t="s">
        <v>234</v>
      </c>
      <c r="B36" s="312"/>
      <c r="C36" s="312"/>
      <c r="D36" s="312"/>
      <c r="E36" s="312"/>
      <c r="F36" s="312"/>
      <c r="G36" s="312"/>
      <c r="H36" s="313"/>
      <c r="I36" s="49">
        <v>29</v>
      </c>
      <c r="J36" s="75">
        <v>920725.78</v>
      </c>
      <c r="K36" s="75">
        <v>794185</v>
      </c>
      <c r="M36" s="61"/>
      <c r="N36" s="61"/>
    </row>
    <row r="37" spans="1:14" x14ac:dyDescent="0.25">
      <c r="A37" s="301" t="s">
        <v>243</v>
      </c>
      <c r="B37" s="312"/>
      <c r="C37" s="312"/>
      <c r="D37" s="312"/>
      <c r="E37" s="312"/>
      <c r="F37" s="312"/>
      <c r="G37" s="312"/>
      <c r="H37" s="313"/>
      <c r="I37" s="49">
        <v>30</v>
      </c>
      <c r="J37" s="355">
        <v>0</v>
      </c>
      <c r="K37" s="355">
        <v>0</v>
      </c>
      <c r="M37" s="61"/>
      <c r="N37" s="61"/>
    </row>
    <row r="38" spans="1:14" x14ac:dyDescent="0.25">
      <c r="A38" s="250" t="s">
        <v>235</v>
      </c>
      <c r="B38" s="251"/>
      <c r="C38" s="251"/>
      <c r="D38" s="251"/>
      <c r="E38" s="251"/>
      <c r="F38" s="251"/>
      <c r="G38" s="251"/>
      <c r="H38" s="251"/>
      <c r="I38" s="306"/>
      <c r="J38" s="306"/>
      <c r="K38" s="307"/>
      <c r="M38" s="61"/>
      <c r="N38" s="61"/>
    </row>
    <row r="39" spans="1:14" x14ac:dyDescent="0.25">
      <c r="A39" s="308" t="s">
        <v>236</v>
      </c>
      <c r="B39" s="317"/>
      <c r="C39" s="317"/>
      <c r="D39" s="317"/>
      <c r="E39" s="317"/>
      <c r="F39" s="317"/>
      <c r="G39" s="317"/>
      <c r="H39" s="318"/>
      <c r="I39" s="67">
        <v>31</v>
      </c>
      <c r="J39" s="154">
        <f>SUM(J40:J45)</f>
        <v>143988875</v>
      </c>
      <c r="K39" s="154">
        <f>SUM(K40:K45)</f>
        <v>-252221125</v>
      </c>
      <c r="M39" s="61"/>
      <c r="N39" s="61"/>
    </row>
    <row r="40" spans="1:14" x14ac:dyDescent="0.25">
      <c r="A40" s="301" t="s">
        <v>237</v>
      </c>
      <c r="B40" s="312"/>
      <c r="C40" s="312"/>
      <c r="D40" s="312"/>
      <c r="E40" s="312"/>
      <c r="F40" s="312"/>
      <c r="G40" s="312"/>
      <c r="H40" s="313"/>
      <c r="I40" s="49">
        <v>32</v>
      </c>
      <c r="J40" s="75">
        <v>-405588454</v>
      </c>
      <c r="K40" s="75">
        <v>-221458910</v>
      </c>
      <c r="M40" s="61"/>
      <c r="N40" s="61"/>
    </row>
    <row r="41" spans="1:14" x14ac:dyDescent="0.25">
      <c r="A41" s="301" t="s">
        <v>238</v>
      </c>
      <c r="B41" s="312"/>
      <c r="C41" s="312"/>
      <c r="D41" s="312"/>
      <c r="E41" s="312"/>
      <c r="F41" s="312"/>
      <c r="G41" s="312"/>
      <c r="H41" s="313"/>
      <c r="I41" s="49">
        <v>33</v>
      </c>
      <c r="J41" s="355">
        <v>0</v>
      </c>
      <c r="K41" s="355">
        <v>0</v>
      </c>
      <c r="M41" s="61"/>
      <c r="N41" s="61"/>
    </row>
    <row r="42" spans="1:14" x14ac:dyDescent="0.25">
      <c r="A42" s="301" t="s">
        <v>239</v>
      </c>
      <c r="B42" s="312"/>
      <c r="C42" s="312"/>
      <c r="D42" s="312"/>
      <c r="E42" s="312"/>
      <c r="F42" s="312"/>
      <c r="G42" s="312"/>
      <c r="H42" s="313"/>
      <c r="I42" s="49">
        <v>34</v>
      </c>
      <c r="J42" s="75">
        <v>-422271</v>
      </c>
      <c r="K42" s="355">
        <v>0</v>
      </c>
      <c r="M42" s="61"/>
      <c r="N42" s="61"/>
    </row>
    <row r="43" spans="1:14" x14ac:dyDescent="0.25">
      <c r="A43" s="301" t="s">
        <v>240</v>
      </c>
      <c r="B43" s="312"/>
      <c r="C43" s="312"/>
      <c r="D43" s="312"/>
      <c r="E43" s="312"/>
      <c r="F43" s="312"/>
      <c r="G43" s="312"/>
      <c r="H43" s="313"/>
      <c r="I43" s="49">
        <v>35</v>
      </c>
      <c r="J43" s="75">
        <v>549999600</v>
      </c>
      <c r="K43" s="355">
        <v>0</v>
      </c>
      <c r="M43" s="61"/>
      <c r="N43" s="61"/>
    </row>
    <row r="44" spans="1:14" x14ac:dyDescent="0.25">
      <c r="A44" s="301" t="s">
        <v>241</v>
      </c>
      <c r="B44" s="312"/>
      <c r="C44" s="312"/>
      <c r="D44" s="312"/>
      <c r="E44" s="312"/>
      <c r="F44" s="312"/>
      <c r="G44" s="312"/>
      <c r="H44" s="313"/>
      <c r="I44" s="49">
        <v>36</v>
      </c>
      <c r="J44" s="355">
        <v>0</v>
      </c>
      <c r="K44" s="75">
        <v>-30762215</v>
      </c>
      <c r="M44" s="61"/>
      <c r="N44" s="61"/>
    </row>
    <row r="45" spans="1:14" x14ac:dyDescent="0.25">
      <c r="A45" s="301" t="s">
        <v>242</v>
      </c>
      <c r="B45" s="312"/>
      <c r="C45" s="312"/>
      <c r="D45" s="312"/>
      <c r="E45" s="312"/>
      <c r="F45" s="312"/>
      <c r="G45" s="312"/>
      <c r="H45" s="313"/>
      <c r="I45" s="49">
        <v>37</v>
      </c>
      <c r="J45" s="355">
        <v>0</v>
      </c>
      <c r="K45" s="355">
        <v>0</v>
      </c>
      <c r="M45" s="61"/>
      <c r="N45" s="61"/>
    </row>
    <row r="46" spans="1:14" ht="23.25" customHeight="1" x14ac:dyDescent="0.25">
      <c r="A46" s="311" t="s">
        <v>244</v>
      </c>
      <c r="B46" s="312"/>
      <c r="C46" s="312"/>
      <c r="D46" s="312"/>
      <c r="E46" s="312"/>
      <c r="F46" s="312"/>
      <c r="G46" s="312"/>
      <c r="H46" s="313"/>
      <c r="I46" s="49">
        <v>38</v>
      </c>
      <c r="J46" s="76">
        <f>J30+J32+J39</f>
        <v>76663870.780000001</v>
      </c>
      <c r="K46" s="76">
        <f>K30+K32+K39</f>
        <v>38856649</v>
      </c>
      <c r="M46" s="61"/>
      <c r="N46" s="61"/>
    </row>
    <row r="47" spans="1:14" x14ac:dyDescent="0.25">
      <c r="A47" s="301" t="s">
        <v>245</v>
      </c>
      <c r="B47" s="312"/>
      <c r="C47" s="312"/>
      <c r="D47" s="312"/>
      <c r="E47" s="312"/>
      <c r="F47" s="312"/>
      <c r="G47" s="312"/>
      <c r="H47" s="313"/>
      <c r="I47" s="49">
        <v>39</v>
      </c>
      <c r="J47" s="75">
        <v>-2214341</v>
      </c>
      <c r="K47" s="75">
        <v>-50809</v>
      </c>
      <c r="M47" s="61"/>
      <c r="N47" s="61"/>
    </row>
    <row r="48" spans="1:14" x14ac:dyDescent="0.25">
      <c r="A48" s="311" t="s">
        <v>246</v>
      </c>
      <c r="B48" s="312"/>
      <c r="C48" s="312"/>
      <c r="D48" s="312"/>
      <c r="E48" s="312"/>
      <c r="F48" s="312"/>
      <c r="G48" s="312"/>
      <c r="H48" s="313"/>
      <c r="I48" s="49">
        <v>40</v>
      </c>
      <c r="J48" s="76">
        <f>J46+J47</f>
        <v>74449529.780000001</v>
      </c>
      <c r="K48" s="76">
        <f>K46+K47</f>
        <v>38805840</v>
      </c>
      <c r="M48" s="61"/>
      <c r="N48" s="61"/>
    </row>
    <row r="49" spans="1:14" x14ac:dyDescent="0.25">
      <c r="A49" s="311" t="s">
        <v>247</v>
      </c>
      <c r="B49" s="312"/>
      <c r="C49" s="312"/>
      <c r="D49" s="312"/>
      <c r="E49" s="312"/>
      <c r="F49" s="312"/>
      <c r="G49" s="312"/>
      <c r="H49" s="313"/>
      <c r="I49" s="62">
        <v>41</v>
      </c>
      <c r="J49" s="74">
        <v>361124967</v>
      </c>
      <c r="K49" s="74">
        <v>412197218</v>
      </c>
      <c r="L49" s="86"/>
      <c r="M49" s="61"/>
      <c r="N49" s="61"/>
    </row>
    <row r="50" spans="1:14" x14ac:dyDescent="0.25">
      <c r="A50" s="327" t="s">
        <v>248</v>
      </c>
      <c r="B50" s="328"/>
      <c r="C50" s="328"/>
      <c r="D50" s="328"/>
      <c r="E50" s="328"/>
      <c r="F50" s="328"/>
      <c r="G50" s="328"/>
      <c r="H50" s="329"/>
      <c r="I50" s="50">
        <v>42</v>
      </c>
      <c r="J50" s="155">
        <f>IF(J48+J49&gt;=0,J48+J49,0)</f>
        <v>435574496.77999997</v>
      </c>
      <c r="K50" s="155">
        <f>IF(K48+K49&gt;=0,K48+K49,0)</f>
        <v>451003058</v>
      </c>
      <c r="M50" s="61"/>
      <c r="N50" s="61"/>
    </row>
    <row r="51" spans="1:14" s="52" customFormat="1" x14ac:dyDescent="0.25">
      <c r="J51" s="87"/>
      <c r="K51" s="88"/>
      <c r="L51" s="81"/>
    </row>
    <row r="52" spans="1:14" s="52" customFormat="1" x14ac:dyDescent="0.25">
      <c r="J52" s="159"/>
      <c r="K52" s="88"/>
      <c r="L52" s="81"/>
    </row>
    <row r="53" spans="1:14" s="52" customFormat="1" x14ac:dyDescent="0.25">
      <c r="J53" s="159"/>
      <c r="K53" s="87"/>
      <c r="L53" s="81"/>
    </row>
    <row r="54" spans="1:14" s="52" customFormat="1" x14ac:dyDescent="0.25">
      <c r="J54" s="87"/>
      <c r="K54" s="87"/>
      <c r="L54" s="81"/>
    </row>
    <row r="55" spans="1:14" s="52" customFormat="1" x14ac:dyDescent="0.25">
      <c r="J55" s="87"/>
      <c r="K55" s="87"/>
      <c r="L55" s="81"/>
    </row>
    <row r="56" spans="1:14" s="52" customFormat="1" x14ac:dyDescent="0.25">
      <c r="J56" s="87"/>
      <c r="K56" s="87"/>
      <c r="L56" s="81"/>
    </row>
    <row r="57" spans="1:14" s="52" customFormat="1" x14ac:dyDescent="0.25">
      <c r="J57" s="87"/>
      <c r="K57" s="87"/>
      <c r="L57" s="81"/>
    </row>
    <row r="58" spans="1:14" s="52" customFormat="1" x14ac:dyDescent="0.25">
      <c r="J58" s="87"/>
      <c r="K58" s="87"/>
      <c r="L58" s="81"/>
    </row>
    <row r="59" spans="1:14" s="52" customFormat="1" x14ac:dyDescent="0.25">
      <c r="J59" s="87"/>
      <c r="K59" s="87"/>
      <c r="L59" s="81"/>
    </row>
    <row r="60" spans="1:14" s="52" customFormat="1" x14ac:dyDescent="0.25">
      <c r="J60" s="87"/>
      <c r="K60" s="87"/>
      <c r="L60" s="81"/>
    </row>
    <row r="61" spans="1:14" s="52" customFormat="1" x14ac:dyDescent="0.25">
      <c r="J61" s="87"/>
      <c r="K61" s="87"/>
      <c r="L61" s="81"/>
    </row>
    <row r="62" spans="1:14" s="52" customFormat="1" x14ac:dyDescent="0.25">
      <c r="J62" s="87"/>
      <c r="K62" s="87"/>
      <c r="L62" s="81"/>
    </row>
    <row r="63" spans="1:14" s="52" customFormat="1" x14ac:dyDescent="0.25">
      <c r="J63" s="87"/>
      <c r="K63" s="87"/>
      <c r="L63" s="81"/>
    </row>
    <row r="64" spans="1:14" s="52" customFormat="1" x14ac:dyDescent="0.25">
      <c r="J64" s="87"/>
      <c r="K64" s="87"/>
      <c r="L64" s="81"/>
    </row>
    <row r="65" spans="10:12" s="52" customFormat="1" x14ac:dyDescent="0.25">
      <c r="J65" s="87"/>
      <c r="K65" s="87"/>
      <c r="L65" s="81"/>
    </row>
    <row r="66" spans="10:12" s="52" customFormat="1" x14ac:dyDescent="0.25">
      <c r="J66" s="87"/>
      <c r="K66" s="87"/>
      <c r="L66" s="81"/>
    </row>
    <row r="67" spans="10:12" s="52" customFormat="1" x14ac:dyDescent="0.25">
      <c r="J67" s="87"/>
      <c r="K67" s="87"/>
      <c r="L67" s="81"/>
    </row>
    <row r="68" spans="10:12" s="52" customFormat="1" x14ac:dyDescent="0.25">
      <c r="J68" s="87"/>
      <c r="K68" s="87"/>
      <c r="L68" s="81"/>
    </row>
    <row r="69" spans="10:12" s="52" customFormat="1" x14ac:dyDescent="0.25">
      <c r="J69" s="87"/>
      <c r="K69" s="87"/>
      <c r="L69" s="81"/>
    </row>
    <row r="70" spans="10:12" s="52" customFormat="1" x14ac:dyDescent="0.25">
      <c r="J70" s="87"/>
      <c r="K70" s="87"/>
      <c r="L70" s="81"/>
    </row>
    <row r="71" spans="10:12" s="52" customFormat="1" x14ac:dyDescent="0.25">
      <c r="J71" s="87"/>
      <c r="K71" s="87"/>
      <c r="L71" s="81"/>
    </row>
    <row r="72" spans="10:12" s="52" customFormat="1" x14ac:dyDescent="0.25">
      <c r="J72" s="87"/>
      <c r="K72" s="87"/>
      <c r="L72" s="81"/>
    </row>
    <row r="73" spans="10:12" s="52" customFormat="1" x14ac:dyDescent="0.25">
      <c r="J73" s="87"/>
      <c r="K73" s="87"/>
      <c r="L73" s="81"/>
    </row>
    <row r="74" spans="10:12" s="52" customFormat="1" x14ac:dyDescent="0.25">
      <c r="J74" s="87"/>
      <c r="K74" s="87"/>
      <c r="L74" s="81"/>
    </row>
    <row r="75" spans="10:12" s="52" customFormat="1" x14ac:dyDescent="0.25">
      <c r="J75" s="87"/>
      <c r="K75" s="87"/>
      <c r="L75" s="81"/>
    </row>
    <row r="76" spans="10:12" s="52" customFormat="1" x14ac:dyDescent="0.25">
      <c r="J76" s="87"/>
      <c r="K76" s="87"/>
      <c r="L76" s="81"/>
    </row>
    <row r="77" spans="10:12" s="52" customFormat="1" x14ac:dyDescent="0.25">
      <c r="J77" s="87"/>
      <c r="K77" s="87"/>
      <c r="L77" s="81"/>
    </row>
    <row r="78" spans="10:12" s="52" customFormat="1" x14ac:dyDescent="0.25">
      <c r="J78" s="87"/>
      <c r="K78" s="87"/>
      <c r="L78" s="81"/>
    </row>
    <row r="79" spans="10:12" s="52" customFormat="1" x14ac:dyDescent="0.25">
      <c r="J79" s="87"/>
      <c r="K79" s="87"/>
      <c r="L79" s="81"/>
    </row>
    <row r="80" spans="10:12" s="52" customFormat="1" x14ac:dyDescent="0.25">
      <c r="J80" s="87"/>
      <c r="K80" s="87"/>
      <c r="L80" s="81"/>
    </row>
    <row r="81" spans="10:12" s="52" customFormat="1" x14ac:dyDescent="0.25">
      <c r="J81" s="87"/>
      <c r="K81" s="87"/>
      <c r="L81" s="81"/>
    </row>
    <row r="82" spans="10:12" s="52" customFormat="1" x14ac:dyDescent="0.25">
      <c r="J82" s="87"/>
      <c r="K82" s="87"/>
      <c r="L82" s="81"/>
    </row>
    <row r="83" spans="10:12" s="52" customFormat="1" x14ac:dyDescent="0.25">
      <c r="J83" s="87"/>
      <c r="K83" s="87"/>
      <c r="L83" s="81"/>
    </row>
    <row r="84" spans="10:12" s="52" customFormat="1" x14ac:dyDescent="0.25">
      <c r="J84" s="87"/>
      <c r="K84" s="87"/>
      <c r="L84" s="81"/>
    </row>
    <row r="85" spans="10:12" s="52" customFormat="1" x14ac:dyDescent="0.25">
      <c r="J85" s="87"/>
      <c r="K85" s="87"/>
      <c r="L85" s="81"/>
    </row>
    <row r="86" spans="10:12" s="52" customFormat="1" x14ac:dyDescent="0.25">
      <c r="J86" s="87"/>
      <c r="K86" s="87"/>
      <c r="L86" s="81"/>
    </row>
    <row r="87" spans="10:12" s="52" customFormat="1" x14ac:dyDescent="0.25">
      <c r="J87" s="87"/>
      <c r="K87" s="87"/>
      <c r="L87" s="81"/>
    </row>
    <row r="88" spans="10:12" s="52" customFormat="1" x14ac:dyDescent="0.25">
      <c r="J88" s="87"/>
      <c r="K88" s="87"/>
      <c r="L88" s="81"/>
    </row>
    <row r="89" spans="10:12" s="52" customFormat="1" x14ac:dyDescent="0.25">
      <c r="J89" s="87"/>
      <c r="K89" s="87"/>
      <c r="L89" s="81"/>
    </row>
    <row r="90" spans="10:12" s="52" customFormat="1" x14ac:dyDescent="0.25">
      <c r="J90" s="87"/>
      <c r="K90" s="87"/>
      <c r="L90" s="81"/>
    </row>
    <row r="91" spans="10:12" s="52" customFormat="1" x14ac:dyDescent="0.25">
      <c r="J91" s="87"/>
      <c r="K91" s="87"/>
      <c r="L91" s="81"/>
    </row>
    <row r="92" spans="10:12" s="52" customFormat="1" x14ac:dyDescent="0.25">
      <c r="J92" s="87"/>
      <c r="K92" s="87"/>
      <c r="L92" s="81"/>
    </row>
    <row r="93" spans="10:12" s="52" customFormat="1" x14ac:dyDescent="0.25">
      <c r="J93" s="87"/>
      <c r="K93" s="87"/>
      <c r="L93" s="81"/>
    </row>
    <row r="94" spans="10:12" s="52" customFormat="1" x14ac:dyDescent="0.25">
      <c r="J94" s="87"/>
      <c r="K94" s="87"/>
      <c r="L94" s="81"/>
    </row>
    <row r="95" spans="10:12" s="52" customFormat="1" x14ac:dyDescent="0.25">
      <c r="J95" s="87"/>
      <c r="K95" s="87"/>
      <c r="L95" s="81"/>
    </row>
    <row r="96" spans="10:12" s="52" customFormat="1" x14ac:dyDescent="0.25">
      <c r="J96" s="87"/>
      <c r="K96" s="87"/>
      <c r="L96" s="81"/>
    </row>
    <row r="97" spans="10:12" s="52" customFormat="1" x14ac:dyDescent="0.25">
      <c r="J97" s="87"/>
      <c r="K97" s="87"/>
      <c r="L97" s="81"/>
    </row>
    <row r="98" spans="10:12" s="52" customFormat="1" x14ac:dyDescent="0.25">
      <c r="J98" s="87"/>
      <c r="K98" s="87"/>
      <c r="L98" s="81"/>
    </row>
    <row r="99" spans="10:12" s="52" customFormat="1" x14ac:dyDescent="0.25">
      <c r="J99" s="87"/>
      <c r="K99" s="87"/>
      <c r="L99" s="81"/>
    </row>
    <row r="100" spans="10:12" s="52" customFormat="1" x14ac:dyDescent="0.25">
      <c r="J100" s="87"/>
      <c r="K100" s="87"/>
      <c r="L100" s="81"/>
    </row>
    <row r="101" spans="10:12" s="52" customFormat="1" x14ac:dyDescent="0.25">
      <c r="J101" s="87"/>
      <c r="K101" s="87"/>
      <c r="L101" s="81"/>
    </row>
    <row r="102" spans="10:12" s="52" customFormat="1" x14ac:dyDescent="0.25">
      <c r="J102" s="87"/>
      <c r="K102" s="87"/>
      <c r="L102" s="81"/>
    </row>
    <row r="103" spans="10:12" s="52" customFormat="1" x14ac:dyDescent="0.25">
      <c r="J103" s="87"/>
      <c r="K103" s="87"/>
      <c r="L103" s="81"/>
    </row>
    <row r="104" spans="10:12" s="52" customFormat="1" x14ac:dyDescent="0.25">
      <c r="J104" s="87"/>
      <c r="K104" s="87"/>
      <c r="L104" s="81"/>
    </row>
    <row r="105" spans="10:12" s="52" customFormat="1" x14ac:dyDescent="0.25">
      <c r="J105" s="87"/>
      <c r="K105" s="87"/>
      <c r="L105" s="81"/>
    </row>
    <row r="106" spans="10:12" s="52" customFormat="1" x14ac:dyDescent="0.25">
      <c r="J106" s="87"/>
      <c r="K106" s="87"/>
      <c r="L106" s="81"/>
    </row>
    <row r="107" spans="10:12" s="52" customFormat="1" x14ac:dyDescent="0.25">
      <c r="J107" s="87"/>
      <c r="K107" s="87"/>
      <c r="L107" s="81"/>
    </row>
    <row r="108" spans="10:12" s="52" customFormat="1" x14ac:dyDescent="0.25">
      <c r="J108" s="87"/>
      <c r="K108" s="87"/>
      <c r="L108" s="81"/>
    </row>
    <row r="109" spans="10:12" s="52" customFormat="1" x14ac:dyDescent="0.25">
      <c r="J109" s="87"/>
      <c r="K109" s="87"/>
      <c r="L109" s="81"/>
    </row>
    <row r="110" spans="10:12" s="52" customFormat="1" x14ac:dyDescent="0.25">
      <c r="J110" s="87"/>
      <c r="K110" s="87"/>
      <c r="L110" s="81"/>
    </row>
  </sheetData>
  <protectedRanges>
    <protectedRange sqref="E3:F3" name="Range1_1"/>
    <protectedRange sqref="H3:I3" name="Range1_3_1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15:K22 J29:K30 J24:K27 J33:K37 J8:K13 J40:K45 J47:K47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topLeftCell="A6" zoomScale="115" zoomScaleNormal="115" zoomScaleSheetLayoutView="100" workbookViewId="0">
      <selection activeCell="A2" sqref="A2:L23"/>
    </sheetView>
  </sheetViews>
  <sheetFormatPr defaultColWidth="9.109375" defaultRowHeight="13.2" x14ac:dyDescent="0.25"/>
  <cols>
    <col min="1" max="2" width="9.109375" style="44"/>
    <col min="3" max="3" width="27.33203125" style="44" customWidth="1"/>
    <col min="4" max="4" width="9.109375" style="44"/>
    <col min="5" max="12" width="17.6640625" style="44" customWidth="1"/>
    <col min="13" max="16384" width="9.109375" style="44"/>
  </cols>
  <sheetData>
    <row r="2" spans="1:12" ht="15.6" x14ac:dyDescent="0.3">
      <c r="A2" s="325" t="s">
        <v>176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 ht="12.75" customHeight="1" x14ac:dyDescent="0.25">
      <c r="C3" s="277" t="s">
        <v>166</v>
      </c>
      <c r="D3" s="278"/>
      <c r="E3" s="279" t="s">
        <v>168</v>
      </c>
      <c r="F3" s="280"/>
      <c r="G3" s="63" t="s">
        <v>167</v>
      </c>
      <c r="H3" s="279" t="s">
        <v>304</v>
      </c>
      <c r="I3" s="280"/>
      <c r="K3" s="326" t="s">
        <v>54</v>
      </c>
      <c r="L3" s="300"/>
    </row>
    <row r="4" spans="1:12" ht="12.75" customHeight="1" x14ac:dyDescent="0.25">
      <c r="A4" s="304" t="s">
        <v>88</v>
      </c>
      <c r="B4" s="304"/>
      <c r="C4" s="304"/>
      <c r="D4" s="334" t="s">
        <v>160</v>
      </c>
      <c r="E4" s="305" t="s">
        <v>185</v>
      </c>
      <c r="F4" s="335"/>
      <c r="G4" s="335"/>
      <c r="H4" s="335"/>
      <c r="I4" s="335"/>
      <c r="J4" s="335"/>
      <c r="K4" s="305" t="s">
        <v>183</v>
      </c>
      <c r="L4" s="305" t="s">
        <v>184</v>
      </c>
    </row>
    <row r="5" spans="1:12" ht="20.399999999999999" x14ac:dyDescent="0.25">
      <c r="A5" s="333"/>
      <c r="B5" s="333"/>
      <c r="C5" s="333"/>
      <c r="D5" s="335"/>
      <c r="E5" s="64" t="s">
        <v>177</v>
      </c>
      <c r="F5" s="64" t="s">
        <v>178</v>
      </c>
      <c r="G5" s="64" t="s">
        <v>179</v>
      </c>
      <c r="H5" s="64" t="s">
        <v>180</v>
      </c>
      <c r="I5" s="64" t="s">
        <v>181</v>
      </c>
      <c r="J5" s="162" t="s">
        <v>182</v>
      </c>
      <c r="K5" s="305"/>
      <c r="L5" s="305"/>
    </row>
    <row r="6" spans="1:12" x14ac:dyDescent="0.25">
      <c r="A6" s="330">
        <v>1</v>
      </c>
      <c r="B6" s="330"/>
      <c r="C6" s="330"/>
      <c r="D6" s="65">
        <v>2</v>
      </c>
      <c r="E6" s="66" t="s">
        <v>1</v>
      </c>
      <c r="F6" s="66" t="s">
        <v>2</v>
      </c>
      <c r="G6" s="66" t="s">
        <v>3</v>
      </c>
      <c r="H6" s="66" t="s">
        <v>4</v>
      </c>
      <c r="I6" s="66" t="s">
        <v>5</v>
      </c>
      <c r="J6" s="66" t="s">
        <v>6</v>
      </c>
      <c r="K6" s="66" t="s">
        <v>7</v>
      </c>
      <c r="L6" s="66" t="s">
        <v>8</v>
      </c>
    </row>
    <row r="7" spans="1:12" x14ac:dyDescent="0.25">
      <c r="A7" s="331" t="s">
        <v>186</v>
      </c>
      <c r="B7" s="332"/>
      <c r="C7" s="332"/>
      <c r="D7" s="67">
        <v>1</v>
      </c>
      <c r="E7" s="78">
        <v>1214775000</v>
      </c>
      <c r="F7" s="78">
        <v>-477000</v>
      </c>
      <c r="G7" s="78">
        <v>359660725</v>
      </c>
      <c r="H7" s="78">
        <v>-1857790</v>
      </c>
      <c r="I7" s="78">
        <v>124777141</v>
      </c>
      <c r="J7" s="78">
        <v>82088705</v>
      </c>
      <c r="K7" s="80"/>
      <c r="L7" s="80">
        <v>1778966781</v>
      </c>
    </row>
    <row r="8" spans="1:12" ht="22.5" customHeight="1" x14ac:dyDescent="0.25">
      <c r="A8" s="338" t="s">
        <v>187</v>
      </c>
      <c r="B8" s="339"/>
      <c r="C8" s="339"/>
      <c r="D8" s="49">
        <v>2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/>
      <c r="L8" s="72">
        <v>0</v>
      </c>
    </row>
    <row r="9" spans="1:12" ht="15.75" customHeight="1" x14ac:dyDescent="0.25">
      <c r="A9" s="340" t="s">
        <v>188</v>
      </c>
      <c r="B9" s="341"/>
      <c r="C9" s="341"/>
      <c r="D9" s="49">
        <v>3</v>
      </c>
      <c r="E9" s="77">
        <v>1214775000</v>
      </c>
      <c r="F9" s="77">
        <v>-477000</v>
      </c>
      <c r="G9" s="77">
        <v>359660725</v>
      </c>
      <c r="H9" s="77">
        <v>-1857790</v>
      </c>
      <c r="I9" s="77">
        <v>124777141</v>
      </c>
      <c r="J9" s="77">
        <v>82088705</v>
      </c>
      <c r="K9" s="77">
        <v>0</v>
      </c>
      <c r="L9" s="78">
        <v>1778966781</v>
      </c>
    </row>
    <row r="10" spans="1:12" ht="14.25" customHeight="1" x14ac:dyDescent="0.25">
      <c r="A10" s="338" t="s">
        <v>189</v>
      </c>
      <c r="B10" s="339"/>
      <c r="C10" s="339"/>
      <c r="D10" s="49">
        <v>4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-39338329</v>
      </c>
      <c r="K10" s="72"/>
      <c r="L10" s="72">
        <v>-39338329</v>
      </c>
    </row>
    <row r="11" spans="1:12" ht="21.75" customHeight="1" x14ac:dyDescent="0.25">
      <c r="A11" s="338" t="s">
        <v>190</v>
      </c>
      <c r="B11" s="339"/>
      <c r="C11" s="339"/>
      <c r="D11" s="49">
        <v>5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54242591</v>
      </c>
      <c r="K11" s="72"/>
      <c r="L11" s="72">
        <v>54242591</v>
      </c>
    </row>
    <row r="12" spans="1:12" ht="22.5" customHeight="1" x14ac:dyDescent="0.25">
      <c r="A12" s="338" t="s">
        <v>191</v>
      </c>
      <c r="B12" s="339"/>
      <c r="C12" s="339"/>
      <c r="D12" s="49">
        <v>6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-2980852</v>
      </c>
      <c r="K12" s="72"/>
      <c r="L12" s="72">
        <v>-2980852</v>
      </c>
    </row>
    <row r="13" spans="1:12" ht="14.25" customHeight="1" x14ac:dyDescent="0.25">
      <c r="A13" s="338" t="s">
        <v>192</v>
      </c>
      <c r="B13" s="339"/>
      <c r="C13" s="339"/>
      <c r="D13" s="49">
        <v>7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/>
      <c r="L13" s="72">
        <v>0</v>
      </c>
    </row>
    <row r="14" spans="1:12" ht="24" customHeight="1" x14ac:dyDescent="0.25">
      <c r="A14" s="340" t="s">
        <v>193</v>
      </c>
      <c r="B14" s="341"/>
      <c r="C14" s="341"/>
      <c r="D14" s="49">
        <v>8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11923410</v>
      </c>
      <c r="K14" s="77">
        <v>0</v>
      </c>
      <c r="L14" s="78">
        <v>11923410</v>
      </c>
    </row>
    <row r="15" spans="1:12" x14ac:dyDescent="0.25">
      <c r="A15" s="338" t="s">
        <v>181</v>
      </c>
      <c r="B15" s="339"/>
      <c r="C15" s="339"/>
      <c r="D15" s="49">
        <v>9</v>
      </c>
      <c r="E15" s="72">
        <v>0</v>
      </c>
      <c r="F15" s="72">
        <v>0</v>
      </c>
      <c r="G15" s="72">
        <v>0</v>
      </c>
      <c r="H15" s="72">
        <v>0</v>
      </c>
      <c r="I15" s="72">
        <v>154240782</v>
      </c>
      <c r="J15" s="72">
        <v>0</v>
      </c>
      <c r="K15" s="72"/>
      <c r="L15" s="178">
        <v>154240782</v>
      </c>
    </row>
    <row r="16" spans="1:12" ht="27.75" customHeight="1" x14ac:dyDescent="0.25">
      <c r="A16" s="340" t="s">
        <v>194</v>
      </c>
      <c r="B16" s="341"/>
      <c r="C16" s="341"/>
      <c r="D16" s="49">
        <v>10</v>
      </c>
      <c r="E16" s="77">
        <v>0</v>
      </c>
      <c r="F16" s="77">
        <v>0</v>
      </c>
      <c r="G16" s="77">
        <v>0</v>
      </c>
      <c r="H16" s="77">
        <v>0</v>
      </c>
      <c r="I16" s="77">
        <v>154240782</v>
      </c>
      <c r="J16" s="77">
        <v>11923410</v>
      </c>
      <c r="K16" s="77">
        <v>0</v>
      </c>
      <c r="L16" s="78">
        <v>166164192</v>
      </c>
    </row>
    <row r="17" spans="1:12" x14ac:dyDescent="0.25">
      <c r="A17" s="338" t="s">
        <v>195</v>
      </c>
      <c r="B17" s="339"/>
      <c r="C17" s="339"/>
      <c r="D17" s="49">
        <v>11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/>
      <c r="L17" s="178">
        <v>0</v>
      </c>
    </row>
    <row r="18" spans="1:12" x14ac:dyDescent="0.25">
      <c r="A18" s="338" t="s">
        <v>196</v>
      </c>
      <c r="B18" s="339"/>
      <c r="C18" s="339"/>
      <c r="D18" s="49">
        <v>12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/>
      <c r="L18" s="178">
        <v>0</v>
      </c>
    </row>
    <row r="19" spans="1:12" x14ac:dyDescent="0.25">
      <c r="A19" s="338" t="s">
        <v>197</v>
      </c>
      <c r="B19" s="339"/>
      <c r="C19" s="339"/>
      <c r="D19" s="49">
        <v>13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/>
      <c r="L19" s="178">
        <v>0</v>
      </c>
    </row>
    <row r="20" spans="1:12" x14ac:dyDescent="0.25">
      <c r="A20" s="338" t="s">
        <v>198</v>
      </c>
      <c r="B20" s="339"/>
      <c r="C20" s="339"/>
      <c r="D20" s="49">
        <v>14</v>
      </c>
      <c r="E20" s="72">
        <v>0</v>
      </c>
      <c r="F20" s="72">
        <v>0</v>
      </c>
      <c r="G20" s="72">
        <v>10160835</v>
      </c>
      <c r="H20" s="72">
        <v>83854091</v>
      </c>
      <c r="I20" s="72">
        <v>-94014926</v>
      </c>
      <c r="J20" s="72">
        <v>0</v>
      </c>
      <c r="K20" s="72"/>
      <c r="L20" s="178">
        <v>0</v>
      </c>
    </row>
    <row r="21" spans="1:12" x14ac:dyDescent="0.25">
      <c r="A21" s="338" t="s">
        <v>199</v>
      </c>
      <c r="B21" s="339"/>
      <c r="C21" s="339"/>
      <c r="D21" s="49">
        <v>15</v>
      </c>
      <c r="E21" s="72">
        <v>0</v>
      </c>
      <c r="F21" s="72">
        <v>0</v>
      </c>
      <c r="G21" s="72">
        <v>0</v>
      </c>
      <c r="H21" s="72">
        <v>0</v>
      </c>
      <c r="I21" s="72">
        <v>-30762215</v>
      </c>
      <c r="J21" s="72">
        <v>0</v>
      </c>
      <c r="K21" s="72"/>
      <c r="L21" s="178">
        <v>-30762215</v>
      </c>
    </row>
    <row r="22" spans="1:12" x14ac:dyDescent="0.25">
      <c r="A22" s="340" t="s">
        <v>200</v>
      </c>
      <c r="B22" s="341"/>
      <c r="C22" s="341"/>
      <c r="D22" s="49">
        <v>16</v>
      </c>
      <c r="E22" s="77">
        <v>0</v>
      </c>
      <c r="F22" s="77">
        <v>0</v>
      </c>
      <c r="G22" s="77">
        <v>10160835</v>
      </c>
      <c r="H22" s="77">
        <v>83854091</v>
      </c>
      <c r="I22" s="77">
        <v>-124777141</v>
      </c>
      <c r="J22" s="77">
        <v>0</v>
      </c>
      <c r="K22" s="77">
        <v>0</v>
      </c>
      <c r="L22" s="77">
        <v>-30762215</v>
      </c>
    </row>
    <row r="23" spans="1:12" ht="25.5" customHeight="1" x14ac:dyDescent="0.25">
      <c r="A23" s="342" t="s">
        <v>307</v>
      </c>
      <c r="B23" s="343"/>
      <c r="C23" s="343"/>
      <c r="D23" s="50">
        <v>17</v>
      </c>
      <c r="E23" s="179">
        <v>1214775000</v>
      </c>
      <c r="F23" s="179">
        <v>-477000</v>
      </c>
      <c r="G23" s="179">
        <v>369821560</v>
      </c>
      <c r="H23" s="179">
        <v>81996301</v>
      </c>
      <c r="I23" s="179">
        <v>154240782</v>
      </c>
      <c r="J23" s="179">
        <v>94012115</v>
      </c>
      <c r="K23" s="179">
        <v>0</v>
      </c>
      <c r="L23" s="179">
        <v>1914368758</v>
      </c>
    </row>
    <row r="24" spans="1:12" x14ac:dyDescent="0.25">
      <c r="A24" s="336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</row>
    <row r="25" spans="1:12" x14ac:dyDescent="0.25">
      <c r="J25" s="83"/>
    </row>
    <row r="26" spans="1:12" s="69" customFormat="1" x14ac:dyDescent="0.25">
      <c r="E26" s="86"/>
      <c r="J26" s="86"/>
      <c r="L26" s="86"/>
    </row>
    <row r="27" spans="1:12" s="69" customFormat="1" x14ac:dyDescent="0.25"/>
    <row r="28" spans="1:12" s="69" customFormat="1" ht="12.75" customHeight="1" x14ac:dyDescent="0.25"/>
    <row r="29" spans="1:12" s="69" customFormat="1" x14ac:dyDescent="0.25"/>
    <row r="30" spans="1:12" s="69" customFormat="1" x14ac:dyDescent="0.25"/>
    <row r="31" spans="1:12" s="69" customFormat="1" x14ac:dyDescent="0.25"/>
    <row r="32" spans="1:12" s="69" customFormat="1" x14ac:dyDescent="0.25"/>
    <row r="33" spans="2:4" x14ac:dyDescent="0.25">
      <c r="B33" s="69"/>
      <c r="C33" s="69"/>
      <c r="D33" s="69"/>
    </row>
    <row r="34" spans="2:4" x14ac:dyDescent="0.25">
      <c r="B34" s="69"/>
      <c r="C34" s="69"/>
      <c r="D34" s="69"/>
    </row>
    <row r="35" spans="2:4" x14ac:dyDescent="0.25">
      <c r="B35" s="69"/>
      <c r="C35" s="69"/>
      <c r="D35" s="69"/>
    </row>
    <row r="36" spans="2:4" x14ac:dyDescent="0.25">
      <c r="B36" s="69"/>
      <c r="C36" s="69"/>
      <c r="D36" s="69"/>
    </row>
    <row r="37" spans="2:4" x14ac:dyDescent="0.25">
      <c r="B37" s="69"/>
      <c r="C37" s="69"/>
      <c r="D37" s="69"/>
    </row>
    <row r="38" spans="2:4" x14ac:dyDescent="0.25">
      <c r="B38" s="69"/>
      <c r="C38" s="69"/>
      <c r="D38" s="69"/>
    </row>
    <row r="39" spans="2:4" x14ac:dyDescent="0.25">
      <c r="B39" s="69"/>
      <c r="C39" s="69"/>
      <c r="D39" s="69"/>
    </row>
    <row r="40" spans="2:4" x14ac:dyDescent="0.25">
      <c r="B40" s="69"/>
      <c r="C40" s="69"/>
      <c r="D40" s="69"/>
    </row>
    <row r="41" spans="2:4" x14ac:dyDescent="0.25">
      <c r="B41" s="69"/>
      <c r="C41" s="69"/>
      <c r="D41" s="69"/>
    </row>
    <row r="42" spans="2:4" x14ac:dyDescent="0.25">
      <c r="B42" s="69"/>
      <c r="C42" s="69"/>
      <c r="D42" s="69"/>
    </row>
    <row r="43" spans="2:4" x14ac:dyDescent="0.25">
      <c r="B43" s="69"/>
      <c r="C43" s="69"/>
      <c r="D43" s="69"/>
    </row>
  </sheetData>
  <protectedRanges>
    <protectedRange sqref="E3:F3" name="Range1_2"/>
    <protectedRange sqref="H3:I3" name="Range1_3_1_1"/>
  </protectedRanges>
  <mergeCells count="29">
    <mergeCell ref="A18:C18"/>
    <mergeCell ref="A19:C19"/>
    <mergeCell ref="A12:C12"/>
    <mergeCell ref="A13:C13"/>
    <mergeCell ref="A14:C14"/>
    <mergeCell ref="A15:C15"/>
    <mergeCell ref="A16:C16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5:L15 E10:L13 E7:L8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topLeftCell="A113" zoomScaleNormal="100" workbookViewId="0">
      <selection activeCell="A128" sqref="A128:C155"/>
    </sheetView>
  </sheetViews>
  <sheetFormatPr defaultColWidth="9.109375" defaultRowHeight="13.2" x14ac:dyDescent="0.25"/>
  <cols>
    <col min="1" max="1" width="51.5546875" style="137" customWidth="1"/>
    <col min="2" max="3" width="27.6640625" style="92" customWidth="1"/>
    <col min="4" max="5" width="27.6640625" style="93" customWidth="1"/>
    <col min="6" max="6" width="12.6640625" style="69" bestFit="1" customWidth="1"/>
    <col min="7" max="8" width="20.6640625" style="69" customWidth="1"/>
    <col min="9" max="16384" width="9.109375" style="69"/>
  </cols>
  <sheetData>
    <row r="1" spans="1:5" x14ac:dyDescent="0.25">
      <c r="A1" s="128"/>
    </row>
    <row r="2" spans="1:5" x14ac:dyDescent="0.25">
      <c r="A2" s="128"/>
    </row>
    <row r="3" spans="1:5" x14ac:dyDescent="0.25">
      <c r="A3" s="128"/>
    </row>
    <row r="4" spans="1:5" x14ac:dyDescent="0.25">
      <c r="A4" s="128"/>
    </row>
    <row r="5" spans="1:5" x14ac:dyDescent="0.25">
      <c r="A5" s="129" t="s">
        <v>85</v>
      </c>
      <c r="B5" s="94"/>
      <c r="C5" s="94"/>
      <c r="D5" s="95"/>
      <c r="E5" s="95"/>
    </row>
    <row r="6" spans="1:5" x14ac:dyDescent="0.25">
      <c r="A6" s="128"/>
    </row>
    <row r="7" spans="1:5" ht="13.8" thickBot="1" x14ac:dyDescent="0.3">
      <c r="A7" s="130" t="s">
        <v>20</v>
      </c>
      <c r="E7" s="102" t="s">
        <v>54</v>
      </c>
    </row>
    <row r="8" spans="1:5" ht="13.8" thickBot="1" x14ac:dyDescent="0.3">
      <c r="A8" s="96"/>
      <c r="B8" s="344" t="s">
        <v>302</v>
      </c>
      <c r="C8" s="345"/>
      <c r="D8" s="346" t="s">
        <v>303</v>
      </c>
      <c r="E8" s="347"/>
    </row>
    <row r="9" spans="1:5" ht="13.8" thickBot="1" x14ac:dyDescent="0.3">
      <c r="A9" s="97"/>
      <c r="B9" s="98" t="s">
        <v>169</v>
      </c>
      <c r="C9" s="98" t="s">
        <v>170</v>
      </c>
      <c r="D9" s="98" t="s">
        <v>169</v>
      </c>
      <c r="E9" s="98" t="s">
        <v>170</v>
      </c>
    </row>
    <row r="10" spans="1:5" x14ac:dyDescent="0.25">
      <c r="A10" s="99" t="s">
        <v>21</v>
      </c>
      <c r="B10" s="145">
        <v>495591757</v>
      </c>
      <c r="C10" s="145">
        <v>159952230</v>
      </c>
      <c r="D10" s="145">
        <v>447293248</v>
      </c>
      <c r="E10" s="145">
        <v>149884820</v>
      </c>
    </row>
    <row r="11" spans="1:5" x14ac:dyDescent="0.25">
      <c r="A11" s="134" t="s">
        <v>22</v>
      </c>
      <c r="B11" s="141">
        <v>5621602</v>
      </c>
      <c r="C11" s="141">
        <v>5092122</v>
      </c>
      <c r="D11" s="141">
        <v>1246756</v>
      </c>
      <c r="E11" s="141">
        <v>333541</v>
      </c>
    </row>
    <row r="12" spans="1:5" ht="13.8" thickBot="1" x14ac:dyDescent="0.3">
      <c r="A12" s="100" t="s">
        <v>23</v>
      </c>
      <c r="B12" s="141">
        <v>101167807</v>
      </c>
      <c r="C12" s="141">
        <v>34497211</v>
      </c>
      <c r="D12" s="141">
        <v>100216873</v>
      </c>
      <c r="E12" s="141">
        <v>32847558</v>
      </c>
    </row>
    <row r="13" spans="1:5" ht="13.8" thickBot="1" x14ac:dyDescent="0.3">
      <c r="A13" s="140" t="s">
        <v>32</v>
      </c>
      <c r="B13" s="101">
        <f>SUM(B10:B12)</f>
        <v>602381166</v>
      </c>
      <c r="C13" s="101">
        <f>SUM(C10:C12)</f>
        <v>199541563</v>
      </c>
      <c r="D13" s="101">
        <f>SUM(D10:D12)</f>
        <v>548756877</v>
      </c>
      <c r="E13" s="101">
        <f>SUM(E10:E12)</f>
        <v>183065919</v>
      </c>
    </row>
    <row r="14" spans="1:5" x14ac:dyDescent="0.25">
      <c r="B14" s="94"/>
      <c r="C14" s="94"/>
      <c r="D14" s="94"/>
      <c r="E14" s="94"/>
    </row>
    <row r="15" spans="1:5" x14ac:dyDescent="0.25">
      <c r="D15" s="92"/>
      <c r="E15" s="92"/>
    </row>
    <row r="16" spans="1:5" ht="13.8" thickBot="1" x14ac:dyDescent="0.3">
      <c r="A16" s="130" t="s">
        <v>30</v>
      </c>
      <c r="D16" s="92"/>
      <c r="E16" s="102" t="s">
        <v>54</v>
      </c>
    </row>
    <row r="17" spans="1:8" ht="13.8" thickBot="1" x14ac:dyDescent="0.3">
      <c r="A17" s="96"/>
      <c r="B17" s="344" t="s">
        <v>302</v>
      </c>
      <c r="C17" s="345"/>
      <c r="D17" s="346" t="s">
        <v>303</v>
      </c>
      <c r="E17" s="347"/>
    </row>
    <row r="18" spans="1:8" ht="13.8" thickBot="1" x14ac:dyDescent="0.3">
      <c r="A18" s="103"/>
      <c r="B18" s="98" t="s">
        <v>169</v>
      </c>
      <c r="C18" s="98" t="s">
        <v>170</v>
      </c>
      <c r="D18" s="98" t="s">
        <v>169</v>
      </c>
      <c r="E18" s="98" t="s">
        <v>170</v>
      </c>
    </row>
    <row r="19" spans="1:8" x14ac:dyDescent="0.25">
      <c r="A19" s="134" t="s">
        <v>24</v>
      </c>
      <c r="B19" s="145">
        <v>23313057</v>
      </c>
      <c r="C19" s="145">
        <v>7152679</v>
      </c>
      <c r="D19" s="145">
        <v>14704787</v>
      </c>
      <c r="E19" s="145">
        <v>4895140</v>
      </c>
    </row>
    <row r="20" spans="1:8" ht="13.8" thickBot="1" x14ac:dyDescent="0.3">
      <c r="A20" s="134" t="s">
        <v>22</v>
      </c>
      <c r="B20" s="141">
        <v>189968659</v>
      </c>
      <c r="C20" s="141">
        <v>57700028</v>
      </c>
      <c r="D20" s="141">
        <v>153665755</v>
      </c>
      <c r="E20" s="141">
        <v>47029273</v>
      </c>
    </row>
    <row r="21" spans="1:8" ht="13.8" thickBot="1" x14ac:dyDescent="0.3">
      <c r="A21" s="140" t="s">
        <v>32</v>
      </c>
      <c r="B21" s="104">
        <f>+SUM(B19:B20)</f>
        <v>213281716</v>
      </c>
      <c r="C21" s="104">
        <f>+SUM(C19:C20)</f>
        <v>64852707</v>
      </c>
      <c r="D21" s="104">
        <f>+SUM(D19:D20)</f>
        <v>168370542</v>
      </c>
      <c r="E21" s="104">
        <f>+SUM(E19:E20)</f>
        <v>51924413</v>
      </c>
    </row>
    <row r="22" spans="1:8" x14ac:dyDescent="0.25">
      <c r="B22" s="94"/>
      <c r="C22" s="94"/>
      <c r="D22" s="94"/>
      <c r="E22" s="94"/>
    </row>
    <row r="23" spans="1:8" x14ac:dyDescent="0.25">
      <c r="D23" s="92"/>
      <c r="E23" s="92"/>
    </row>
    <row r="24" spans="1:8" ht="13.8" thickBot="1" x14ac:dyDescent="0.3">
      <c r="A24" s="130" t="s">
        <v>29</v>
      </c>
      <c r="D24" s="92"/>
      <c r="E24" s="102" t="s">
        <v>54</v>
      </c>
    </row>
    <row r="25" spans="1:8" ht="13.8" thickBot="1" x14ac:dyDescent="0.3">
      <c r="A25" s="96"/>
      <c r="B25" s="344" t="s">
        <v>302</v>
      </c>
      <c r="C25" s="345"/>
      <c r="D25" s="346" t="s">
        <v>303</v>
      </c>
      <c r="E25" s="347"/>
    </row>
    <row r="26" spans="1:8" ht="13.8" thickBot="1" x14ac:dyDescent="0.3">
      <c r="A26" s="103"/>
      <c r="B26" s="98" t="s">
        <v>169</v>
      </c>
      <c r="C26" s="98" t="s">
        <v>170</v>
      </c>
      <c r="D26" s="98" t="s">
        <v>169</v>
      </c>
      <c r="E26" s="98" t="s">
        <v>170</v>
      </c>
      <c r="G26" s="81"/>
      <c r="H26" s="81"/>
    </row>
    <row r="27" spans="1:8" x14ac:dyDescent="0.25">
      <c r="A27" s="134" t="s">
        <v>25</v>
      </c>
      <c r="B27" s="145">
        <v>217991510</v>
      </c>
      <c r="C27" s="145">
        <v>73692871</v>
      </c>
      <c r="D27" s="145">
        <v>215613935</v>
      </c>
      <c r="E27" s="145">
        <v>73314012</v>
      </c>
      <c r="G27" s="81"/>
      <c r="H27" s="81"/>
    </row>
    <row r="28" spans="1:8" x14ac:dyDescent="0.25">
      <c r="A28" s="134" t="s">
        <v>26</v>
      </c>
      <c r="B28" s="141">
        <v>101774257</v>
      </c>
      <c r="C28" s="141">
        <v>38110752</v>
      </c>
      <c r="D28" s="141">
        <v>111738124</v>
      </c>
      <c r="E28" s="141">
        <v>47424857</v>
      </c>
      <c r="G28" s="81"/>
      <c r="H28" s="81"/>
    </row>
    <row r="29" spans="1:8" x14ac:dyDescent="0.25">
      <c r="A29" s="134" t="s">
        <v>27</v>
      </c>
      <c r="B29" s="141">
        <v>36024410</v>
      </c>
      <c r="C29" s="141">
        <v>12260730</v>
      </c>
      <c r="D29" s="141">
        <v>41541276</v>
      </c>
      <c r="E29" s="141">
        <v>14749499</v>
      </c>
      <c r="G29" s="81"/>
      <c r="H29" s="81"/>
    </row>
    <row r="30" spans="1:8" ht="13.8" thickBot="1" x14ac:dyDescent="0.3">
      <c r="A30" s="134" t="s">
        <v>28</v>
      </c>
      <c r="B30" s="141">
        <v>15734013</v>
      </c>
      <c r="C30" s="141">
        <v>6685883</v>
      </c>
      <c r="D30" s="141">
        <v>13138222</v>
      </c>
      <c r="E30" s="141">
        <v>4588507</v>
      </c>
      <c r="G30" s="81"/>
      <c r="H30" s="81"/>
    </row>
    <row r="31" spans="1:8" ht="13.8" thickBot="1" x14ac:dyDescent="0.3">
      <c r="A31" s="136" t="s">
        <v>32</v>
      </c>
      <c r="B31" s="104">
        <f>SUM(B27:B30)</f>
        <v>371524190</v>
      </c>
      <c r="C31" s="104">
        <f>SUM(C27:C30)</f>
        <v>130750236</v>
      </c>
      <c r="D31" s="183">
        <f>SUM(D27:D30)</f>
        <v>382031557</v>
      </c>
      <c r="E31" s="104">
        <f>SUM(E27:E30)</f>
        <v>140076875</v>
      </c>
      <c r="G31" s="81"/>
      <c r="H31" s="81"/>
    </row>
    <row r="32" spans="1:8" x14ac:dyDescent="0.25">
      <c r="A32" s="106"/>
      <c r="B32" s="107"/>
      <c r="C32" s="107"/>
      <c r="D32" s="107"/>
      <c r="E32" s="107"/>
    </row>
    <row r="33" spans="1:5" x14ac:dyDescent="0.25">
      <c r="A33" s="106"/>
      <c r="B33" s="107"/>
      <c r="C33" s="107"/>
      <c r="D33" s="107"/>
      <c r="E33" s="107"/>
    </row>
    <row r="34" spans="1:5" ht="13.8" thickBot="1" x14ac:dyDescent="0.3">
      <c r="A34" s="130" t="s">
        <v>31</v>
      </c>
      <c r="D34" s="92"/>
      <c r="E34" s="102" t="s">
        <v>54</v>
      </c>
    </row>
    <row r="35" spans="1:5" ht="13.8" thickBot="1" x14ac:dyDescent="0.3">
      <c r="A35" s="96"/>
      <c r="B35" s="344" t="s">
        <v>302</v>
      </c>
      <c r="C35" s="345"/>
      <c r="D35" s="346" t="s">
        <v>303</v>
      </c>
      <c r="E35" s="347"/>
    </row>
    <row r="36" spans="1:5" ht="13.8" thickBot="1" x14ac:dyDescent="0.3">
      <c r="A36" s="103"/>
      <c r="B36" s="98" t="s">
        <v>169</v>
      </c>
      <c r="C36" s="98" t="s">
        <v>170</v>
      </c>
      <c r="D36" s="98" t="s">
        <v>169</v>
      </c>
      <c r="E36" s="98" t="s">
        <v>170</v>
      </c>
    </row>
    <row r="37" spans="1:5" x14ac:dyDescent="0.25">
      <c r="A37" s="134" t="s">
        <v>33</v>
      </c>
      <c r="B37" s="145">
        <v>215371763</v>
      </c>
      <c r="C37" s="145">
        <v>73154497</v>
      </c>
      <c r="D37" s="145">
        <v>214816633</v>
      </c>
      <c r="E37" s="145">
        <v>73574948</v>
      </c>
    </row>
    <row r="38" spans="1:5" ht="13.8" thickBot="1" x14ac:dyDescent="0.3">
      <c r="A38" s="134" t="s">
        <v>34</v>
      </c>
      <c r="B38" s="141">
        <v>11306528</v>
      </c>
      <c r="C38" s="141">
        <v>5055473</v>
      </c>
      <c r="D38" s="141">
        <v>17337749</v>
      </c>
      <c r="E38" s="141">
        <v>9451266</v>
      </c>
    </row>
    <row r="39" spans="1:5" ht="13.8" thickBot="1" x14ac:dyDescent="0.3">
      <c r="A39" s="140" t="s">
        <v>32</v>
      </c>
      <c r="B39" s="104">
        <f>SUM(B37:B38)</f>
        <v>226678291</v>
      </c>
      <c r="C39" s="104">
        <f>SUM(C37:C38)</f>
        <v>78209970</v>
      </c>
      <c r="D39" s="104">
        <f>SUM(D37:D38)</f>
        <v>232154382</v>
      </c>
      <c r="E39" s="104">
        <f>SUM(E37:E38)</f>
        <v>83026214</v>
      </c>
    </row>
    <row r="40" spans="1:5" x14ac:dyDescent="0.25">
      <c r="D40" s="92"/>
      <c r="E40" s="92"/>
    </row>
    <row r="41" spans="1:5" x14ac:dyDescent="0.25">
      <c r="D41" s="92"/>
      <c r="E41" s="92"/>
    </row>
    <row r="42" spans="1:5" ht="13.8" thickBot="1" x14ac:dyDescent="0.3">
      <c r="A42" s="130" t="s">
        <v>43</v>
      </c>
      <c r="D42" s="92"/>
      <c r="E42" s="102" t="s">
        <v>54</v>
      </c>
    </row>
    <row r="43" spans="1:5" ht="13.8" thickBot="1" x14ac:dyDescent="0.3">
      <c r="A43" s="96"/>
      <c r="B43" s="344" t="s">
        <v>302</v>
      </c>
      <c r="C43" s="345"/>
      <c r="D43" s="346" t="s">
        <v>303</v>
      </c>
      <c r="E43" s="347"/>
    </row>
    <row r="44" spans="1:5" ht="13.8" thickBot="1" x14ac:dyDescent="0.3">
      <c r="A44" s="103"/>
      <c r="B44" s="98" t="s">
        <v>169</v>
      </c>
      <c r="C44" s="98" t="s">
        <v>170</v>
      </c>
      <c r="D44" s="98" t="s">
        <v>169</v>
      </c>
      <c r="E44" s="98" t="s">
        <v>170</v>
      </c>
    </row>
    <row r="45" spans="1:5" x14ac:dyDescent="0.25">
      <c r="A45" s="168" t="s">
        <v>35</v>
      </c>
      <c r="B45" s="145">
        <v>4588275</v>
      </c>
      <c r="C45" s="145">
        <v>-230578</v>
      </c>
      <c r="D45" s="145">
        <v>24483973</v>
      </c>
      <c r="E45" s="145">
        <v>21509539</v>
      </c>
    </row>
    <row r="46" spans="1:5" x14ac:dyDescent="0.25">
      <c r="A46" s="168" t="s">
        <v>36</v>
      </c>
      <c r="B46" s="141">
        <v>27948538</v>
      </c>
      <c r="C46" s="141">
        <v>13352430</v>
      </c>
      <c r="D46" s="141">
        <v>33561065</v>
      </c>
      <c r="E46" s="141">
        <v>12831643</v>
      </c>
    </row>
    <row r="47" spans="1:5" x14ac:dyDescent="0.25">
      <c r="A47" s="168" t="s">
        <v>37</v>
      </c>
      <c r="B47" s="141">
        <v>373786</v>
      </c>
      <c r="C47" s="141">
        <v>291956</v>
      </c>
      <c r="D47" s="141">
        <v>367955</v>
      </c>
      <c r="E47" s="141">
        <v>178850</v>
      </c>
    </row>
    <row r="48" spans="1:5" ht="13.8" thickBot="1" x14ac:dyDescent="0.3">
      <c r="A48" s="168" t="s">
        <v>38</v>
      </c>
      <c r="B48" s="141">
        <v>-2208540</v>
      </c>
      <c r="C48" s="141">
        <v>211555</v>
      </c>
      <c r="D48" s="141">
        <v>-1538775</v>
      </c>
      <c r="E48" s="141">
        <v>-373142</v>
      </c>
    </row>
    <row r="49" spans="1:5" ht="13.8" thickBot="1" x14ac:dyDescent="0.3">
      <c r="A49" s="140" t="s">
        <v>32</v>
      </c>
      <c r="B49" s="104">
        <f>SUM(B45:B48)</f>
        <v>30702059</v>
      </c>
      <c r="C49" s="104">
        <f>SUM(C45:C48)</f>
        <v>13625363</v>
      </c>
      <c r="D49" s="104">
        <f>SUM(D45:D48)</f>
        <v>56874218</v>
      </c>
      <c r="E49" s="104">
        <f>SUM(E45:E48)</f>
        <v>34146890</v>
      </c>
    </row>
    <row r="50" spans="1:5" x14ac:dyDescent="0.25">
      <c r="A50" s="106"/>
      <c r="B50" s="107"/>
      <c r="C50" s="107"/>
      <c r="D50" s="107"/>
      <c r="E50" s="107"/>
    </row>
    <row r="51" spans="1:5" x14ac:dyDescent="0.25">
      <c r="A51" s="106"/>
      <c r="B51" s="107"/>
      <c r="C51" s="107"/>
      <c r="D51" s="107"/>
      <c r="E51" s="107"/>
    </row>
    <row r="52" spans="1:5" ht="13.8" thickBot="1" x14ac:dyDescent="0.3">
      <c r="A52" s="130" t="s">
        <v>42</v>
      </c>
      <c r="D52" s="92"/>
      <c r="E52" s="102" t="s">
        <v>54</v>
      </c>
    </row>
    <row r="53" spans="1:5" ht="13.8" thickBot="1" x14ac:dyDescent="0.3">
      <c r="A53" s="96"/>
      <c r="B53" s="344" t="s">
        <v>302</v>
      </c>
      <c r="C53" s="345"/>
      <c r="D53" s="346" t="s">
        <v>303</v>
      </c>
      <c r="E53" s="347"/>
    </row>
    <row r="54" spans="1:5" ht="13.8" thickBot="1" x14ac:dyDescent="0.3">
      <c r="A54" s="103"/>
      <c r="B54" s="98" t="s">
        <v>169</v>
      </c>
      <c r="C54" s="98" t="s">
        <v>170</v>
      </c>
      <c r="D54" s="105" t="s">
        <v>169</v>
      </c>
      <c r="E54" s="98" t="s">
        <v>170</v>
      </c>
    </row>
    <row r="55" spans="1:5" x14ac:dyDescent="0.25">
      <c r="A55" s="168" t="s">
        <v>39</v>
      </c>
      <c r="B55" s="145">
        <v>263510257</v>
      </c>
      <c r="C55" s="145">
        <v>91554059</v>
      </c>
      <c r="D55" s="145">
        <v>258761090</v>
      </c>
      <c r="E55" s="145">
        <v>88623835</v>
      </c>
    </row>
    <row r="56" spans="1:5" x14ac:dyDescent="0.25">
      <c r="A56" s="168" t="s">
        <v>40</v>
      </c>
      <c r="B56" s="141">
        <v>36536060</v>
      </c>
      <c r="C56" s="141">
        <v>11990059</v>
      </c>
      <c r="D56" s="141">
        <v>33658590</v>
      </c>
      <c r="E56" s="141">
        <v>11744223</v>
      </c>
    </row>
    <row r="57" spans="1:5" x14ac:dyDescent="0.25">
      <c r="A57" s="168" t="s">
        <v>41</v>
      </c>
      <c r="B57" s="141">
        <v>19455124</v>
      </c>
      <c r="C57" s="141">
        <v>6638090</v>
      </c>
      <c r="D57" s="141">
        <v>26930680</v>
      </c>
      <c r="E57" s="141">
        <v>9389885</v>
      </c>
    </row>
    <row r="58" spans="1:5" ht="13.8" thickBot="1" x14ac:dyDescent="0.3">
      <c r="A58" s="168" t="s">
        <v>286</v>
      </c>
      <c r="B58" s="141">
        <v>14159672</v>
      </c>
      <c r="C58" s="141">
        <v>4245320</v>
      </c>
      <c r="D58" s="141">
        <v>16626563</v>
      </c>
      <c r="E58" s="141">
        <v>6679354</v>
      </c>
    </row>
    <row r="59" spans="1:5" ht="13.8" thickBot="1" x14ac:dyDescent="0.3">
      <c r="A59" s="140" t="s">
        <v>32</v>
      </c>
      <c r="B59" s="104">
        <f>SUM(B55:B58)</f>
        <v>333661113</v>
      </c>
      <c r="C59" s="104">
        <f>SUM(C55:C58)</f>
        <v>114427528</v>
      </c>
      <c r="D59" s="104">
        <f>SUM(D55:D58)</f>
        <v>335976923</v>
      </c>
      <c r="E59" s="104">
        <f>SUM(E55:E58)</f>
        <v>116437297</v>
      </c>
    </row>
    <row r="60" spans="1:5" x14ac:dyDescent="0.25">
      <c r="B60" s="94"/>
      <c r="C60" s="94"/>
      <c r="D60" s="94"/>
      <c r="E60" s="94"/>
    </row>
    <row r="61" spans="1:5" x14ac:dyDescent="0.25">
      <c r="D61" s="92"/>
      <c r="E61" s="92"/>
    </row>
    <row r="62" spans="1:5" ht="13.8" thickBot="1" x14ac:dyDescent="0.3">
      <c r="A62" s="130" t="s">
        <v>44</v>
      </c>
      <c r="D62" s="108"/>
      <c r="E62" s="102" t="s">
        <v>54</v>
      </c>
    </row>
    <row r="63" spans="1:5" ht="13.8" thickBot="1" x14ac:dyDescent="0.3">
      <c r="A63" s="96"/>
      <c r="B63" s="344" t="s">
        <v>302</v>
      </c>
      <c r="C63" s="345"/>
      <c r="D63" s="346" t="s">
        <v>303</v>
      </c>
      <c r="E63" s="347"/>
    </row>
    <row r="64" spans="1:5" ht="13.8" thickBot="1" x14ac:dyDescent="0.3">
      <c r="A64" s="103"/>
      <c r="B64" s="98" t="s">
        <v>169</v>
      </c>
      <c r="C64" s="98" t="s">
        <v>170</v>
      </c>
      <c r="D64" s="105" t="s">
        <v>169</v>
      </c>
      <c r="E64" s="98" t="s">
        <v>170</v>
      </c>
    </row>
    <row r="65" spans="1:6" ht="23.4" x14ac:dyDescent="0.25">
      <c r="A65" s="134" t="s">
        <v>45</v>
      </c>
      <c r="B65" s="145">
        <v>143646270</v>
      </c>
      <c r="C65" s="145">
        <v>58648165</v>
      </c>
      <c r="D65" s="145">
        <v>112567872</v>
      </c>
      <c r="E65" s="145">
        <v>31041133</v>
      </c>
      <c r="F65" s="86"/>
    </row>
    <row r="66" spans="1:6" x14ac:dyDescent="0.25">
      <c r="A66" s="134" t="s">
        <v>46</v>
      </c>
      <c r="B66" s="141">
        <v>1878792</v>
      </c>
      <c r="C66" s="141">
        <v>7050561</v>
      </c>
      <c r="D66" s="141">
        <v>13091364</v>
      </c>
      <c r="E66" s="141">
        <v>7578475</v>
      </c>
    </row>
    <row r="67" spans="1:6" ht="13.8" thickBot="1" x14ac:dyDescent="0.3">
      <c r="A67" s="134" t="s">
        <v>47</v>
      </c>
      <c r="B67" s="141">
        <v>12339826</v>
      </c>
      <c r="C67" s="141">
        <v>7843324</v>
      </c>
      <c r="D67" s="141">
        <v>26060126</v>
      </c>
      <c r="E67" s="141">
        <v>9085087</v>
      </c>
    </row>
    <row r="68" spans="1:6" ht="13.8" thickBot="1" x14ac:dyDescent="0.3">
      <c r="A68" s="140" t="s">
        <v>32</v>
      </c>
      <c r="B68" s="104">
        <f>SUM(B65:B67)</f>
        <v>157864888</v>
      </c>
      <c r="C68" s="104">
        <f>SUM(C65:C67)</f>
        <v>73542050</v>
      </c>
      <c r="D68" s="104">
        <f>SUM(D65:D67)</f>
        <v>151719362</v>
      </c>
      <c r="E68" s="104">
        <f>SUM(E65:E67)</f>
        <v>47704695</v>
      </c>
    </row>
    <row r="69" spans="1:6" x14ac:dyDescent="0.25">
      <c r="B69" s="94"/>
      <c r="C69" s="94"/>
      <c r="D69" s="94"/>
      <c r="E69" s="94"/>
    </row>
    <row r="70" spans="1:6" x14ac:dyDescent="0.25">
      <c r="D70" s="92"/>
      <c r="E70" s="92"/>
    </row>
    <row r="71" spans="1:6" ht="13.8" thickBot="1" x14ac:dyDescent="0.3">
      <c r="A71" s="130" t="s">
        <v>48</v>
      </c>
      <c r="C71" s="102" t="s">
        <v>54</v>
      </c>
      <c r="D71" s="109"/>
      <c r="E71" s="109"/>
    </row>
    <row r="72" spans="1:6" ht="13.8" thickBot="1" x14ac:dyDescent="0.3">
      <c r="A72" s="110"/>
      <c r="B72" s="111" t="s">
        <v>59</v>
      </c>
      <c r="C72" s="111" t="s">
        <v>304</v>
      </c>
      <c r="D72" s="109"/>
      <c r="E72" s="109"/>
    </row>
    <row r="73" spans="1:6" x14ac:dyDescent="0.25">
      <c r="A73" s="133" t="s">
        <v>49</v>
      </c>
      <c r="B73" s="112">
        <v>412197218</v>
      </c>
      <c r="C73" s="112">
        <v>451003058</v>
      </c>
      <c r="D73" s="109"/>
      <c r="E73" s="109"/>
    </row>
    <row r="74" spans="1:6" x14ac:dyDescent="0.25">
      <c r="A74" s="134"/>
      <c r="B74" s="141"/>
      <c r="C74" s="141"/>
      <c r="D74" s="109"/>
      <c r="E74" s="109"/>
    </row>
    <row r="75" spans="1:6" x14ac:dyDescent="0.25">
      <c r="A75" s="135" t="s">
        <v>50</v>
      </c>
      <c r="B75" s="113">
        <f>+B76+B77</f>
        <v>1767612516</v>
      </c>
      <c r="C75" s="113">
        <f>+C76+C77</f>
        <v>1862309820</v>
      </c>
      <c r="D75" s="109"/>
      <c r="E75" s="109"/>
    </row>
    <row r="76" spans="1:6" x14ac:dyDescent="0.25">
      <c r="A76" s="132" t="s">
        <v>51</v>
      </c>
      <c r="B76" s="141">
        <v>1279570476</v>
      </c>
      <c r="C76" s="141">
        <v>1206459086</v>
      </c>
      <c r="D76" s="109"/>
      <c r="E76" s="109"/>
    </row>
    <row r="77" spans="1:6" x14ac:dyDescent="0.25">
      <c r="A77" s="132" t="s">
        <v>52</v>
      </c>
      <c r="B77" s="141">
        <v>488042040</v>
      </c>
      <c r="C77" s="141">
        <v>655850734</v>
      </c>
      <c r="D77" s="109"/>
      <c r="E77" s="109"/>
    </row>
    <row r="78" spans="1:6" x14ac:dyDescent="0.25">
      <c r="A78" s="135" t="s">
        <v>53</v>
      </c>
      <c r="B78" s="157">
        <v>0</v>
      </c>
      <c r="C78" s="157">
        <v>0</v>
      </c>
      <c r="D78" s="109"/>
      <c r="E78" s="109"/>
    </row>
    <row r="79" spans="1:6" x14ac:dyDescent="0.25">
      <c r="A79" s="135"/>
      <c r="B79" s="113"/>
      <c r="C79" s="156"/>
      <c r="D79" s="109"/>
      <c r="E79" s="109"/>
    </row>
    <row r="80" spans="1:6" ht="13.8" thickBot="1" x14ac:dyDescent="0.3">
      <c r="A80" s="115" t="s">
        <v>83</v>
      </c>
      <c r="B80" s="157">
        <v>0</v>
      </c>
      <c r="C80" s="157">
        <v>0</v>
      </c>
      <c r="D80" s="109"/>
      <c r="E80" s="109"/>
    </row>
    <row r="81" spans="1:5" ht="13.8" thickBot="1" x14ac:dyDescent="0.3">
      <c r="A81" s="136" t="s">
        <v>32</v>
      </c>
      <c r="B81" s="104">
        <f>+B78+B75+B73+B80</f>
        <v>2179809734</v>
      </c>
      <c r="C81" s="104">
        <f>+C78+C75+C73+C80</f>
        <v>2313312878</v>
      </c>
      <c r="D81" s="109"/>
      <c r="E81" s="109"/>
    </row>
    <row r="82" spans="1:5" x14ac:dyDescent="0.25">
      <c r="B82" s="94"/>
      <c r="C82" s="94"/>
      <c r="D82" s="109"/>
      <c r="E82" s="109"/>
    </row>
    <row r="83" spans="1:5" x14ac:dyDescent="0.25">
      <c r="B83" s="114"/>
      <c r="C83" s="114"/>
      <c r="D83" s="109"/>
      <c r="E83" s="109"/>
    </row>
    <row r="84" spans="1:5" x14ac:dyDescent="0.25">
      <c r="D84" s="109"/>
      <c r="E84" s="109"/>
    </row>
    <row r="85" spans="1:5" ht="13.8" thickBot="1" x14ac:dyDescent="0.3">
      <c r="A85" s="130" t="s">
        <v>214</v>
      </c>
      <c r="C85" s="102" t="s">
        <v>54</v>
      </c>
      <c r="D85" s="109"/>
      <c r="E85" s="109"/>
    </row>
    <row r="86" spans="1:5" ht="13.8" thickBot="1" x14ac:dyDescent="0.3">
      <c r="A86" s="110"/>
      <c r="B86" s="111" t="s">
        <v>59</v>
      </c>
      <c r="C86" s="111" t="s">
        <v>304</v>
      </c>
      <c r="D86" s="109"/>
      <c r="E86" s="109"/>
    </row>
    <row r="87" spans="1:5" x14ac:dyDescent="0.25">
      <c r="A87" s="138" t="s">
        <v>61</v>
      </c>
      <c r="B87" s="141">
        <v>810491087</v>
      </c>
      <c r="C87" s="141">
        <v>744752625</v>
      </c>
      <c r="D87" s="109"/>
      <c r="E87" s="109"/>
    </row>
    <row r="88" spans="1:5" x14ac:dyDescent="0.25">
      <c r="A88" s="139" t="s">
        <v>62</v>
      </c>
      <c r="B88" s="141">
        <v>147847695</v>
      </c>
      <c r="C88" s="141">
        <v>200680002</v>
      </c>
      <c r="D88" s="109"/>
      <c r="E88" s="109"/>
    </row>
    <row r="89" spans="1:5" x14ac:dyDescent="0.25">
      <c r="A89" s="139"/>
      <c r="B89" s="141"/>
      <c r="C89" s="141"/>
      <c r="D89" s="109"/>
      <c r="E89" s="109"/>
    </row>
    <row r="90" spans="1:5" ht="13.8" thickBot="1" x14ac:dyDescent="0.3">
      <c r="A90" s="115" t="s">
        <v>83</v>
      </c>
      <c r="B90" s="157">
        <v>0</v>
      </c>
      <c r="C90" s="157">
        <v>0</v>
      </c>
      <c r="D90" s="109"/>
      <c r="E90" s="109"/>
    </row>
    <row r="91" spans="1:5" ht="13.8" thickBot="1" x14ac:dyDescent="0.3">
      <c r="A91" s="136" t="s">
        <v>32</v>
      </c>
      <c r="B91" s="104">
        <f>SUM(B87:B90)</f>
        <v>958338782</v>
      </c>
      <c r="C91" s="104">
        <f>SUM(C87:C90)</f>
        <v>945432627</v>
      </c>
      <c r="D91" s="109"/>
      <c r="E91" s="109"/>
    </row>
    <row r="92" spans="1:5" x14ac:dyDescent="0.25">
      <c r="B92" s="94"/>
      <c r="C92" s="94"/>
      <c r="D92" s="109"/>
      <c r="E92" s="109"/>
    </row>
    <row r="93" spans="1:5" x14ac:dyDescent="0.25">
      <c r="B93" s="114"/>
      <c r="C93" s="114"/>
      <c r="D93" s="109"/>
      <c r="E93" s="109"/>
    </row>
    <row r="94" spans="1:5" x14ac:dyDescent="0.25">
      <c r="D94" s="109"/>
      <c r="E94" s="109"/>
    </row>
    <row r="95" spans="1:5" ht="13.8" thickBot="1" x14ac:dyDescent="0.3">
      <c r="A95" s="129" t="s">
        <v>63</v>
      </c>
      <c r="C95" s="102" t="s">
        <v>54</v>
      </c>
      <c r="D95" s="109"/>
      <c r="E95" s="109"/>
    </row>
    <row r="96" spans="1:5" ht="13.8" thickBot="1" x14ac:dyDescent="0.3">
      <c r="A96" s="131"/>
      <c r="B96" s="111" t="s">
        <v>59</v>
      </c>
      <c r="C96" s="111" t="s">
        <v>304</v>
      </c>
      <c r="D96" s="109"/>
      <c r="E96" s="109"/>
    </row>
    <row r="97" spans="1:5" x14ac:dyDescent="0.25">
      <c r="A97" s="139" t="s">
        <v>285</v>
      </c>
      <c r="B97" s="141">
        <v>501234808</v>
      </c>
      <c r="C97" s="141">
        <v>599689933</v>
      </c>
      <c r="D97" s="109"/>
      <c r="E97" s="109"/>
    </row>
    <row r="98" spans="1:5" x14ac:dyDescent="0.25">
      <c r="A98" s="115" t="s">
        <v>56</v>
      </c>
      <c r="B98" s="141">
        <v>715276908</v>
      </c>
      <c r="C98" s="141">
        <v>916985274</v>
      </c>
      <c r="D98" s="109"/>
      <c r="E98" s="109"/>
    </row>
    <row r="99" spans="1:5" x14ac:dyDescent="0.25">
      <c r="A99" s="115" t="s">
        <v>57</v>
      </c>
      <c r="B99" s="141">
        <v>1995759118</v>
      </c>
      <c r="C99" s="141">
        <v>1947811268</v>
      </c>
      <c r="D99" s="109"/>
      <c r="E99" s="109"/>
    </row>
    <row r="100" spans="1:5" x14ac:dyDescent="0.25">
      <c r="A100" s="115" t="s">
        <v>58</v>
      </c>
      <c r="B100" s="141">
        <v>574826429</v>
      </c>
      <c r="C100" s="141">
        <v>566223733</v>
      </c>
      <c r="D100" s="109"/>
      <c r="E100" s="109"/>
    </row>
    <row r="101" spans="1:5" x14ac:dyDescent="0.25">
      <c r="A101" s="115" t="s">
        <v>305</v>
      </c>
      <c r="B101" s="141"/>
      <c r="C101" s="143"/>
      <c r="D101" s="109"/>
      <c r="E101" s="109"/>
    </row>
    <row r="102" spans="1:5" x14ac:dyDescent="0.25">
      <c r="A102" s="115"/>
      <c r="B102" s="141"/>
      <c r="C102" s="143"/>
      <c r="D102" s="109"/>
      <c r="E102" s="109"/>
    </row>
    <row r="103" spans="1:5" x14ac:dyDescent="0.25">
      <c r="A103" s="115" t="s">
        <v>83</v>
      </c>
      <c r="B103" s="141">
        <v>-8255991</v>
      </c>
      <c r="C103" s="141">
        <v>-7857921</v>
      </c>
      <c r="D103" s="109"/>
      <c r="E103" s="109"/>
    </row>
    <row r="104" spans="1:5" ht="13.8" thickBot="1" x14ac:dyDescent="0.3">
      <c r="A104" s="152" t="s">
        <v>55</v>
      </c>
      <c r="B104" s="141">
        <v>-507775</v>
      </c>
      <c r="C104" s="141">
        <v>-473265</v>
      </c>
      <c r="D104" s="109"/>
      <c r="E104" s="109"/>
    </row>
    <row r="105" spans="1:5" ht="13.8" thickBot="1" x14ac:dyDescent="0.3">
      <c r="A105" s="136" t="s">
        <v>32</v>
      </c>
      <c r="B105" s="104">
        <f>+B104+B103+B100+B99+B98+B97</f>
        <v>3778333497</v>
      </c>
      <c r="C105" s="104">
        <f>+C104+C103+C100+C99+C98+C97</f>
        <v>4022379022</v>
      </c>
      <c r="D105" s="117"/>
      <c r="E105" s="109"/>
    </row>
    <row r="106" spans="1:5" x14ac:dyDescent="0.25">
      <c r="B106" s="94"/>
      <c r="C106" s="94"/>
      <c r="D106" s="109"/>
      <c r="E106" s="109"/>
    </row>
    <row r="107" spans="1:5" x14ac:dyDescent="0.25">
      <c r="B107" s="114"/>
      <c r="C107" s="114"/>
      <c r="D107" s="109"/>
      <c r="E107" s="109"/>
    </row>
    <row r="108" spans="1:5" x14ac:dyDescent="0.25">
      <c r="D108" s="109"/>
      <c r="E108" s="109"/>
    </row>
    <row r="109" spans="1:5" ht="13.8" thickBot="1" x14ac:dyDescent="0.3">
      <c r="A109" s="129" t="s">
        <v>101</v>
      </c>
      <c r="C109" s="102" t="s">
        <v>54</v>
      </c>
      <c r="D109" s="109"/>
      <c r="E109" s="109"/>
    </row>
    <row r="110" spans="1:5" ht="13.8" thickBot="1" x14ac:dyDescent="0.3">
      <c r="A110" s="131"/>
      <c r="B110" s="111" t="s">
        <v>59</v>
      </c>
      <c r="C110" s="111" t="s">
        <v>304</v>
      </c>
      <c r="D110" s="109"/>
      <c r="E110" s="109"/>
    </row>
    <row r="111" spans="1:5" x14ac:dyDescent="0.25">
      <c r="A111" s="118" t="s">
        <v>78</v>
      </c>
      <c r="B111" s="119"/>
      <c r="C111" s="119"/>
      <c r="D111" s="109"/>
      <c r="E111" s="109"/>
    </row>
    <row r="112" spans="1:5" x14ac:dyDescent="0.25">
      <c r="A112" s="120" t="s">
        <v>74</v>
      </c>
      <c r="B112" s="141">
        <v>104190902</v>
      </c>
      <c r="C112" s="141">
        <v>121995934</v>
      </c>
      <c r="D112" s="109"/>
      <c r="E112" s="109"/>
    </row>
    <row r="113" spans="1:5" x14ac:dyDescent="0.25">
      <c r="A113" s="120" t="s">
        <v>75</v>
      </c>
      <c r="B113" s="141">
        <v>4135862987</v>
      </c>
      <c r="C113" s="141">
        <v>4384732047</v>
      </c>
      <c r="D113" s="121"/>
      <c r="E113" s="109"/>
    </row>
    <row r="114" spans="1:5" x14ac:dyDescent="0.25">
      <c r="A114" s="122" t="s">
        <v>76</v>
      </c>
      <c r="B114" s="141">
        <v>4779585855</v>
      </c>
      <c r="C114" s="141">
        <v>5312292212</v>
      </c>
      <c r="D114" s="117"/>
      <c r="E114" s="109"/>
    </row>
    <row r="115" spans="1:5" x14ac:dyDescent="0.25">
      <c r="A115" s="123" t="s">
        <v>79</v>
      </c>
      <c r="B115" s="180">
        <v>1106022806</v>
      </c>
      <c r="C115" s="180">
        <v>1502860131</v>
      </c>
      <c r="D115" s="117"/>
      <c r="E115" s="109"/>
    </row>
    <row r="116" spans="1:5" x14ac:dyDescent="0.25">
      <c r="A116" s="122" t="s">
        <v>68</v>
      </c>
      <c r="B116" s="141">
        <v>3493545228</v>
      </c>
      <c r="C116" s="141">
        <v>3224592963</v>
      </c>
      <c r="D116" s="109"/>
      <c r="E116" s="117"/>
    </row>
    <row r="117" spans="1:5" x14ac:dyDescent="0.25">
      <c r="A117" s="124" t="s">
        <v>80</v>
      </c>
      <c r="B117" s="144">
        <f>+B116+B114+B113+B112</f>
        <v>12513184972</v>
      </c>
      <c r="C117" s="144">
        <f>+C116+C114+C113+C112</f>
        <v>13043613156</v>
      </c>
      <c r="D117" s="117"/>
      <c r="E117" s="121"/>
    </row>
    <row r="118" spans="1:5" x14ac:dyDescent="0.25">
      <c r="A118" s="124"/>
      <c r="B118" s="144"/>
      <c r="C118" s="144"/>
      <c r="D118" s="117"/>
      <c r="E118" s="121"/>
    </row>
    <row r="119" spans="1:5" x14ac:dyDescent="0.25">
      <c r="A119" s="125" t="s">
        <v>81</v>
      </c>
      <c r="B119" s="126">
        <v>-47672780</v>
      </c>
      <c r="C119" s="126">
        <v>-45191678</v>
      </c>
      <c r="D119" s="109"/>
      <c r="E119" s="109"/>
    </row>
    <row r="120" spans="1:5" x14ac:dyDescent="0.25">
      <c r="A120" s="116"/>
      <c r="B120" s="142"/>
      <c r="C120" s="142"/>
      <c r="D120" s="109"/>
      <c r="E120" s="109"/>
    </row>
    <row r="121" spans="1:5" x14ac:dyDescent="0.25">
      <c r="A121" s="115" t="s">
        <v>84</v>
      </c>
      <c r="B121" s="141">
        <v>-2104931823</v>
      </c>
      <c r="C121" s="141">
        <v>-2151781411</v>
      </c>
      <c r="D121" s="109"/>
      <c r="E121" s="109"/>
    </row>
    <row r="122" spans="1:5" x14ac:dyDescent="0.25">
      <c r="A122" s="115" t="s">
        <v>83</v>
      </c>
      <c r="B122" s="181">
        <v>-91698042</v>
      </c>
      <c r="C122" s="181">
        <v>-95277301</v>
      </c>
      <c r="D122" s="109"/>
      <c r="E122" s="109"/>
    </row>
    <row r="123" spans="1:5" ht="13.8" thickBot="1" x14ac:dyDescent="0.3">
      <c r="A123" s="124" t="s">
        <v>82</v>
      </c>
      <c r="B123" s="144">
        <f>+B122+B121</f>
        <v>-2196629865</v>
      </c>
      <c r="C123" s="144">
        <f>+C122+C121</f>
        <v>-2247058712</v>
      </c>
      <c r="D123" s="109"/>
      <c r="E123" s="109"/>
    </row>
    <row r="124" spans="1:5" ht="13.8" thickBot="1" x14ac:dyDescent="0.3">
      <c r="A124" s="140" t="s">
        <v>32</v>
      </c>
      <c r="B124" s="104">
        <f>+B123+B119+B117</f>
        <v>10268882327</v>
      </c>
      <c r="C124" s="104">
        <f>+C123+C119+C117</f>
        <v>10751362766</v>
      </c>
      <c r="D124" s="109"/>
      <c r="E124" s="109"/>
    </row>
    <row r="125" spans="1:5" x14ac:dyDescent="0.25">
      <c r="B125" s="94"/>
      <c r="C125" s="94"/>
      <c r="D125" s="109"/>
      <c r="E125" s="109"/>
    </row>
    <row r="126" spans="1:5" x14ac:dyDescent="0.25">
      <c r="B126" s="114"/>
      <c r="C126" s="114"/>
      <c r="D126" s="109"/>
      <c r="E126" s="109"/>
    </row>
    <row r="127" spans="1:5" x14ac:dyDescent="0.25">
      <c r="D127" s="109"/>
      <c r="E127" s="109"/>
    </row>
    <row r="128" spans="1:5" ht="13.8" thickBot="1" x14ac:dyDescent="0.3">
      <c r="A128" s="130" t="s">
        <v>77</v>
      </c>
      <c r="B128" s="94"/>
      <c r="C128" s="102" t="s">
        <v>54</v>
      </c>
      <c r="D128" s="109"/>
      <c r="E128" s="109"/>
    </row>
    <row r="129" spans="1:7" ht="13.8" thickBot="1" x14ac:dyDescent="0.3">
      <c r="A129" s="110"/>
      <c r="B129" s="111" t="s">
        <v>59</v>
      </c>
      <c r="C129" s="111" t="s">
        <v>304</v>
      </c>
      <c r="D129" s="109"/>
      <c r="E129" s="109"/>
    </row>
    <row r="130" spans="1:7" x14ac:dyDescent="0.25">
      <c r="A130" s="139" t="s">
        <v>74</v>
      </c>
      <c r="B130" s="141">
        <v>879218202</v>
      </c>
      <c r="C130" s="141">
        <v>1021373805</v>
      </c>
      <c r="D130" s="108"/>
      <c r="E130" s="109"/>
    </row>
    <row r="131" spans="1:7" x14ac:dyDescent="0.25">
      <c r="A131" s="139" t="s">
        <v>75</v>
      </c>
      <c r="B131" s="141">
        <v>1948137946</v>
      </c>
      <c r="C131" s="141">
        <v>2286670674</v>
      </c>
      <c r="D131" s="108"/>
      <c r="E131" s="108"/>
      <c r="F131" s="86"/>
      <c r="G131" s="153"/>
    </row>
    <row r="132" spans="1:7" x14ac:dyDescent="0.25">
      <c r="A132" s="139" t="s">
        <v>76</v>
      </c>
      <c r="B132" s="141">
        <v>8719314802</v>
      </c>
      <c r="C132" s="141">
        <v>8924625946</v>
      </c>
      <c r="D132" s="108"/>
      <c r="E132" s="109"/>
    </row>
    <row r="133" spans="1:7" ht="13.8" thickBot="1" x14ac:dyDescent="0.3">
      <c r="A133" s="139" t="s">
        <v>68</v>
      </c>
      <c r="B133" s="141">
        <v>1048057169</v>
      </c>
      <c r="C133" s="141">
        <v>1137836447</v>
      </c>
      <c r="D133" s="108"/>
      <c r="E133" s="109"/>
    </row>
    <row r="134" spans="1:7" ht="13.8" thickBot="1" x14ac:dyDescent="0.3">
      <c r="A134" s="136" t="s">
        <v>32</v>
      </c>
      <c r="B134" s="104">
        <f>SUM(B130:B133)</f>
        <v>12594728119</v>
      </c>
      <c r="C134" s="104">
        <f>SUM(C130:C133)</f>
        <v>13370506872</v>
      </c>
      <c r="D134" s="109"/>
      <c r="E134" s="108"/>
      <c r="F134" s="108"/>
      <c r="G134" s="160"/>
    </row>
    <row r="135" spans="1:7" x14ac:dyDescent="0.25">
      <c r="B135" s="94"/>
      <c r="C135" s="94"/>
      <c r="D135" s="109"/>
      <c r="E135" s="109"/>
    </row>
    <row r="136" spans="1:7" x14ac:dyDescent="0.25">
      <c r="B136" s="114"/>
      <c r="C136" s="114"/>
      <c r="D136" s="109"/>
      <c r="E136" s="109"/>
    </row>
    <row r="137" spans="1:7" x14ac:dyDescent="0.25">
      <c r="D137" s="109"/>
      <c r="E137" s="109"/>
    </row>
    <row r="138" spans="1:7" ht="13.8" thickBot="1" x14ac:dyDescent="0.3">
      <c r="A138" s="129" t="s">
        <v>69</v>
      </c>
      <c r="C138" s="102" t="s">
        <v>54</v>
      </c>
      <c r="D138" s="109"/>
      <c r="E138" s="109"/>
    </row>
    <row r="139" spans="1:7" ht="13.8" thickBot="1" x14ac:dyDescent="0.3">
      <c r="A139" s="131"/>
      <c r="B139" s="111" t="s">
        <v>59</v>
      </c>
      <c r="C139" s="111" t="s">
        <v>304</v>
      </c>
      <c r="D139" s="109"/>
      <c r="E139" s="109"/>
    </row>
    <row r="140" spans="1:7" x14ac:dyDescent="0.25">
      <c r="A140" s="139" t="s">
        <v>70</v>
      </c>
      <c r="B140" s="141">
        <v>561173123</v>
      </c>
      <c r="C140" s="141">
        <v>541096652</v>
      </c>
      <c r="D140" s="109"/>
      <c r="E140" s="109"/>
    </row>
    <row r="141" spans="1:7" x14ac:dyDescent="0.25">
      <c r="A141" s="138" t="s">
        <v>71</v>
      </c>
      <c r="B141" s="182">
        <v>0</v>
      </c>
      <c r="C141" s="157">
        <v>0</v>
      </c>
      <c r="D141" s="109"/>
      <c r="E141" s="109"/>
    </row>
    <row r="142" spans="1:7" x14ac:dyDescent="0.25">
      <c r="A142" s="139" t="s">
        <v>72</v>
      </c>
      <c r="B142" s="141">
        <v>393994</v>
      </c>
      <c r="C142" s="141">
        <v>387681</v>
      </c>
      <c r="D142" s="109"/>
      <c r="E142" s="109"/>
    </row>
    <row r="143" spans="1:7" x14ac:dyDescent="0.25">
      <c r="A143" s="139" t="s">
        <v>73</v>
      </c>
      <c r="B143" s="141">
        <v>446650250</v>
      </c>
      <c r="C143" s="141">
        <v>263697069</v>
      </c>
      <c r="D143" s="109"/>
      <c r="E143" s="109"/>
    </row>
    <row r="144" spans="1:7" ht="13.8" thickBot="1" x14ac:dyDescent="0.3">
      <c r="A144" s="139" t="s">
        <v>55</v>
      </c>
      <c r="B144" s="141">
        <v>-3443094</v>
      </c>
      <c r="C144" s="141">
        <v>-3240207</v>
      </c>
      <c r="D144" s="109"/>
      <c r="E144" s="109"/>
    </row>
    <row r="145" spans="1:5" ht="13.8" thickBot="1" x14ac:dyDescent="0.3">
      <c r="A145" s="136" t="s">
        <v>32</v>
      </c>
      <c r="B145" s="104">
        <f>SUM(B140:B144)</f>
        <v>1004774273</v>
      </c>
      <c r="C145" s="104">
        <f>SUM(C140:C144)</f>
        <v>801941195</v>
      </c>
      <c r="D145" s="94"/>
      <c r="E145" s="109"/>
    </row>
    <row r="146" spans="1:5" x14ac:dyDescent="0.25">
      <c r="B146" s="94"/>
      <c r="C146" s="94"/>
      <c r="D146" s="109"/>
      <c r="E146" s="109"/>
    </row>
    <row r="147" spans="1:5" x14ac:dyDescent="0.25">
      <c r="B147" s="114"/>
      <c r="C147" s="114"/>
      <c r="D147" s="109"/>
      <c r="E147" s="109"/>
    </row>
    <row r="148" spans="1:5" x14ac:dyDescent="0.25">
      <c r="D148" s="109"/>
      <c r="E148" s="109"/>
    </row>
    <row r="149" spans="1:5" ht="13.8" thickBot="1" x14ac:dyDescent="0.3">
      <c r="A149" s="129" t="s">
        <v>64</v>
      </c>
      <c r="C149" s="102" t="s">
        <v>54</v>
      </c>
      <c r="D149" s="109"/>
      <c r="E149" s="109"/>
    </row>
    <row r="150" spans="1:5" ht="13.8" thickBot="1" x14ac:dyDescent="0.3">
      <c r="A150" s="131"/>
      <c r="B150" s="111" t="s">
        <v>59</v>
      </c>
      <c r="C150" s="111" t="s">
        <v>304</v>
      </c>
      <c r="D150" s="109"/>
      <c r="E150" s="109"/>
    </row>
    <row r="151" spans="1:5" x14ac:dyDescent="0.25">
      <c r="A151" s="138" t="s">
        <v>65</v>
      </c>
      <c r="B151" s="141">
        <v>2187135040</v>
      </c>
      <c r="C151" s="141">
        <v>2195633799</v>
      </c>
      <c r="D151" s="108"/>
      <c r="E151" s="108"/>
    </row>
    <row r="152" spans="1:5" x14ac:dyDescent="0.25">
      <c r="A152" s="139" t="s">
        <v>66</v>
      </c>
      <c r="B152" s="141">
        <v>73630369</v>
      </c>
      <c r="C152" s="141">
        <v>71524886</v>
      </c>
      <c r="D152" s="109"/>
      <c r="E152" s="109"/>
    </row>
    <row r="153" spans="1:5" x14ac:dyDescent="0.25">
      <c r="A153" s="139" t="s">
        <v>67</v>
      </c>
      <c r="B153" s="141">
        <v>20143351</v>
      </c>
      <c r="C153" s="141">
        <v>21289054</v>
      </c>
      <c r="D153" s="109"/>
      <c r="E153" s="109"/>
    </row>
    <row r="154" spans="1:5" ht="13.8" thickBot="1" x14ac:dyDescent="0.3">
      <c r="A154" s="139" t="s">
        <v>68</v>
      </c>
      <c r="B154" s="141">
        <v>376805272</v>
      </c>
      <c r="C154" s="141">
        <v>453120226</v>
      </c>
      <c r="D154" s="109"/>
      <c r="E154" s="109"/>
    </row>
    <row r="155" spans="1:5" ht="13.8" thickBot="1" x14ac:dyDescent="0.3">
      <c r="A155" s="136" t="s">
        <v>32</v>
      </c>
      <c r="B155" s="104">
        <f>SUM(B151:B154)</f>
        <v>2657714032</v>
      </c>
      <c r="C155" s="104">
        <f>SUM(C151:C154)</f>
        <v>2741567965</v>
      </c>
      <c r="D155" s="109"/>
      <c r="E155" s="109"/>
    </row>
    <row r="156" spans="1:5" x14ac:dyDescent="0.25">
      <c r="B156" s="94"/>
      <c r="C156" s="94"/>
      <c r="D156" s="109"/>
      <c r="E156" s="109"/>
    </row>
    <row r="157" spans="1:5" x14ac:dyDescent="0.25">
      <c r="B157" s="114"/>
      <c r="C157" s="114"/>
      <c r="D157" s="109"/>
      <c r="E157" s="109"/>
    </row>
    <row r="158" spans="1:5" x14ac:dyDescent="0.25">
      <c r="D158" s="117"/>
      <c r="E158" s="109"/>
    </row>
    <row r="159" spans="1:5" x14ac:dyDescent="0.25">
      <c r="A159" s="127"/>
      <c r="B159" s="108"/>
      <c r="C159" s="108"/>
      <c r="D159" s="109"/>
      <c r="E159" s="109"/>
    </row>
    <row r="160" spans="1:5" x14ac:dyDescent="0.25">
      <c r="A160" s="127"/>
      <c r="B160" s="108"/>
      <c r="C160" s="108"/>
      <c r="D160" s="109"/>
      <c r="E160" s="109"/>
    </row>
    <row r="161" spans="1:5" x14ac:dyDescent="0.25">
      <c r="A161" s="127"/>
      <c r="B161" s="108"/>
      <c r="C161" s="108"/>
      <c r="D161" s="109"/>
      <c r="E161" s="109"/>
    </row>
    <row r="162" spans="1:5" x14ac:dyDescent="0.25">
      <c r="A162" s="127"/>
      <c r="B162" s="108"/>
      <c r="C162" s="108"/>
      <c r="D162" s="109"/>
      <c r="E162" s="109"/>
    </row>
    <row r="163" spans="1:5" x14ac:dyDescent="0.25">
      <c r="A163" s="127"/>
      <c r="B163" s="108"/>
      <c r="C163" s="108"/>
      <c r="D163" s="109"/>
      <c r="E163" s="109"/>
    </row>
    <row r="164" spans="1:5" x14ac:dyDescent="0.25">
      <c r="A164" s="127"/>
      <c r="B164" s="108"/>
      <c r="C164" s="108"/>
      <c r="D164" s="109"/>
      <c r="E164" s="109"/>
    </row>
    <row r="165" spans="1:5" x14ac:dyDescent="0.25">
      <c r="A165" s="127"/>
      <c r="B165" s="108"/>
      <c r="C165" s="108"/>
      <c r="D165" s="109"/>
      <c r="E165" s="109"/>
    </row>
    <row r="166" spans="1:5" x14ac:dyDescent="0.25">
      <c r="A166" s="127"/>
      <c r="B166" s="108"/>
      <c r="C166" s="108"/>
      <c r="D166" s="109"/>
      <c r="E166" s="109"/>
    </row>
    <row r="167" spans="1:5" x14ac:dyDescent="0.25">
      <c r="A167" s="127"/>
      <c r="B167" s="108"/>
      <c r="C167" s="108"/>
      <c r="D167" s="109"/>
      <c r="E167" s="109"/>
    </row>
    <row r="168" spans="1:5" x14ac:dyDescent="0.25">
      <c r="A168" s="127"/>
      <c r="B168" s="108"/>
      <c r="C168" s="108"/>
      <c r="D168" s="109"/>
      <c r="E168" s="109"/>
    </row>
    <row r="169" spans="1:5" x14ac:dyDescent="0.25">
      <c r="A169" s="127"/>
      <c r="B169" s="108"/>
      <c r="C169" s="108"/>
      <c r="D169" s="109"/>
      <c r="E169" s="109"/>
    </row>
    <row r="170" spans="1:5" x14ac:dyDescent="0.25">
      <c r="A170" s="127"/>
      <c r="B170" s="108"/>
      <c r="C170" s="108"/>
      <c r="D170" s="109"/>
      <c r="E170" s="109"/>
    </row>
    <row r="171" spans="1:5" x14ac:dyDescent="0.25">
      <c r="D171" s="109"/>
      <c r="E171" s="109"/>
    </row>
    <row r="172" spans="1:5" x14ac:dyDescent="0.25">
      <c r="D172" s="109"/>
      <c r="E172" s="109"/>
    </row>
    <row r="173" spans="1:5" x14ac:dyDescent="0.25">
      <c r="D173" s="109"/>
      <c r="E173" s="109"/>
    </row>
    <row r="174" spans="1:5" x14ac:dyDescent="0.25">
      <c r="D174" s="109"/>
      <c r="E174" s="109"/>
    </row>
    <row r="175" spans="1:5" x14ac:dyDescent="0.25">
      <c r="D175" s="109"/>
      <c r="E175" s="109"/>
    </row>
    <row r="176" spans="1:5" x14ac:dyDescent="0.25">
      <c r="D176" s="109"/>
      <c r="E176" s="109"/>
    </row>
    <row r="177" spans="4:5" x14ac:dyDescent="0.25">
      <c r="D177" s="109"/>
      <c r="E177" s="109"/>
    </row>
    <row r="178" spans="4:5" x14ac:dyDescent="0.25">
      <c r="D178" s="109"/>
      <c r="E178" s="109"/>
    </row>
    <row r="179" spans="4:5" x14ac:dyDescent="0.25">
      <c r="D179" s="109"/>
      <c r="E179" s="109"/>
    </row>
    <row r="180" spans="4:5" x14ac:dyDescent="0.25">
      <c r="D180" s="109"/>
      <c r="E180" s="109"/>
    </row>
    <row r="181" spans="4:5" x14ac:dyDescent="0.25">
      <c r="D181" s="109"/>
      <c r="E181" s="109"/>
    </row>
    <row r="182" spans="4:5" x14ac:dyDescent="0.25">
      <c r="D182" s="109"/>
      <c r="E182" s="109"/>
    </row>
    <row r="183" spans="4:5" x14ac:dyDescent="0.25">
      <c r="D183" s="109"/>
      <c r="E183" s="109"/>
    </row>
    <row r="184" spans="4:5" x14ac:dyDescent="0.25">
      <c r="D184" s="109"/>
      <c r="E184" s="109"/>
    </row>
    <row r="185" spans="4:5" x14ac:dyDescent="0.25">
      <c r="D185" s="109"/>
      <c r="E185" s="109"/>
    </row>
    <row r="186" spans="4:5" x14ac:dyDescent="0.25">
      <c r="D186" s="109"/>
      <c r="E186" s="109"/>
    </row>
    <row r="187" spans="4:5" x14ac:dyDescent="0.25">
      <c r="D187" s="109"/>
      <c r="E187" s="109"/>
    </row>
    <row r="188" spans="4:5" x14ac:dyDescent="0.25">
      <c r="D188" s="109"/>
      <c r="E188" s="109"/>
    </row>
    <row r="189" spans="4:5" x14ac:dyDescent="0.25">
      <c r="D189" s="109"/>
      <c r="E189" s="109"/>
    </row>
    <row r="190" spans="4:5" x14ac:dyDescent="0.25">
      <c r="D190" s="109"/>
      <c r="E190" s="109"/>
    </row>
    <row r="191" spans="4:5" x14ac:dyDescent="0.25">
      <c r="D191" s="109"/>
      <c r="E191" s="109"/>
    </row>
    <row r="192" spans="4:5" x14ac:dyDescent="0.25">
      <c r="D192" s="109"/>
      <c r="E192" s="109"/>
    </row>
    <row r="193" spans="4:5" x14ac:dyDescent="0.25">
      <c r="D193" s="109"/>
      <c r="E193" s="109"/>
    </row>
    <row r="194" spans="4:5" x14ac:dyDescent="0.25">
      <c r="D194" s="109"/>
      <c r="E194" s="109"/>
    </row>
    <row r="195" spans="4:5" x14ac:dyDescent="0.25">
      <c r="D195" s="109"/>
      <c r="E195" s="109"/>
    </row>
    <row r="196" spans="4:5" x14ac:dyDescent="0.25">
      <c r="D196" s="109"/>
      <c r="E196" s="109"/>
    </row>
    <row r="197" spans="4:5" x14ac:dyDescent="0.25">
      <c r="D197" s="109"/>
      <c r="E197" s="109"/>
    </row>
    <row r="198" spans="4:5" x14ac:dyDescent="0.25">
      <c r="D198" s="109"/>
      <c r="E198" s="109"/>
    </row>
    <row r="199" spans="4:5" x14ac:dyDescent="0.25">
      <c r="D199" s="109"/>
      <c r="E199" s="109"/>
    </row>
    <row r="200" spans="4:5" x14ac:dyDescent="0.25">
      <c r="D200" s="109"/>
      <c r="E200" s="109"/>
    </row>
    <row r="201" spans="4:5" x14ac:dyDescent="0.25">
      <c r="D201" s="109"/>
      <c r="E201" s="109"/>
    </row>
    <row r="202" spans="4:5" x14ac:dyDescent="0.25">
      <c r="D202" s="109"/>
      <c r="E202" s="109"/>
    </row>
    <row r="203" spans="4:5" x14ac:dyDescent="0.25">
      <c r="D203" s="109"/>
      <c r="E203" s="109"/>
    </row>
    <row r="204" spans="4:5" x14ac:dyDescent="0.25">
      <c r="D204" s="109"/>
      <c r="E204" s="109"/>
    </row>
    <row r="205" spans="4:5" x14ac:dyDescent="0.25">
      <c r="D205" s="109"/>
      <c r="E205" s="109"/>
    </row>
    <row r="206" spans="4:5" x14ac:dyDescent="0.25">
      <c r="D206" s="109"/>
      <c r="E206" s="109"/>
    </row>
    <row r="207" spans="4:5" x14ac:dyDescent="0.25">
      <c r="D207" s="109"/>
      <c r="E207" s="109"/>
    </row>
    <row r="208" spans="4:5" x14ac:dyDescent="0.25">
      <c r="D208" s="109"/>
      <c r="E208" s="109"/>
    </row>
    <row r="209" spans="4:5" x14ac:dyDescent="0.25">
      <c r="D209" s="109"/>
      <c r="E209" s="109"/>
    </row>
    <row r="210" spans="4:5" x14ac:dyDescent="0.25">
      <c r="D210" s="109"/>
      <c r="E210" s="109"/>
    </row>
    <row r="211" spans="4:5" x14ac:dyDescent="0.25">
      <c r="D211" s="109"/>
      <c r="E211" s="109"/>
    </row>
    <row r="212" spans="4:5" x14ac:dyDescent="0.25">
      <c r="D212" s="109"/>
      <c r="E212" s="109"/>
    </row>
    <row r="213" spans="4:5" x14ac:dyDescent="0.25">
      <c r="D213" s="109"/>
      <c r="E213" s="109"/>
    </row>
    <row r="214" spans="4:5" x14ac:dyDescent="0.25">
      <c r="D214" s="109"/>
      <c r="E214" s="109"/>
    </row>
    <row r="215" spans="4:5" x14ac:dyDescent="0.25">
      <c r="D215" s="109"/>
      <c r="E215" s="109"/>
    </row>
    <row r="216" spans="4:5" x14ac:dyDescent="0.25">
      <c r="D216" s="109"/>
      <c r="E216" s="109"/>
    </row>
    <row r="217" spans="4:5" x14ac:dyDescent="0.25">
      <c r="D217" s="109"/>
      <c r="E217" s="109"/>
    </row>
    <row r="218" spans="4:5" x14ac:dyDescent="0.25">
      <c r="D218" s="109"/>
      <c r="E218" s="109"/>
    </row>
    <row r="219" spans="4:5" x14ac:dyDescent="0.25">
      <c r="D219" s="109"/>
      <c r="E219" s="109"/>
    </row>
    <row r="220" spans="4:5" x14ac:dyDescent="0.25">
      <c r="D220" s="109"/>
      <c r="E220" s="109"/>
    </row>
    <row r="221" spans="4:5" x14ac:dyDescent="0.25">
      <c r="D221" s="109"/>
      <c r="E221" s="109"/>
    </row>
    <row r="222" spans="4:5" x14ac:dyDescent="0.25">
      <c r="D222" s="109"/>
      <c r="E222" s="109"/>
    </row>
  </sheetData>
  <mergeCells count="14">
    <mergeCell ref="B43:C43"/>
    <mergeCell ref="D43:E43"/>
    <mergeCell ref="B53:C53"/>
    <mergeCell ref="D53:E53"/>
    <mergeCell ref="B63:C63"/>
    <mergeCell ref="D63:E63"/>
    <mergeCell ref="B35:C35"/>
    <mergeCell ref="D35:E35"/>
    <mergeCell ref="B8:C8"/>
    <mergeCell ref="D8:E8"/>
    <mergeCell ref="B17:C17"/>
    <mergeCell ref="D17:E17"/>
    <mergeCell ref="B25:C25"/>
    <mergeCell ref="D25:E25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:E39 B59 C59:D59 B81:C81 B68:E68 E59 B49:E49 B31:E31 B155:C155 B145:C145 B134:C1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Balance sheet</vt:lpstr>
      <vt:lpstr>P&amp;L</vt:lpstr>
      <vt:lpstr>CF Statement</vt:lpstr>
      <vt:lpstr>Changes in equity</vt:lpstr>
      <vt:lpstr>Notes</vt:lpstr>
      <vt:lpstr>'Balance sheet'!Print_Area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2016-10-29T23:22:25Z</dcterms:modified>
</cp:coreProperties>
</file>