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<sst xmlns="http://schemas.openxmlformats.org/spreadsheetml/2006/main" count="395" uniqueCount="344">
  <si>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</si>
  <si>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</si>
  <si>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</si>
  <si>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</si>
  <si>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</si>
  <si>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</si>
  <si>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</si>
  <si>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</si>
  <si>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</si>
  <si>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</si>
  <si>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</si>
  <si>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</si>
  <si>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</si>
  <si>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</si>
  <si>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</si>
  <si>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</si>
  <si>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</si>
  <si>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</si>
  <si>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</si>
  <si>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</si>
  <si>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</si>
  <si>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</si>
  <si>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</si>
  <si>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</si>
  <si>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</si>
  <si>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</si>
  <si>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</si>
  <si>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</si>
  <si>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</si>
  <si>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</si>
  <si>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</si>
  <si>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</si>
  <si>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</si>
  <si>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</si>
  <si>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</si>
  <si>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</si>
  <si>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</si>
  <si>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</si>
  <si>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</si>
  <si>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</si>
  <si>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</si>
  <si>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</si>
  <si>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</si>
  <si>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</si>
  <si>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</si>
  <si>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</si>
  <si>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</si>
  <si>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</si>
  <si>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</si>
  <si>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</si>
  <si>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</si>
  <si>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</si>
  <si>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</si>
  <si>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</si>
  <si>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</si>
  <si>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</si>
  <si>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</si>
  <si>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</si>
  <si>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</si>
  <si>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</si>
  <si>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</si>
  <si>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</si>
  <si>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</si>
  <si>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</si>
  <si>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</si>
  <si>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</si>
  <si>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</si>
  <si>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</si>
  <si>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</si>
  <si>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</si>
  <si>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</si>
  <si>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</si>
  <si>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</si>
  <si>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</si>
  <si>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</si>
  <si>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</si>
  <si>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</si>
  <si>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</si>
  <si>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</si>
  <si>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</si>
  <si>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</si>
  <si>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</si>
  <si>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</si>
  <si>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</si>
  <si>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</si>
  <si>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</si>
  <si>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</si>
  <si>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</si>
  <si>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</si>
  <si>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</si>
  <si>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</si>
  <si>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</si>
  <si>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</si>
  <si>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</si>
  <si>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</si>
  <si>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</si>
  <si>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</si>
  <si>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</si>
  <si>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</si>
  <si>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</si>
  <si>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</si>
  <si>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</si>
  <si>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</si>
  <si>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</si>
  <si>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</si>
  <si>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</si>
  <si>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</si>
  <si>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</si>
  <si>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</si>
  <si>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</si>
  <si>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</si>
  <si>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</si>
  <si>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</si>
  <si>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</si>
  <si>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</si>
  <si>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</si>
  <si>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</si>
  <si>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</si>
  <si>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</si>
  <si>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</si>
  <si>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</si>
  <si>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</si>
  <si>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</si>
  <si>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</si>
  <si>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</si>
  <si>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</si>
  <si>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</si>
  <si>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</si>
  <si>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</si>
  <si>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</si>
  <si>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</si>
  <si>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</si>
  <si>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</si>
  <si>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</si>
  <si>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</si>
  <si>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</si>
  <si>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</si>
  <si>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</si>
  <si>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</si>
  <si>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</si>
  <si>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</si>
  <si>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</si>
  <si>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</si>
  <si>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</si>
  <si>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</si>
  <si>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</si>
  <si>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</si>
  <si>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</si>
  <si>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</si>
  <si>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</si>
  <si>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</si>
  <si>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</si>
  <si>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</si>
  <si>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</si>
  <si>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</si>
  <si>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</si>
  <si>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</si>
  <si>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</si>
  <si>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</si>
  <si>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</si>
  <si>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</si>
  <si>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</si>
  <si>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</si>
  <si>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</si>
  <si>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</si>
  <si>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</si>
  <si>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</si>
  <si>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</si>
  <si>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</si>
  <si>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</si>
  <si>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</si>
  <si>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</si>
  <si>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</si>
  <si>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</si>
  <si>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</si>
  <si>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</si>
  <si>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</si>
  <si>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</si>
  <si>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</si>
  <si>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</si>
  <si>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</si>
  <si>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</si>
  <si>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</si>
  <si>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</si>
  <si>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</si>
  <si>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</si>
  <si>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</si>
  <si>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</si>
  <si>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</si>
  <si>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</si>
  <si>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</si>
  <si>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</si>
  <si>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</si>
  <si>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</si>
  <si>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</si>
  <si>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</si>
  <si>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</si>
  <si>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</si>
  <si>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</si>
  <si>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</si>
  <si>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</si>
  <si>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</si>
  <si>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</si>
  <si>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</si>
  <si>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</si>
  <si>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</si>
  <si>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</si>
  <si>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</si>
  <si>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</si>
  <si>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</si>
  <si>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</si>
  <si>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</si>
  <si>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</si>
  <si>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</si>
  <si>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</si>
  <si>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</si>
  <si>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</si>
  <si>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</si>
  <si>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</si>
  <si>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</si>
  <si>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</si>
  <si>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</si>
  <si>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</si>
  <si>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</si>
  <si>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</si>
  <si>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</si>
  <si>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</si>
  <si>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</si>
  <si>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</si>
  <si>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</si>
  <si>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</si>
  <si>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</si>
  <si>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</si>
  <si>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</si>
  <si>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</si>
  <si>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</si>
  <si>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</si>
  <si>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</si>
  <si>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</si>
  <si>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</si>
  <si>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</si>
  <si>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</si>
  <si>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</si>
  <si>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</si>
  <si>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</si>
  <si>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</si>
  <si>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</si>
  <si>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</si>
  <si>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</si>
  <si>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</si>
  <si>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</si>
  <si>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</si>
  <si>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</si>
  <si>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</si>
  <si>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</si>
  <si>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</si>
  <si>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</si>
  <si>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</si>
  <si>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</si>
  <si>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</si>
  <si>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</si>
  <si>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</si>
  <si>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</si>
  <si>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</si>
  <si>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</si>
  <si>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</si>
  <si>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</si>
  <si>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</si>
  <si>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</si>
  <si>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</si>
  <si>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</si>
  <si>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</si>
  <si>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</si>
  <si>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</si>
  <si>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</si>
  <si>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</si>
  <si>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</si>
  <si>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</si>
  <si>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</si>
  <si>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</si>
  <si>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</si>
  <si>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</si>
  <si>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</si>
  <si>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</si>
  <si>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</si>
  <si>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</si>
  <si>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</si>
  <si>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</si>
  <si>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</si>
  <si>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</si>
  <si>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</si>
  <si>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</si>
  <si>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</si>
  <si>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</si>
  <si>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</si>
  <si>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</si>
  <si>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</si>
  <si>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</si>
  <si>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</si>
  <si>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</si>
  <si>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</si>
  <si>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</si>
  <si>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</si>
  <si>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</si>
  <si>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</si>
  <si>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</si>
  <si>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</si>
  <si>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</si>
  <si>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</si>
  <si>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</si>
  <si>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</si>
  <si>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</si>
  <si>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</si>
  <si>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</si>
  <si>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</si>
  <si>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</si>
  <si>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</si>
  <si>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</si>
  <si>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</si>
  <si>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</si>
  <si>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</si>
  <si>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</si>
  <si>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</si>
  <si>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</si>
  <si>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</si>
  <si>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</si>
  <si>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</si>
  <si>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</si>
  <si>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</si>
  <si>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</si>
  <si>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</si>
  <si>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</si>
  <si>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</si>
  <si>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Bilan Sandra</t>
  </si>
  <si>
    <t>sandra.bilan@adriatiq.com</t>
  </si>
  <si>
    <t>Obveznik: ________HOTELI JADRAN d.d.___________________________________</t>
  </si>
  <si>
    <t>Obveznik: ____________HOTELI JADRAN d.d.___________________________</t>
  </si>
  <si>
    <t>Obveznik: _______HOTELI JADRAN d.d.__________________________________</t>
  </si>
  <si>
    <t>SPLITSKO-DALMATINSKA</t>
  </si>
  <si>
    <t>Grzunov Nives</t>
  </si>
  <si>
    <t>022 571 939</t>
  </si>
  <si>
    <t>022 447 205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</si>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</sst>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248</v>
      </c>
      <c r="B1" s="147"/>
      <c r="C1" s="14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0">
        <v>43101</v>
      </c>
      <c r="F2" s="12"/>
      <c r="G2" s="13" t="s">
        <v>250</v>
      </c>
      <c r="H2" s="120">
        <v>43465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251</v>
      </c>
      <c r="B6" s="138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252</v>
      </c>
      <c r="B8" s="191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253</v>
      </c>
      <c r="B10" s="182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254</v>
      </c>
      <c r="B12" s="138"/>
      <c r="C12" s="154" t="s">
        <v>326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255</v>
      </c>
      <c r="B14" s="138"/>
      <c r="C14" s="180">
        <v>21330</v>
      </c>
      <c r="D14" s="181"/>
      <c r="E14" s="16"/>
      <c r="F14" s="154" t="s">
        <v>327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256</v>
      </c>
      <c r="B16" s="138"/>
      <c r="C16" s="154" t="s">
        <v>328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257</v>
      </c>
      <c r="B18" s="138"/>
      <c r="C18" s="175" t="s">
        <v>329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258</v>
      </c>
      <c r="B20" s="138"/>
      <c r="C20" s="175" t="s">
        <v>330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259</v>
      </c>
      <c r="B22" s="138"/>
      <c r="C22" s="121">
        <v>335</v>
      </c>
      <c r="D22" s="154" t="s">
        <v>327</v>
      </c>
      <c r="E22" s="165"/>
      <c r="F22" s="166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260</v>
      </c>
      <c r="B24" s="138"/>
      <c r="C24" s="121">
        <v>17</v>
      </c>
      <c r="D24" s="154" t="s">
        <v>338</v>
      </c>
      <c r="E24" s="165"/>
      <c r="F24" s="165"/>
      <c r="G24" s="166"/>
      <c r="H24" s="51" t="s">
        <v>261</v>
      </c>
      <c r="I24" s="122">
        <v>5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7" t="s">
        <v>262</v>
      </c>
      <c r="B26" s="138"/>
      <c r="C26" s="123" t="s">
        <v>331</v>
      </c>
      <c r="D26" s="25"/>
      <c r="E26" s="33"/>
      <c r="F26" s="24"/>
      <c r="G26" s="167" t="s">
        <v>263</v>
      </c>
      <c r="H26" s="138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267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268</v>
      </c>
      <c r="B46" s="133"/>
      <c r="C46" s="154" t="s">
        <v>333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270</v>
      </c>
      <c r="B48" s="133"/>
      <c r="C48" s="139" t="s">
        <v>340</v>
      </c>
      <c r="D48" s="135"/>
      <c r="E48" s="136"/>
      <c r="F48" s="16"/>
      <c r="G48" s="51" t="s">
        <v>271</v>
      </c>
      <c r="H48" s="139" t="s">
        <v>341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257</v>
      </c>
      <c r="B50" s="133"/>
      <c r="C50" s="134" t="s">
        <v>334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272</v>
      </c>
      <c r="B52" s="138"/>
      <c r="C52" s="139" t="s">
        <v>339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8" t="s">
        <v>273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274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306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307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308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309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02" t="s">
        <v>153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342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59</v>
      </c>
      <c r="B4" s="208"/>
      <c r="C4" s="208"/>
      <c r="D4" s="208"/>
      <c r="E4" s="208"/>
      <c r="F4" s="208"/>
      <c r="G4" s="208"/>
      <c r="H4" s="209"/>
      <c r="I4" s="58" t="s">
        <v>278</v>
      </c>
      <c r="J4" s="59" t="s">
        <v>319</v>
      </c>
      <c r="K4" s="60" t="s">
        <v>320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60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13</v>
      </c>
      <c r="B8" s="200"/>
      <c r="C8" s="200"/>
      <c r="D8" s="200"/>
      <c r="E8" s="200"/>
      <c r="F8" s="200"/>
      <c r="G8" s="200"/>
      <c r="H8" s="201"/>
      <c r="I8" s="1">
        <v>2</v>
      </c>
      <c r="J8" s="53">
        <f>J9+J16+J26+J35+J39</f>
        <v>85625075</v>
      </c>
      <c r="K8" s="53">
        <f>K9+K16+K26+K35+K39</f>
        <v>81310138</v>
      </c>
    </row>
    <row r="9" spans="1:11" ht="12.75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f>SUM(J10:J15)</f>
        <v>1313</v>
      </c>
      <c r="K9" s="53">
        <f>SUM(K10:K15)</f>
        <v>325</v>
      </c>
    </row>
    <row r="10" spans="1:11" ht="12.75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1313</v>
      </c>
      <c r="K11" s="7">
        <v>325</v>
      </c>
    </row>
    <row r="12" spans="1:11" ht="12.75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/>
      <c r="K14" s="7"/>
    </row>
    <row r="15" spans="1:11" ht="12.75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f>SUM(J17:J25)</f>
        <v>79909787</v>
      </c>
      <c r="K16" s="53">
        <f>SUM(K17:K25)</f>
        <v>75588830</v>
      </c>
    </row>
    <row r="17" spans="1:11" ht="12.75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6766248</v>
      </c>
      <c r="K17" s="7">
        <v>6766248</v>
      </c>
    </row>
    <row r="18" spans="1:11" ht="12.75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/>
      <c r="K18" s="7"/>
    </row>
    <row r="19" spans="1:11" ht="12.75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277276</v>
      </c>
      <c r="K19" s="7">
        <v>261214</v>
      </c>
    </row>
    <row r="20" spans="1:11" ht="12.75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12313</v>
      </c>
      <c r="K20" s="7">
        <v>10278</v>
      </c>
    </row>
    <row r="21" spans="1:11" ht="12.75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2.75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283459</v>
      </c>
      <c r="K23" s="7">
        <v>296009</v>
      </c>
    </row>
    <row r="24" spans="1:11" ht="12.75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/>
      <c r="K24" s="7"/>
    </row>
    <row r="25" spans="1:11" ht="12.75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72570491</v>
      </c>
      <c r="K25" s="7">
        <v>68255081</v>
      </c>
    </row>
    <row r="26" spans="1:11" ht="12.75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f>SUM(J27:J34)</f>
        <v>5708333</v>
      </c>
      <c r="K26" s="53">
        <f>SUM(K27:K34)</f>
        <v>5708333</v>
      </c>
    </row>
    <row r="27" spans="1:11" ht="12.75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5554300</v>
      </c>
      <c r="K27" s="7">
        <v>5554300</v>
      </c>
    </row>
    <row r="28" spans="1:11" ht="12.75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154033</v>
      </c>
      <c r="K28" s="7">
        <v>154033</v>
      </c>
    </row>
    <row r="29" spans="1:11" ht="12.75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/>
      <c r="K29" s="7"/>
    </row>
    <row r="30" spans="1:11" ht="12.75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/>
      <c r="K31" s="7"/>
    </row>
    <row r="32" spans="1:11" ht="12.75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f>SUM(J36:J38)</f>
        <v>5642</v>
      </c>
      <c r="K35" s="53">
        <f>SUM(K36:K38)</f>
        <v>12650</v>
      </c>
    </row>
    <row r="36" spans="1:11" ht="12.75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5642</v>
      </c>
      <c r="K36" s="7">
        <v>12650</v>
      </c>
    </row>
    <row r="37" spans="1:11" ht="12.75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2.75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2.75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199" t="s">
        <v>240</v>
      </c>
      <c r="B40" s="200"/>
      <c r="C40" s="200"/>
      <c r="D40" s="200"/>
      <c r="E40" s="200"/>
      <c r="F40" s="200"/>
      <c r="G40" s="200"/>
      <c r="H40" s="201"/>
      <c r="I40" s="1">
        <v>34</v>
      </c>
      <c r="J40" s="53">
        <f>J41+J49+J56+J64</f>
        <v>22175021</v>
      </c>
      <c r="K40" s="53">
        <f>K41+K49+K56+K64</f>
        <v>26204803</v>
      </c>
    </row>
    <row r="41" spans="1:11" ht="12.75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f>SUM(J42:J48)</f>
        <v>2605</v>
      </c>
      <c r="K41" s="53">
        <f>SUM(K42:K48)</f>
        <v>0</v>
      </c>
    </row>
    <row r="42" spans="1:11" ht="12.75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2605</v>
      </c>
      <c r="K42" s="7"/>
    </row>
    <row r="43" spans="1:11" ht="12.75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/>
      <c r="K45" s="7"/>
    </row>
    <row r="46" spans="1:11" ht="12.75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2.75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f>SUM(J50:J55)</f>
        <v>21885829</v>
      </c>
      <c r="K49" s="53">
        <f>SUM(K50:K55)</f>
        <v>25111274</v>
      </c>
    </row>
    <row r="50" spans="1:11" ht="12.75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21165056</v>
      </c>
      <c r="K50" s="7">
        <v>24409907</v>
      </c>
    </row>
    <row r="51" spans="1:11" ht="12.75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48473</v>
      </c>
      <c r="K51" s="7">
        <v>48872</v>
      </c>
    </row>
    <row r="52" spans="1:11" ht="12.75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/>
      <c r="K53" s="7"/>
    </row>
    <row r="54" spans="1:11" ht="12.75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672292</v>
      </c>
      <c r="K54" s="7">
        <v>652042</v>
      </c>
    </row>
    <row r="55" spans="1:11" ht="12.75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8</v>
      </c>
      <c r="K55" s="7">
        <v>453</v>
      </c>
    </row>
    <row r="56" spans="1:11" ht="12.75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2.75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2.75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/>
      <c r="K62" s="7"/>
    </row>
    <row r="63" spans="1:11" ht="12.75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2.75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286587</v>
      </c>
      <c r="K64" s="7">
        <v>1093529</v>
      </c>
    </row>
    <row r="65" spans="1:11" ht="12.75">
      <c r="A65" s="199" t="s">
        <v>56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32574</v>
      </c>
      <c r="K65" s="7">
        <v>32302</v>
      </c>
    </row>
    <row r="66" spans="1:11" ht="12.75">
      <c r="A66" s="199" t="s">
        <v>241</v>
      </c>
      <c r="B66" s="200"/>
      <c r="C66" s="200"/>
      <c r="D66" s="200"/>
      <c r="E66" s="200"/>
      <c r="F66" s="200"/>
      <c r="G66" s="200"/>
      <c r="H66" s="201"/>
      <c r="I66" s="1">
        <v>60</v>
      </c>
      <c r="J66" s="53">
        <f>J7+J8+J40+J65</f>
        <v>107832670</v>
      </c>
      <c r="K66" s="53">
        <f>K7+K8+K40+K65</f>
        <v>107547243</v>
      </c>
    </row>
    <row r="67" spans="1:11" ht="12.75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/>
      <c r="K67" s="8"/>
    </row>
    <row r="68" spans="1:11" ht="12.75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6" t="s">
        <v>191</v>
      </c>
      <c r="B69" s="197"/>
      <c r="C69" s="197"/>
      <c r="D69" s="197"/>
      <c r="E69" s="197"/>
      <c r="F69" s="197"/>
      <c r="G69" s="197"/>
      <c r="H69" s="198"/>
      <c r="I69" s="3">
        <v>62</v>
      </c>
      <c r="J69" s="54">
        <f>J70+J71+J72+J78+J79+J82+J85</f>
        <v>91987249</v>
      </c>
      <c r="K69" s="54">
        <f>K70+K71+K72+K78+K79+K82+K85</f>
        <v>91752057</v>
      </c>
    </row>
    <row r="70" spans="1:11" ht="12.75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74980500</v>
      </c>
      <c r="K70" s="7">
        <v>74980500</v>
      </c>
    </row>
    <row r="71" spans="1:11" ht="12.75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173442</v>
      </c>
      <c r="K71" s="7">
        <v>173442</v>
      </c>
    </row>
    <row r="72" spans="1:11" ht="12.75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f>J73+J74-J75+J76+J77</f>
        <v>15834828</v>
      </c>
      <c r="K72" s="53">
        <f>K73+K74-K75+K76+K77</f>
        <v>15834828</v>
      </c>
    </row>
    <row r="73" spans="1:11" ht="12.75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3770050</v>
      </c>
      <c r="K73" s="7">
        <v>3770050</v>
      </c>
    </row>
    <row r="74" spans="1:11" ht="12.75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12064778</v>
      </c>
      <c r="K74" s="7">
        <v>12064778</v>
      </c>
    </row>
    <row r="75" spans="1:11" ht="12.75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/>
      <c r="K75" s="7"/>
    </row>
    <row r="76" spans="1:11" ht="12.75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/>
      <c r="K77" s="7"/>
    </row>
    <row r="78" spans="1:11" ht="12.75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/>
      <c r="K78" s="7"/>
    </row>
    <row r="79" spans="1:11" ht="12.75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f>J80-J81</f>
        <v>864485</v>
      </c>
      <c r="K79" s="53">
        <f>K80-K81</f>
        <v>998478</v>
      </c>
    </row>
    <row r="80" spans="1:11" ht="12.75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864485</v>
      </c>
      <c r="K80" s="7">
        <v>998478</v>
      </c>
    </row>
    <row r="81" spans="1:11" ht="12.75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2.75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f>J83-J84</f>
        <v>133994</v>
      </c>
      <c r="K82" s="53">
        <f>K83-K84</f>
        <v>-235191</v>
      </c>
    </row>
    <row r="83" spans="1:11" ht="12.75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133994</v>
      </c>
      <c r="K83" s="7"/>
    </row>
    <row r="84" spans="1:11" ht="12.75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235191</v>
      </c>
    </row>
    <row r="85" spans="1:11" ht="12.75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9" t="s">
        <v>19</v>
      </c>
      <c r="B86" s="200"/>
      <c r="C86" s="200"/>
      <c r="D86" s="200"/>
      <c r="E86" s="200"/>
      <c r="F86" s="200"/>
      <c r="G86" s="200"/>
      <c r="H86" s="201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</row>
    <row r="90" spans="1:11" ht="12.75">
      <c r="A90" s="199" t="s">
        <v>20</v>
      </c>
      <c r="B90" s="200"/>
      <c r="C90" s="200"/>
      <c r="D90" s="200"/>
      <c r="E90" s="200"/>
      <c r="F90" s="200"/>
      <c r="G90" s="200"/>
      <c r="H90" s="201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/>
      <c r="K93" s="7"/>
    </row>
    <row r="94" spans="1:11" ht="12.75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2.75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2.75">
      <c r="A100" s="199" t="s">
        <v>21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3">
        <f>SUM(J101:J112)</f>
        <v>15833543</v>
      </c>
      <c r="K100" s="53">
        <f>SUM(K101:K112)</f>
        <v>15783399</v>
      </c>
    </row>
    <row r="101" spans="1:11" ht="12.75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8063043</v>
      </c>
      <c r="K101" s="7">
        <v>8068703</v>
      </c>
    </row>
    <row r="102" spans="1:11" ht="12.75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1658416</v>
      </c>
      <c r="K102" s="7">
        <v>1658416</v>
      </c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/>
      <c r="K103" s="7"/>
    </row>
    <row r="104" spans="1:11" ht="12.75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/>
      <c r="K104" s="7"/>
    </row>
    <row r="105" spans="1:11" ht="12.75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4571466</v>
      </c>
      <c r="K105" s="7">
        <v>4506496</v>
      </c>
    </row>
    <row r="106" spans="1:11" ht="12.75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60978</v>
      </c>
      <c r="K108" s="7">
        <v>72572</v>
      </c>
    </row>
    <row r="109" spans="1:11" ht="12.75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1444770</v>
      </c>
      <c r="K109" s="7">
        <v>1442342</v>
      </c>
    </row>
    <row r="110" spans="1:11" ht="12.75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34698</v>
      </c>
      <c r="K110" s="7">
        <v>34698</v>
      </c>
    </row>
    <row r="111" spans="1:11" ht="12.75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172</v>
      </c>
      <c r="K112" s="7">
        <v>172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11878</v>
      </c>
      <c r="K113" s="7">
        <v>11787</v>
      </c>
    </row>
    <row r="114" spans="1:11" ht="12.75">
      <c r="A114" s="199" t="s">
        <v>25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3">
        <f>J69+J86+J90+J100+J113</f>
        <v>107832670</v>
      </c>
      <c r="K114" s="53">
        <f>K69+K86+K90+K100+K113</f>
        <v>107547243</v>
      </c>
    </row>
    <row r="115" spans="1:11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/>
      <c r="K115" s="8"/>
    </row>
    <row r="116" spans="1:11" ht="12.75">
      <c r="A116" s="216" t="s">
        <v>310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186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32" t="s">
        <v>9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311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114:J65536 J26 J28:J41 J43:J49 J56:J57 J66:J69 J75:J80 J82:J83 J85:J100 L1:IV65536 J1:K16 K18:K69 J72:K72 K75:K65536"/>
    <dataValidation type="whole" operator="greaterThanOrEqual" allowBlank="1" showInputMessage="1" showErrorMessage="1" errorTitle="Pogrešan unos" error="Mogu se unijeti samo cjelobrojne pozitivne vrijednosti." sqref="J17:J25 J27 J42 J50:J55 J58:J65 K17 J70:K70 J81 J84 J101:J113 J73:K74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2" t="s">
        <v>154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6" t="s">
        <v>343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37" t="s">
        <v>336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59</v>
      </c>
      <c r="B4" s="238"/>
      <c r="C4" s="238"/>
      <c r="D4" s="238"/>
      <c r="E4" s="238"/>
      <c r="F4" s="238"/>
      <c r="G4" s="238"/>
      <c r="H4" s="238"/>
      <c r="I4" s="58" t="s">
        <v>279</v>
      </c>
      <c r="J4" s="239" t="s">
        <v>319</v>
      </c>
      <c r="K4" s="239"/>
      <c r="L4" s="239" t="s">
        <v>320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26</v>
      </c>
      <c r="B7" s="197"/>
      <c r="C7" s="197"/>
      <c r="D7" s="197"/>
      <c r="E7" s="197"/>
      <c r="F7" s="197"/>
      <c r="G7" s="197"/>
      <c r="H7" s="198"/>
      <c r="I7" s="3">
        <v>111</v>
      </c>
      <c r="J7" s="54">
        <f>SUM(J8:J9)</f>
        <v>8473502</v>
      </c>
      <c r="K7" s="54">
        <f>SUM(K8:K9)</f>
        <v>932455</v>
      </c>
      <c r="L7" s="54">
        <f>SUM(L8:L9)</f>
        <v>7773783</v>
      </c>
      <c r="M7" s="54">
        <f>SUM(M8:M9)</f>
        <v>910422</v>
      </c>
    </row>
    <row r="8" spans="1:13" ht="12.75">
      <c r="A8" s="199" t="s">
        <v>152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7686792</v>
      </c>
      <c r="K8" s="7">
        <v>905627</v>
      </c>
      <c r="L8" s="7">
        <v>7768545</v>
      </c>
      <c r="M8" s="7">
        <v>910124</v>
      </c>
    </row>
    <row r="9" spans="1:13" ht="12.75">
      <c r="A9" s="199" t="s">
        <v>103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786710</v>
      </c>
      <c r="K9" s="7">
        <v>26828</v>
      </c>
      <c r="L9" s="7">
        <v>5238</v>
      </c>
      <c r="M9" s="7">
        <v>298</v>
      </c>
    </row>
    <row r="10" spans="1:13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3">
        <f>J11+J12+J16+J20+J21+J22+J25+J26</f>
        <v>8165075</v>
      </c>
      <c r="K10" s="53">
        <f>K11+K12+K16+K20+K21+K22+K25+K26</f>
        <v>1920937</v>
      </c>
      <c r="L10" s="53">
        <f>L11+L12+L16+L20+L21+L22+L25+L26</f>
        <v>8015770</v>
      </c>
      <c r="M10" s="53">
        <f>M11+M12+M16+M20+M21+M22+M25+M26</f>
        <v>1844153</v>
      </c>
    </row>
    <row r="11" spans="1:13" ht="12.75">
      <c r="A11" s="199" t="s">
        <v>104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3">
        <f>SUM(J13:J15)</f>
        <v>1853872</v>
      </c>
      <c r="K12" s="53">
        <f>SUM(K13:K15)</f>
        <v>348566</v>
      </c>
      <c r="L12" s="53">
        <f>SUM(L13:L15)</f>
        <v>1404190</v>
      </c>
      <c r="M12" s="53">
        <f>SUM(M13:M15)</f>
        <v>245157</v>
      </c>
    </row>
    <row r="13" spans="1:13" ht="12.75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92650</v>
      </c>
      <c r="K13" s="7">
        <v>61691</v>
      </c>
      <c r="L13" s="7">
        <v>124437</v>
      </c>
      <c r="M13" s="7">
        <v>19259</v>
      </c>
    </row>
    <row r="14" spans="1:13" ht="12.75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10944</v>
      </c>
      <c r="K14" s="7"/>
      <c r="L14" s="7">
        <v>15859</v>
      </c>
      <c r="M14" s="7"/>
    </row>
    <row r="15" spans="1:13" ht="12.75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1750278</v>
      </c>
      <c r="K15" s="7">
        <v>286875</v>
      </c>
      <c r="L15" s="7">
        <v>1263894</v>
      </c>
      <c r="M15" s="7">
        <v>225898</v>
      </c>
    </row>
    <row r="16" spans="1:13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3">
        <f>SUM(J17:J19)</f>
        <v>1360204</v>
      </c>
      <c r="K16" s="53">
        <f>SUM(K17:K19)</f>
        <v>345024</v>
      </c>
      <c r="L16" s="53">
        <f>SUM(L17:L19)</f>
        <v>1687388</v>
      </c>
      <c r="M16" s="53">
        <f>SUM(M17:M19)</f>
        <v>394855</v>
      </c>
    </row>
    <row r="17" spans="1:13" ht="12.75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753207</v>
      </c>
      <c r="K17" s="7">
        <v>191132</v>
      </c>
      <c r="L17" s="7">
        <v>896153</v>
      </c>
      <c r="M17" s="7">
        <v>233677</v>
      </c>
    </row>
    <row r="18" spans="1:13" ht="12.75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453017</v>
      </c>
      <c r="K18" s="7">
        <v>115913</v>
      </c>
      <c r="L18" s="7">
        <v>617512</v>
      </c>
      <c r="M18" s="7">
        <v>122961</v>
      </c>
    </row>
    <row r="19" spans="1:13" ht="12.75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153980</v>
      </c>
      <c r="K19" s="7">
        <v>37979</v>
      </c>
      <c r="L19" s="7">
        <v>173723</v>
      </c>
      <c r="M19" s="7">
        <v>38217</v>
      </c>
    </row>
    <row r="20" spans="1:13" ht="12.75">
      <c r="A20" s="199" t="s">
        <v>105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4523684</v>
      </c>
      <c r="K20" s="7">
        <v>1139601</v>
      </c>
      <c r="L20" s="7">
        <v>4523393</v>
      </c>
      <c r="M20" s="7">
        <v>1140652</v>
      </c>
    </row>
    <row r="21" spans="1:13" ht="12.75">
      <c r="A21" s="199" t="s">
        <v>106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367193</v>
      </c>
      <c r="K21" s="7">
        <v>87726</v>
      </c>
      <c r="L21" s="7">
        <v>356027</v>
      </c>
      <c r="M21" s="7">
        <v>23717</v>
      </c>
    </row>
    <row r="22" spans="1:13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39772</v>
      </c>
      <c r="M22" s="53">
        <f>SUM(M23:M24)</f>
        <v>39772</v>
      </c>
    </row>
    <row r="23" spans="1:13" ht="12.75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/>
      <c r="K24" s="7"/>
      <c r="L24" s="7">
        <v>39772</v>
      </c>
      <c r="M24" s="7">
        <v>39772</v>
      </c>
    </row>
    <row r="25" spans="1:13" ht="12.75">
      <c r="A25" s="199" t="s">
        <v>107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50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60122</v>
      </c>
      <c r="K26" s="7">
        <v>20</v>
      </c>
      <c r="L26" s="7">
        <v>5000</v>
      </c>
      <c r="M26" s="7"/>
    </row>
    <row r="27" spans="1:13" ht="12.75">
      <c r="A27" s="199" t="s">
        <v>213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3">
        <f>SUM(J28:J32)</f>
        <v>6581</v>
      </c>
      <c r="K27" s="53">
        <f>SUM(K28:K32)</f>
        <v>5691</v>
      </c>
      <c r="L27" s="53">
        <f>SUM(L28:L32)</f>
        <v>7056</v>
      </c>
      <c r="M27" s="53">
        <f>SUM(M28:M32)</f>
        <v>7043</v>
      </c>
    </row>
    <row r="28" spans="1:13" ht="12.75">
      <c r="A28" s="199" t="s">
        <v>227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>
        <v>6493</v>
      </c>
      <c r="K28" s="7">
        <v>5642</v>
      </c>
      <c r="L28" s="7">
        <v>7008</v>
      </c>
      <c r="M28" s="7">
        <v>7008</v>
      </c>
    </row>
    <row r="29" spans="1:13" ht="12.75">
      <c r="A29" s="199" t="s">
        <v>155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88</v>
      </c>
      <c r="K29" s="7">
        <v>49</v>
      </c>
      <c r="L29" s="7">
        <v>48</v>
      </c>
      <c r="M29" s="7">
        <v>35</v>
      </c>
    </row>
    <row r="30" spans="1:13" ht="12.75">
      <c r="A30" s="199" t="s">
        <v>139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223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140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/>
      <c r="M32" s="7"/>
    </row>
    <row r="33" spans="1:13" ht="12.75">
      <c r="A33" s="199" t="s">
        <v>214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3">
        <f>SUM(J34:J37)</f>
        <v>151569</v>
      </c>
      <c r="K33" s="53">
        <f>SUM(K34:K37)</f>
        <v>531</v>
      </c>
      <c r="L33" s="53">
        <f>SUM(L34:L37)</f>
        <v>260</v>
      </c>
      <c r="M33" s="53">
        <f>SUM(M34:M37)</f>
        <v>38</v>
      </c>
    </row>
    <row r="34" spans="1:13" ht="12.75">
      <c r="A34" s="199" t="s">
        <v>66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65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151569</v>
      </c>
      <c r="K35" s="7">
        <v>531</v>
      </c>
      <c r="L35" s="7">
        <v>260</v>
      </c>
      <c r="M35" s="7">
        <v>38</v>
      </c>
    </row>
    <row r="36" spans="1:13" ht="12.75">
      <c r="A36" s="199" t="s">
        <v>224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67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/>
      <c r="K37" s="7"/>
      <c r="L37" s="7"/>
      <c r="M37" s="7"/>
    </row>
    <row r="38" spans="1:13" ht="12.75">
      <c r="A38" s="199" t="s">
        <v>195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196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225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226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215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3">
        <f>J7+J27+J38+J40</f>
        <v>8480083</v>
      </c>
      <c r="K42" s="53">
        <f>K7+K27+K38+K40</f>
        <v>938146</v>
      </c>
      <c r="L42" s="53">
        <f>L7+L27+L38+L40</f>
        <v>7780839</v>
      </c>
      <c r="M42" s="53">
        <f>M7+M27+M38+M40</f>
        <v>917465</v>
      </c>
    </row>
    <row r="43" spans="1:13" ht="12.75">
      <c r="A43" s="199" t="s">
        <v>216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3">
        <f>J10+J33+J39+J41</f>
        <v>8316644</v>
      </c>
      <c r="K43" s="53">
        <f>K10+K33+K39+K41</f>
        <v>1921468</v>
      </c>
      <c r="L43" s="53">
        <f>L10+L33+L39+L41</f>
        <v>8016030</v>
      </c>
      <c r="M43" s="53">
        <f>M10+M33+M39+M41</f>
        <v>1844191</v>
      </c>
    </row>
    <row r="44" spans="1:13" ht="12.75">
      <c r="A44" s="199" t="s">
        <v>236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3">
        <f>J42-J43</f>
        <v>163439</v>
      </c>
      <c r="K44" s="53">
        <f>K42-K43</f>
        <v>-983322</v>
      </c>
      <c r="L44" s="53">
        <f>L42-L43</f>
        <v>-235191</v>
      </c>
      <c r="M44" s="53">
        <f>M42-M43</f>
        <v>-926726</v>
      </c>
    </row>
    <row r="45" spans="1:13" ht="12.75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163439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0</v>
      </c>
      <c r="K46" s="53">
        <f>IF(K43&gt;K42,K43-K42,0)</f>
        <v>983322</v>
      </c>
      <c r="L46" s="53">
        <f>IF(L43&gt;L42,L43-L42,0)</f>
        <v>235191</v>
      </c>
      <c r="M46" s="53">
        <f>IF(M43&gt;M42,M43-M42,0)</f>
        <v>926726</v>
      </c>
    </row>
    <row r="47" spans="1:13" ht="12.75">
      <c r="A47" s="199" t="s">
        <v>217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>
        <v>29445</v>
      </c>
      <c r="K47" s="7"/>
      <c r="L47" s="7"/>
      <c r="M47" s="7"/>
    </row>
    <row r="48" spans="1:13" ht="12.75">
      <c r="A48" s="199" t="s">
        <v>237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3">
        <f>J44-J47</f>
        <v>133994</v>
      </c>
      <c r="K48" s="53">
        <f>K44-K47</f>
        <v>-983322</v>
      </c>
      <c r="L48" s="53">
        <f>L44-L47</f>
        <v>-235191</v>
      </c>
      <c r="M48" s="53">
        <f>M44-M47</f>
        <v>-926726</v>
      </c>
    </row>
    <row r="49" spans="1:13" ht="12.75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133994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983322</v>
      </c>
      <c r="L50" s="61">
        <f>IF(L48&lt;0,-L48,0)</f>
        <v>235191</v>
      </c>
      <c r="M50" s="61">
        <f>IF(M48&lt;0,-M48,0)</f>
        <v>926726</v>
      </c>
    </row>
    <row r="51" spans="1:13" ht="12.75" customHeight="1">
      <c r="A51" s="216" t="s">
        <v>312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187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/>
      <c r="K53" s="7"/>
      <c r="L53" s="7"/>
      <c r="M53" s="7"/>
    </row>
    <row r="54" spans="1:13" ht="12.75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/>
      <c r="K54" s="8"/>
      <c r="L54" s="8"/>
      <c r="M54" s="8"/>
    </row>
    <row r="55" spans="1:13" ht="12.75" customHeight="1">
      <c r="A55" s="216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204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/>
      <c r="K56" s="6"/>
      <c r="L56" s="6"/>
      <c r="M56" s="6"/>
    </row>
    <row r="57" spans="1:13" ht="12.75">
      <c r="A57" s="199" t="s">
        <v>221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9" t="s">
        <v>228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229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/>
      <c r="M60" s="7"/>
    </row>
    <row r="61" spans="1:13" ht="12.75">
      <c r="A61" s="199" t="s">
        <v>230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231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232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233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222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/>
      <c r="M65" s="7"/>
    </row>
    <row r="66" spans="1:13" ht="12.75">
      <c r="A66" s="199" t="s">
        <v>193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9" t="s">
        <v>194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50" t="s">
        <v>313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188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/>
      <c r="K70" s="7"/>
      <c r="L70" s="7"/>
      <c r="M70" s="7"/>
    </row>
    <row r="71" spans="1:13" ht="12.75">
      <c r="A71" s="247" t="s">
        <v>235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2">
    <dataValidation allowBlank="1" sqref="A1:I65536 K1:IV65536 J1:J7 J10:J65536"/>
    <dataValidation type="whole" operator="greaterThanOrEqual" allowBlank="1" showInputMessage="1" showErrorMessage="1" errorTitle="Pogrešan unos" error="Mogu se unijeti samo cjelobrojne pozitivne vrijednosti." sqref="J8:J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216" t="s">
        <v>156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163439</v>
      </c>
      <c r="K7" s="53">
        <v>-235191</v>
      </c>
    </row>
    <row r="8" spans="1:11" ht="12.75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4523684</v>
      </c>
      <c r="K8" s="7">
        <v>4523393</v>
      </c>
    </row>
    <row r="9" spans="1:11" ht="12.75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7"/>
      <c r="K9" s="7"/>
    </row>
    <row r="10" spans="1:11" ht="12.75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/>
    </row>
    <row r="11" spans="1:11" ht="12.75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52042</v>
      </c>
      <c r="K11" s="7">
        <v>2605</v>
      </c>
    </row>
    <row r="12" spans="1:11" ht="12.75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211300</v>
      </c>
      <c r="K12" s="7"/>
    </row>
    <row r="13" spans="1:11" ht="12.75">
      <c r="A13" s="199" t="s">
        <v>157</v>
      </c>
      <c r="B13" s="200"/>
      <c r="C13" s="200"/>
      <c r="D13" s="200"/>
      <c r="E13" s="200"/>
      <c r="F13" s="200"/>
      <c r="G13" s="200"/>
      <c r="H13" s="200"/>
      <c r="I13" s="1">
        <v>7</v>
      </c>
      <c r="J13" s="53">
        <f>SUM(J7:J12)</f>
        <v>4950465</v>
      </c>
      <c r="K13" s="53">
        <f>SUM(K7:K12)</f>
        <v>4290807</v>
      </c>
    </row>
    <row r="14" spans="1:11" ht="12.75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41892</v>
      </c>
      <c r="K14" s="7">
        <v>50236</v>
      </c>
    </row>
    <row r="15" spans="1:11" ht="12.75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4207123</v>
      </c>
      <c r="K15" s="7">
        <v>3225173</v>
      </c>
    </row>
    <row r="16" spans="1:11" ht="12.75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/>
      <c r="K16" s="7"/>
    </row>
    <row r="17" spans="1:11" ht="12.75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1132137</v>
      </c>
      <c r="K17" s="7">
        <v>7008</v>
      </c>
    </row>
    <row r="18" spans="1:11" ht="12.75">
      <c r="A18" s="199" t="s">
        <v>158</v>
      </c>
      <c r="B18" s="200"/>
      <c r="C18" s="200"/>
      <c r="D18" s="200"/>
      <c r="E18" s="200"/>
      <c r="F18" s="200"/>
      <c r="G18" s="200"/>
      <c r="H18" s="200"/>
      <c r="I18" s="1">
        <v>12</v>
      </c>
      <c r="J18" s="53">
        <f>SUM(J14:J17)</f>
        <v>5381152</v>
      </c>
      <c r="K18" s="53">
        <f>SUM(K14:K17)</f>
        <v>3282417</v>
      </c>
    </row>
    <row r="19" spans="1:11" ht="12.75">
      <c r="A19" s="199" t="s">
        <v>36</v>
      </c>
      <c r="B19" s="200"/>
      <c r="C19" s="200"/>
      <c r="D19" s="200"/>
      <c r="E19" s="200"/>
      <c r="F19" s="200"/>
      <c r="G19" s="200"/>
      <c r="H19" s="200"/>
      <c r="I19" s="1">
        <v>13</v>
      </c>
      <c r="J19" s="53">
        <f>IF(J13&gt;J18,J13-J18,0)</f>
        <v>0</v>
      </c>
      <c r="K19" s="53">
        <f>IF(K13&gt;K18,K13-K18,0)</f>
        <v>1008390</v>
      </c>
    </row>
    <row r="20" spans="1:11" ht="12.75">
      <c r="A20" s="199" t="s">
        <v>37</v>
      </c>
      <c r="B20" s="200"/>
      <c r="C20" s="200"/>
      <c r="D20" s="200"/>
      <c r="E20" s="200"/>
      <c r="F20" s="200"/>
      <c r="G20" s="200"/>
      <c r="H20" s="200"/>
      <c r="I20" s="1">
        <v>14</v>
      </c>
      <c r="J20" s="53">
        <f>IF(J18&gt;J13,J18-J13,0)</f>
        <v>430687</v>
      </c>
      <c r="K20" s="53">
        <f>IF(K18&gt;K13,K18-K13,0)</f>
        <v>0</v>
      </c>
    </row>
    <row r="21" spans="1:11" ht="12.75">
      <c r="A21" s="216" t="s">
        <v>159</v>
      </c>
      <c r="B21" s="227"/>
      <c r="C21" s="227"/>
      <c r="D21" s="227"/>
      <c r="E21" s="227"/>
      <c r="F21" s="227"/>
      <c r="G21" s="227"/>
      <c r="H21" s="227"/>
      <c r="I21" s="261"/>
      <c r="J21" s="261"/>
      <c r="K21" s="262"/>
    </row>
    <row r="22" spans="1:11" ht="12.75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/>
      <c r="K22" s="7"/>
    </row>
    <row r="23" spans="1:11" ht="12.75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/>
      <c r="K23" s="7"/>
    </row>
    <row r="24" spans="1:11" ht="12.75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1582</v>
      </c>
      <c r="K24" s="7"/>
    </row>
    <row r="25" spans="1:11" ht="12.75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/>
      <c r="K25" s="7"/>
    </row>
    <row r="26" spans="1:11" ht="12.75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260348</v>
      </c>
      <c r="K26" s="7"/>
    </row>
    <row r="27" spans="1:11" ht="12.75">
      <c r="A27" s="199" t="s">
        <v>168</v>
      </c>
      <c r="B27" s="200"/>
      <c r="C27" s="200"/>
      <c r="D27" s="200"/>
      <c r="E27" s="200"/>
      <c r="F27" s="200"/>
      <c r="G27" s="200"/>
      <c r="H27" s="200"/>
      <c r="I27" s="1">
        <v>20</v>
      </c>
      <c r="J27" s="53">
        <f>SUM(J22:J26)</f>
        <v>261930</v>
      </c>
      <c r="K27" s="53">
        <f>SUM(K22:K26)</f>
        <v>0</v>
      </c>
    </row>
    <row r="28" spans="1:11" ht="12.75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188110</v>
      </c>
      <c r="K28" s="7">
        <v>201448</v>
      </c>
    </row>
    <row r="29" spans="1:11" ht="12.75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/>
    </row>
    <row r="30" spans="1:11" ht="12.75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/>
      <c r="K30" s="7"/>
    </row>
    <row r="31" spans="1:11" ht="12.75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53">
        <f>SUM(J28:J30)</f>
        <v>188110</v>
      </c>
      <c r="K31" s="53">
        <f>SUM(K28:K30)</f>
        <v>201448</v>
      </c>
    </row>
    <row r="32" spans="1:11" ht="12.75">
      <c r="A32" s="199" t="s">
        <v>38</v>
      </c>
      <c r="B32" s="200"/>
      <c r="C32" s="200"/>
      <c r="D32" s="200"/>
      <c r="E32" s="200"/>
      <c r="F32" s="200"/>
      <c r="G32" s="200"/>
      <c r="H32" s="200"/>
      <c r="I32" s="1">
        <v>25</v>
      </c>
      <c r="J32" s="53">
        <f>IF(J27&gt;J31,J27-J31,0)</f>
        <v>73820</v>
      </c>
      <c r="K32" s="53">
        <f>IF(K27&gt;K31,K27-K31,0)</f>
        <v>0</v>
      </c>
    </row>
    <row r="33" spans="1:11" ht="12.75">
      <c r="A33" s="199" t="s">
        <v>39</v>
      </c>
      <c r="B33" s="200"/>
      <c r="C33" s="200"/>
      <c r="D33" s="200"/>
      <c r="E33" s="200"/>
      <c r="F33" s="200"/>
      <c r="G33" s="200"/>
      <c r="H33" s="200"/>
      <c r="I33" s="1">
        <v>26</v>
      </c>
      <c r="J33" s="53">
        <f>IF(J31&gt;J27,J31-J27,0)</f>
        <v>0</v>
      </c>
      <c r="K33" s="53">
        <f>IF(K31&gt;K27,K31-K27,0)</f>
        <v>201448</v>
      </c>
    </row>
    <row r="34" spans="1:11" ht="12.75">
      <c r="A34" s="216" t="s">
        <v>160</v>
      </c>
      <c r="B34" s="227"/>
      <c r="C34" s="227"/>
      <c r="D34" s="227"/>
      <c r="E34" s="227"/>
      <c r="F34" s="227"/>
      <c r="G34" s="227"/>
      <c r="H34" s="227"/>
      <c r="I34" s="261"/>
      <c r="J34" s="261"/>
      <c r="K34" s="262"/>
    </row>
    <row r="35" spans="1:11" ht="12.75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/>
      <c r="K35" s="7"/>
    </row>
    <row r="36" spans="1:11" ht="12.75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/>
      <c r="K36" s="7"/>
    </row>
    <row r="37" spans="1:11" ht="12.75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/>
      <c r="K37" s="7"/>
    </row>
    <row r="38" spans="1:11" ht="12.75">
      <c r="A38" s="199" t="s">
        <v>68</v>
      </c>
      <c r="B38" s="200"/>
      <c r="C38" s="200"/>
      <c r="D38" s="200"/>
      <c r="E38" s="200"/>
      <c r="F38" s="200"/>
      <c r="G38" s="200"/>
      <c r="H38" s="200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/>
      <c r="K39" s="7"/>
    </row>
    <row r="40" spans="1:11" ht="12.75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/>
      <c r="K40" s="7"/>
    </row>
    <row r="41" spans="1:11" ht="12.75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/>
      <c r="K42" s="7"/>
    </row>
    <row r="43" spans="1:11" ht="12.75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/>
      <c r="K43" s="7"/>
    </row>
    <row r="44" spans="1:11" ht="12.75">
      <c r="A44" s="199" t="s">
        <v>69</v>
      </c>
      <c r="B44" s="200"/>
      <c r="C44" s="200"/>
      <c r="D44" s="200"/>
      <c r="E44" s="200"/>
      <c r="F44" s="200"/>
      <c r="G44" s="200"/>
      <c r="H44" s="200"/>
      <c r="I44" s="1">
        <v>36</v>
      </c>
      <c r="J44" s="53">
        <f>SUM(J39:J43)</f>
        <v>0</v>
      </c>
      <c r="K44" s="53">
        <f>SUM(K39:K43)</f>
        <v>0</v>
      </c>
    </row>
    <row r="45" spans="1:11" ht="12.75">
      <c r="A45" s="199" t="s">
        <v>17</v>
      </c>
      <c r="B45" s="200"/>
      <c r="C45" s="200"/>
      <c r="D45" s="200"/>
      <c r="E45" s="200"/>
      <c r="F45" s="200"/>
      <c r="G45" s="200"/>
      <c r="H45" s="200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199" t="s">
        <v>18</v>
      </c>
      <c r="B46" s="200"/>
      <c r="C46" s="200"/>
      <c r="D46" s="200"/>
      <c r="E46" s="200"/>
      <c r="F46" s="200"/>
      <c r="G46" s="200"/>
      <c r="H46" s="200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 ht="12.75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806942</v>
      </c>
    </row>
    <row r="48" spans="1:11" ht="12.75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53">
        <f>IF(J20-J19+J33-J32+J46-J45&gt;0,J20-J19+J33-J32+J46-J45,0)</f>
        <v>356867</v>
      </c>
      <c r="K48" s="53">
        <f>IF(K20-K19+K33-K32+K46-K45&gt;0,K20-K19+K33-K32+K46-K45,0)</f>
        <v>0</v>
      </c>
    </row>
    <row r="49" spans="1:11" ht="12.75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643454</v>
      </c>
      <c r="K49" s="7">
        <v>286587</v>
      </c>
    </row>
    <row r="50" spans="1:11" ht="12.75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f>J47</f>
        <v>0</v>
      </c>
      <c r="K50" s="7">
        <f>K47</f>
        <v>806942</v>
      </c>
    </row>
    <row r="51" spans="1:11" ht="12.75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f>J48</f>
        <v>356867</v>
      </c>
      <c r="K51" s="7">
        <f>K48</f>
        <v>0</v>
      </c>
    </row>
    <row r="52" spans="1:11" ht="12.75">
      <c r="A52" s="232" t="s">
        <v>177</v>
      </c>
      <c r="B52" s="233"/>
      <c r="C52" s="233"/>
      <c r="D52" s="233"/>
      <c r="E52" s="233"/>
      <c r="F52" s="233"/>
      <c r="G52" s="233"/>
      <c r="H52" s="233"/>
      <c r="I52" s="4">
        <v>44</v>
      </c>
      <c r="J52" s="61">
        <f>J49+J50-J51</f>
        <v>286587</v>
      </c>
      <c r="K52" s="61">
        <f>K49+K50-K51</f>
        <v>1093529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4" t="s">
        <v>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3" t="s">
        <v>7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27"/>
      <c r="C6" s="227"/>
      <c r="D6" s="227"/>
      <c r="E6" s="227"/>
      <c r="F6" s="227"/>
      <c r="G6" s="227"/>
      <c r="H6" s="227"/>
      <c r="I6" s="261"/>
      <c r="J6" s="261"/>
      <c r="K6" s="262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9" t="s">
        <v>198</v>
      </c>
      <c r="B12" s="200"/>
      <c r="C12" s="200"/>
      <c r="D12" s="200"/>
      <c r="E12" s="200"/>
      <c r="F12" s="200"/>
      <c r="G12" s="200"/>
      <c r="H12" s="20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9" t="s">
        <v>47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109</v>
      </c>
      <c r="B21" s="268"/>
      <c r="C21" s="268"/>
      <c r="D21" s="268"/>
      <c r="E21" s="268"/>
      <c r="F21" s="268"/>
      <c r="G21" s="268"/>
      <c r="H21" s="269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159</v>
      </c>
      <c r="B22" s="227"/>
      <c r="C22" s="227"/>
      <c r="D22" s="227"/>
      <c r="E22" s="227"/>
      <c r="F22" s="227"/>
      <c r="G22" s="227"/>
      <c r="H22" s="227"/>
      <c r="I22" s="261"/>
      <c r="J22" s="261"/>
      <c r="K22" s="262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9" t="s">
        <v>114</v>
      </c>
      <c r="B28" s="200"/>
      <c r="C28" s="200"/>
      <c r="D28" s="200"/>
      <c r="E28" s="200"/>
      <c r="F28" s="200"/>
      <c r="G28" s="200"/>
      <c r="H28" s="20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9" t="s">
        <v>48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9" t="s">
        <v>110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9" t="s">
        <v>111</v>
      </c>
      <c r="B34" s="200"/>
      <c r="C34" s="200"/>
      <c r="D34" s="200"/>
      <c r="E34" s="200"/>
      <c r="F34" s="200"/>
      <c r="G34" s="200"/>
      <c r="H34" s="20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160</v>
      </c>
      <c r="B35" s="227"/>
      <c r="C35" s="227"/>
      <c r="D35" s="227"/>
      <c r="E35" s="227"/>
      <c r="F35" s="227"/>
      <c r="G35" s="227"/>
      <c r="H35" s="227"/>
      <c r="I35" s="261">
        <v>0</v>
      </c>
      <c r="J35" s="261"/>
      <c r="K35" s="262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9" t="s">
        <v>49</v>
      </c>
      <c r="B39" s="200"/>
      <c r="C39" s="200"/>
      <c r="D39" s="200"/>
      <c r="E39" s="200"/>
      <c r="F39" s="200"/>
      <c r="G39" s="200"/>
      <c r="H39" s="20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9" t="s">
        <v>148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9" t="s">
        <v>162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9" t="s">
        <v>163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9" t="s">
        <v>149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9" t="s">
        <v>15</v>
      </c>
      <c r="B49" s="200"/>
      <c r="C49" s="200"/>
      <c r="D49" s="200"/>
      <c r="E49" s="200"/>
      <c r="F49" s="200"/>
      <c r="G49" s="200"/>
      <c r="H49" s="20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9" t="s">
        <v>161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175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176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76" t="s">
        <v>281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75"/>
    </row>
    <row r="2" spans="1:12" ht="15.75">
      <c r="A2" s="42"/>
      <c r="B2" s="74"/>
      <c r="C2" s="286" t="s">
        <v>282</v>
      </c>
      <c r="D2" s="286"/>
      <c r="E2" s="77">
        <v>43101</v>
      </c>
      <c r="F2" s="43" t="s">
        <v>250</v>
      </c>
      <c r="G2" s="287">
        <v>43465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128">
        <v>74980500</v>
      </c>
      <c r="K5" s="128">
        <v>74980500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129">
        <v>173442</v>
      </c>
      <c r="K6" s="129">
        <v>173442</v>
      </c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129">
        <v>15834828</v>
      </c>
      <c r="K7" s="129">
        <v>15834828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7">
        <v>864485</v>
      </c>
      <c r="K8" s="46">
        <v>998478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7">
        <v>133994</v>
      </c>
      <c r="K9" s="46">
        <v>-235191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46"/>
      <c r="K10" s="46"/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46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46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46"/>
      <c r="K13" s="46"/>
    </row>
    <row r="14" spans="1:11" ht="12.75">
      <c r="A14" s="280" t="s">
        <v>294</v>
      </c>
      <c r="B14" s="281"/>
      <c r="C14" s="281"/>
      <c r="D14" s="281"/>
      <c r="E14" s="281"/>
      <c r="F14" s="281"/>
      <c r="G14" s="281"/>
      <c r="H14" s="281"/>
      <c r="I14" s="44">
        <v>10</v>
      </c>
      <c r="J14" s="79">
        <f>SUM(J5:J13)</f>
        <v>91987249</v>
      </c>
      <c r="K14" s="79">
        <f>SUM(K5:K13)</f>
        <v>91752057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0" t="s">
        <v>301</v>
      </c>
      <c r="B21" s="281"/>
      <c r="C21" s="281"/>
      <c r="D21" s="281"/>
      <c r="E21" s="281"/>
      <c r="F21" s="281"/>
      <c r="G21" s="281"/>
      <c r="H21" s="281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2"/>
      <c r="B22" s="283"/>
      <c r="C22" s="283"/>
      <c r="D22" s="283"/>
      <c r="E22" s="283"/>
      <c r="F22" s="283"/>
      <c r="G22" s="283"/>
      <c r="H22" s="283"/>
      <c r="I22" s="284"/>
      <c r="J22" s="284"/>
      <c r="K22" s="285"/>
    </row>
    <row r="23" spans="1:11" ht="12.75">
      <c r="A23" s="270" t="s">
        <v>302</v>
      </c>
      <c r="B23" s="271"/>
      <c r="C23" s="271"/>
      <c r="D23" s="271"/>
      <c r="E23" s="271"/>
      <c r="F23" s="271"/>
      <c r="G23" s="271"/>
      <c r="H23" s="271"/>
      <c r="I23" s="47">
        <v>18</v>
      </c>
      <c r="J23" s="45"/>
      <c r="K23" s="45"/>
    </row>
    <row r="24" spans="1:11" ht="17.25" customHeight="1">
      <c r="A24" s="272" t="s">
        <v>303</v>
      </c>
      <c r="B24" s="273"/>
      <c r="C24" s="273"/>
      <c r="D24" s="273"/>
      <c r="E24" s="273"/>
      <c r="F24" s="273"/>
      <c r="G24" s="273"/>
      <c r="H24" s="273"/>
      <c r="I24" s="48">
        <v>19</v>
      </c>
      <c r="J24" s="80"/>
      <c r="K24" s="80"/>
    </row>
    <row r="25" spans="1:11" ht="30" customHeight="1">
      <c r="A25" s="274" t="s">
        <v>304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1" t="s">
        <v>280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2019-02-22T13:19:40Z</cp:lastPrinted>
  <dcterms:created xsi:type="dcterms:W3CDTF">2008-10-17T11:51:54Z</dcterms:created>
  <dcterms:modified xsi:type="dcterms:W3CDTF">2019-02-22T13:49:56Z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