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<sst xmlns="http://schemas.openxmlformats.org/spreadsheetml/2006/main" count="395" uniqueCount="344">
  <si>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</si>
  <si>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</si>
  <si>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</si>
  <si>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</si>
  <si>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</si>
  <si>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</si>
  <si>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</si>
  <si>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</si>
  <si>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</si>
  <si>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</si>
  <si>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</si>
  <si>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</si>
  <si>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</si>
  <si>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</si>
  <si>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</si>
  <si>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</si>
  <si>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</si>
  <si>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</si>
  <si>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</si>
  <si>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</si>
  <si>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</si>
  <si>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</si>
  <si>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</si>
  <si>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</si>
  <si>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</si>
  <si>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</si>
  <si>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</si>
  <si>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</si>
  <si>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</si>
  <si>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</si>
  <si>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</si>
  <si>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</si>
  <si>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</si>
  <si>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</si>
  <si>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</si>
  <si>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</si>
  <si>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</si>
  <si>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</si>
  <si>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</si>
  <si>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</si>
  <si>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</si>
  <si>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</si>
  <si>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</si>
  <si>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</si>
  <si>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</si>
  <si>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</si>
  <si>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</si>
  <si>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</si>
  <si>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</si>
  <si>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</si>
  <si>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</si>
  <si>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</si>
  <si>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</si>
  <si>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</si>
  <si>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</si>
  <si>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</si>
  <si>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</si>
  <si>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</si>
  <si>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</si>
  <si>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</si>
  <si>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</si>
  <si>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</si>
  <si>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</si>
  <si>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</si>
  <si>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</si>
  <si>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</si>
  <si>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</si>
  <si>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</si>
  <si>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</si>
  <si>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</si>
  <si>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</si>
  <si>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</si>
  <si>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</si>
  <si>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</si>
  <si>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</si>
  <si>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</si>
  <si>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</si>
  <si>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</si>
  <si>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</si>
  <si>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</si>
  <si>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</si>
  <si>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</si>
  <si>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</si>
  <si>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</si>
  <si>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</si>
  <si>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</si>
  <si>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</si>
  <si>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</si>
  <si>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</si>
  <si>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</si>
  <si>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</si>
  <si>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</si>
  <si>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</si>
  <si>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</si>
  <si>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</si>
  <si>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</si>
  <si>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</si>
  <si>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</si>
  <si>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</si>
  <si>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</si>
  <si>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</si>
  <si>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</si>
  <si>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</si>
  <si>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</si>
  <si>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</si>
  <si>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</si>
  <si>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</si>
  <si>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</si>
  <si>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</si>
  <si>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</si>
  <si>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</si>
  <si>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</si>
  <si>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</si>
  <si>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</si>
  <si>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</si>
  <si>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</si>
  <si>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</si>
  <si>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</si>
  <si>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</si>
  <si>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</si>
  <si>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</si>
  <si>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</si>
  <si>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</si>
  <si>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</si>
  <si>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</si>
  <si>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</si>
  <si>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</si>
  <si>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</si>
  <si>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</si>
  <si>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</si>
  <si>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</si>
  <si>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</si>
  <si>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</si>
  <si>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</si>
  <si>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</si>
  <si>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</si>
  <si>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</si>
  <si>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</si>
  <si>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</si>
  <si>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</si>
  <si>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</si>
  <si>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</si>
  <si>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</si>
  <si>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</si>
  <si>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</si>
  <si>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</si>
  <si>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</si>
  <si>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</si>
  <si>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</si>
  <si>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</si>
  <si>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</si>
  <si>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</si>
  <si>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</si>
  <si>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</si>
  <si>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</si>
  <si>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</si>
  <si>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</si>
  <si>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</si>
  <si>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</si>
  <si>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</si>
  <si>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</si>
  <si>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</si>
  <si>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</si>
  <si>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</si>
  <si>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</si>
  <si>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</si>
  <si>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</si>
  <si>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</si>
  <si>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</si>
  <si>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</si>
  <si>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</si>
  <si>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</si>
  <si>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</si>
  <si>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</si>
  <si>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</si>
  <si>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</si>
  <si>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</si>
  <si>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</si>
  <si>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</si>
  <si>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</si>
  <si>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</si>
  <si>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</si>
  <si>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</si>
  <si>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</si>
  <si>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</si>
  <si>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</si>
  <si>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</si>
  <si>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</si>
  <si>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</si>
  <si>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</si>
  <si>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</si>
  <si>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</si>
  <si>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</si>
  <si>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</si>
  <si>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</si>
  <si>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</si>
  <si>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</si>
  <si>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</si>
  <si>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</si>
  <si>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</si>
  <si>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</si>
  <si>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</si>
  <si>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</si>
  <si>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</si>
  <si>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</si>
  <si>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</si>
  <si>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</si>
  <si>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</si>
  <si>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</si>
  <si>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</si>
  <si>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</si>
  <si>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</si>
  <si>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</si>
  <si>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</si>
  <si>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</si>
  <si>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</si>
  <si>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</si>
  <si>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</si>
  <si>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</si>
  <si>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</si>
  <si>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</si>
  <si>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</si>
  <si>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</si>
  <si>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</si>
  <si>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</si>
  <si>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</si>
  <si>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</si>
  <si>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</si>
  <si>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</si>
  <si>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</si>
  <si>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</si>
  <si>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</si>
  <si>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</si>
  <si>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</si>
  <si>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</si>
  <si>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</si>
  <si>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</si>
  <si>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</si>
  <si>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</si>
  <si>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</si>
  <si>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</si>
  <si>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</si>
  <si>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</si>
  <si>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</si>
  <si>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</si>
  <si>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</si>
  <si>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</si>
  <si>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</si>
  <si>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</si>
  <si>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</si>
  <si>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</si>
  <si>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</si>
  <si>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</si>
  <si>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</si>
  <si>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</si>
  <si>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</si>
  <si>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</si>
  <si>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</si>
  <si>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</si>
  <si>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</si>
  <si>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</si>
  <si>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</si>
  <si>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</si>
  <si>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</si>
  <si>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</si>
  <si>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</si>
  <si>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</si>
  <si>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</si>
  <si>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</si>
  <si>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</si>
  <si>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</si>
  <si>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</si>
  <si>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</si>
  <si>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</si>
  <si>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</si>
  <si>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</si>
  <si>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</si>
  <si>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</si>
  <si>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</si>
  <si>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</si>
  <si>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</si>
  <si>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</si>
  <si>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</si>
  <si>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</si>
  <si>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</si>
  <si>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</si>
  <si>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</si>
  <si>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</si>
  <si>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</si>
  <si>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</si>
  <si>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</si>
  <si>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</si>
  <si>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</si>
  <si>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</si>
  <si>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</si>
  <si>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</si>
  <si>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</si>
  <si>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</si>
  <si>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</si>
  <si>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</si>
  <si>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</si>
  <si>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</si>
  <si>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</si>
  <si>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</si>
  <si>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</si>
  <si>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</si>
  <si>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</si>
  <si>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</si>
  <si>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</si>
  <si>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</si>
  <si>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</si>
  <si>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</si>
  <si>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</si>
  <si>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</si>
  <si>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</si>
  <si>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</si>
  <si>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</si>
  <si>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</si>
  <si>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</si>
  <si>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</si>
  <si>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</si>
  <si>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</si>
  <si>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</si>
  <si>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</si>
  <si>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</si>
  <si>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</si>
  <si>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</si>
  <si>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</si>
  <si>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</si>
  <si>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</si>
  <si>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</si>
  <si>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NE</t>
  </si>
  <si>
    <t>5510</t>
  </si>
  <si>
    <t>Bilan Sandra</t>
  </si>
  <si>
    <t>sandra.bilan@adriatiq.com</t>
  </si>
  <si>
    <t>Obveznik: ________HOTELI JADRAN d.d.___________________________________</t>
  </si>
  <si>
    <t>Obveznik: ____________HOTELI JADRAN d.d.___________________________</t>
  </si>
  <si>
    <t>Obveznik: _______HOTELI JADRAN d.d.__________________________________</t>
  </si>
  <si>
    <t>SPLITSKO-DALMATINSKA</t>
  </si>
  <si>
    <t>Grzunov Nives</t>
  </si>
  <si>
    <t>022 571 939</t>
  </si>
  <si>
    <t>022 447 205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</si>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</sst>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323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324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325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326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48">
        <v>21330</v>
      </c>
      <c r="D14" s="149"/>
      <c r="E14" s="16"/>
      <c r="F14" s="145" t="s">
        <v>327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328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50" t="s">
        <v>329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50" t="s">
        <v>330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335</v>
      </c>
      <c r="D22" s="145" t="s">
        <v>327</v>
      </c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17</v>
      </c>
      <c r="D24" s="145" t="s">
        <v>338</v>
      </c>
      <c r="E24" s="153"/>
      <c r="F24" s="153"/>
      <c r="G24" s="154"/>
      <c r="H24" s="51" t="s">
        <v>261</v>
      </c>
      <c r="I24" s="122">
        <v>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331</v>
      </c>
      <c r="D26" s="25"/>
      <c r="E26" s="33"/>
      <c r="F26" s="24"/>
      <c r="G26" s="156" t="s">
        <v>263</v>
      </c>
      <c r="H26" s="142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74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30" t="s">
        <v>268</v>
      </c>
      <c r="B46" s="174"/>
      <c r="C46" s="145" t="s">
        <v>333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74"/>
      <c r="C48" s="175" t="s">
        <v>340</v>
      </c>
      <c r="D48" s="176"/>
      <c r="E48" s="177"/>
      <c r="F48" s="16"/>
      <c r="G48" s="51" t="s">
        <v>271</v>
      </c>
      <c r="H48" s="175" t="s">
        <v>341</v>
      </c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74"/>
      <c r="C50" s="186" t="s">
        <v>334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75" t="s">
        <v>339</v>
      </c>
      <c r="D52" s="176"/>
      <c r="E52" s="176"/>
      <c r="F52" s="176"/>
      <c r="G52" s="176"/>
      <c r="H52" s="176"/>
      <c r="I52" s="147"/>
      <c r="J52" s="10"/>
      <c r="K52" s="10"/>
      <c r="L52" s="10"/>
    </row>
    <row r="53" spans="1:12" ht="12.75">
      <c r="A53" s="108"/>
      <c r="B53" s="20"/>
      <c r="C53" s="180" t="s">
        <v>273</v>
      </c>
      <c r="D53" s="180"/>
      <c r="E53" s="180"/>
      <c r="F53" s="180"/>
      <c r="G53" s="180"/>
      <c r="H53" s="18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18:I18 C20:I20 C24:G24 C22:F2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335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>
        <v>0</v>
      </c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89800974</v>
      </c>
      <c r="K8" s="53">
        <f>K9+K16+K26+K35+K39</f>
        <v>85625075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2301</v>
      </c>
      <c r="K9" s="53">
        <f>SUM(K10:K15)</f>
        <v>1313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2301</v>
      </c>
      <c r="K11" s="7">
        <v>1313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84244373</v>
      </c>
      <c r="K16" s="53">
        <f>SUM(K17:K25)</f>
        <v>79909787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6428784</v>
      </c>
      <c r="K17" s="7">
        <v>6766248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/>
      <c r="K18" s="7"/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305863</v>
      </c>
      <c r="K19" s="7">
        <v>277276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15133</v>
      </c>
      <c r="K20" s="7">
        <v>12313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283459</v>
      </c>
      <c r="K23" s="7">
        <v>283459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/>
      <c r="K24" s="7"/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77211134</v>
      </c>
      <c r="K25" s="7">
        <v>72570491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5554300</v>
      </c>
      <c r="K26" s="53">
        <f>SUM(K27:K34)</f>
        <v>5708333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5554300</v>
      </c>
      <c r="K27" s="7">
        <v>5554300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>
        <v>154033</v>
      </c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5642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>
        <v>5642</v>
      </c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40384797</v>
      </c>
      <c r="K40" s="53">
        <f>K41+K49+K56+K64</f>
        <v>22171389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54647</v>
      </c>
      <c r="K41" s="53">
        <f>SUM(K42:K48)</f>
        <v>2605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54647</v>
      </c>
      <c r="K42" s="7">
        <v>2605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39393325</v>
      </c>
      <c r="K49" s="53">
        <f>SUM(K50:K55)</f>
        <v>21882197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17456515</v>
      </c>
      <c r="K50" s="7">
        <v>21165056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21629594</v>
      </c>
      <c r="K51" s="7">
        <v>48472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/>
      <c r="K53" s="7"/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307093</v>
      </c>
      <c r="K54" s="7">
        <v>668661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123</v>
      </c>
      <c r="K55" s="7">
        <v>8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293371</v>
      </c>
      <c r="K56" s="53">
        <f>SUM(K57:K63)</f>
        <v>0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293371</v>
      </c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/>
      <c r="K62" s="7"/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643454</v>
      </c>
      <c r="K64" s="7">
        <v>286587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32875</v>
      </c>
      <c r="K65" s="7">
        <v>32574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130218646</v>
      </c>
      <c r="K66" s="53">
        <f>K7+K8+K40+K65</f>
        <v>107829038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91853255</v>
      </c>
      <c r="K69" s="54">
        <f>K70+K71+K72+K78+K79+K82+K85</f>
        <v>91987298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74980500</v>
      </c>
      <c r="K70" s="7">
        <v>74980500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173442</v>
      </c>
      <c r="K71" s="7">
        <v>173442</v>
      </c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15834828</v>
      </c>
      <c r="K72" s="53">
        <f>K73+K74-K75+K76+K77</f>
        <v>15834828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3770050</v>
      </c>
      <c r="K73" s="7">
        <v>3770050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12064778</v>
      </c>
      <c r="K74" s="7">
        <v>12064778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-2737709</v>
      </c>
      <c r="K79" s="53">
        <f>K80-K81</f>
        <v>864485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>
        <v>864485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2737709</v>
      </c>
      <c r="K81" s="7"/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3602194</v>
      </c>
      <c r="K82" s="53">
        <f>K83-K84</f>
        <v>134043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3602194</v>
      </c>
      <c r="K83" s="7">
        <v>134043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750000</v>
      </c>
      <c r="K86" s="53">
        <f>SUM(K87:K89)</f>
        <v>0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750000</v>
      </c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/>
      <c r="K93" s="7"/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37603501</v>
      </c>
      <c r="K100" s="53">
        <f>SUM(K101:K112)</f>
        <v>15829862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593716</v>
      </c>
      <c r="K101" s="7">
        <v>8063043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1658416</v>
      </c>
      <c r="K102" s="7">
        <v>1658416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28850240</v>
      </c>
      <c r="K103" s="7"/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/>
      <c r="K104" s="7"/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4614964</v>
      </c>
      <c r="K105" s="7">
        <v>4571465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70633</v>
      </c>
      <c r="K108" s="7">
        <v>60978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1780662</v>
      </c>
      <c r="K109" s="7">
        <v>1441090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34698</v>
      </c>
      <c r="K110" s="7">
        <v>34698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172</v>
      </c>
      <c r="K112" s="7">
        <v>172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11890</v>
      </c>
      <c r="K113" s="7">
        <v>11878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130218646</v>
      </c>
      <c r="K114" s="53">
        <f>K69+K86+K90+K100+K113</f>
        <v>107829038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/>
      <c r="K115" s="8"/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114:J65536 J26 J28:J41 J43:J49 J56:J57 J66:J69 J72 J75:J80 J82:J83 J85:J100 L1:IV65536 J1:K16 K18:K65536"/>
    <dataValidation type="whole" operator="greaterThanOrEqual" allowBlank="1" showInputMessage="1" showErrorMessage="1" errorTitle="Pogrešan unos" error="Mogu se unijeti samo cjelobrojne pozitivne vrijednosti." sqref="J17:J25 J27 J42 J50:J55 J58:J65 J70 J73:J74 J81 J84 J101:J113 K17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10907509</v>
      </c>
      <c r="K7" s="54">
        <f>SUM(K8:K9)</f>
        <v>4116157</v>
      </c>
      <c r="L7" s="54">
        <f>SUM(L8:L9)</f>
        <v>8473502</v>
      </c>
      <c r="M7" s="54">
        <f>SUM(M8:M9)</f>
        <v>932455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7687908</v>
      </c>
      <c r="K8" s="7">
        <v>907180</v>
      </c>
      <c r="L8" s="7">
        <v>7686792</v>
      </c>
      <c r="M8" s="7">
        <v>905627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3219601</v>
      </c>
      <c r="K9" s="7">
        <v>3208977</v>
      </c>
      <c r="L9" s="7">
        <v>786710</v>
      </c>
      <c r="M9" s="7">
        <v>26828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8545392</v>
      </c>
      <c r="K10" s="53">
        <f>K11+K12+K16+K20+K21+K22+K25+K26</f>
        <v>3473783</v>
      </c>
      <c r="L10" s="53">
        <f>L11+L12+L16+L20+L21+L22+L25+L26</f>
        <v>8165075</v>
      </c>
      <c r="M10" s="53">
        <f>M11+M12+M16+M20+M21+M22+M25+M26</f>
        <v>1920937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1347231</v>
      </c>
      <c r="K12" s="53">
        <f>SUM(K13:K15)</f>
        <v>256971</v>
      </c>
      <c r="L12" s="53">
        <f>SUM(L13:L15)</f>
        <v>1853871</v>
      </c>
      <c r="M12" s="53">
        <f>SUM(M13:M15)</f>
        <v>348565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33621</v>
      </c>
      <c r="K13" s="7">
        <v>7706</v>
      </c>
      <c r="L13" s="7">
        <v>92649</v>
      </c>
      <c r="M13" s="7">
        <v>61690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20286</v>
      </c>
      <c r="K14" s="7">
        <v>2528</v>
      </c>
      <c r="L14" s="7">
        <v>10944</v>
      </c>
      <c r="M14" s="7"/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1293324</v>
      </c>
      <c r="K15" s="7">
        <v>246737</v>
      </c>
      <c r="L15" s="7">
        <v>1750278</v>
      </c>
      <c r="M15" s="7">
        <v>286875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1416541</v>
      </c>
      <c r="K16" s="53">
        <f>SUM(K17:K19)</f>
        <v>350122</v>
      </c>
      <c r="L16" s="53">
        <f>SUM(L17:L19)</f>
        <v>1360204</v>
      </c>
      <c r="M16" s="53">
        <f>SUM(M17:M19)</f>
        <v>345024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757751</v>
      </c>
      <c r="K17" s="7">
        <v>191224</v>
      </c>
      <c r="L17" s="7">
        <v>753207</v>
      </c>
      <c r="M17" s="7">
        <v>191132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491559</v>
      </c>
      <c r="K18" s="7">
        <v>117679</v>
      </c>
      <c r="L18" s="7">
        <v>453017</v>
      </c>
      <c r="M18" s="7">
        <v>115913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167231</v>
      </c>
      <c r="K19" s="7">
        <v>41219</v>
      </c>
      <c r="L19" s="7">
        <v>153980</v>
      </c>
      <c r="M19" s="7">
        <v>37979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4555685</v>
      </c>
      <c r="K20" s="7">
        <v>2051902</v>
      </c>
      <c r="L20" s="7">
        <v>4523684</v>
      </c>
      <c r="M20" s="7">
        <v>1139601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330693</v>
      </c>
      <c r="K21" s="7">
        <v>59888</v>
      </c>
      <c r="L21" s="7">
        <v>367194</v>
      </c>
      <c r="M21" s="7">
        <v>87727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131936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131936</v>
      </c>
      <c r="K24" s="7">
        <v>0</v>
      </c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750000</v>
      </c>
      <c r="K25" s="7">
        <v>750000</v>
      </c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13306</v>
      </c>
      <c r="K26" s="7">
        <v>4900</v>
      </c>
      <c r="L26" s="7">
        <v>60122</v>
      </c>
      <c r="M26" s="7">
        <v>20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2099201</v>
      </c>
      <c r="K27" s="53">
        <f>SUM(K28:K32)</f>
        <v>2098998</v>
      </c>
      <c r="L27" s="53">
        <f>SUM(L28:L32)</f>
        <v>6581</v>
      </c>
      <c r="M27" s="53">
        <f>SUM(M28:M32)</f>
        <v>5691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732</v>
      </c>
      <c r="K28" s="7">
        <v>732</v>
      </c>
      <c r="L28" s="7">
        <v>6493</v>
      </c>
      <c r="M28" s="7">
        <v>5642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2098469</v>
      </c>
      <c r="K29" s="7">
        <v>2098266</v>
      </c>
      <c r="L29" s="7">
        <v>88</v>
      </c>
      <c r="M29" s="7">
        <v>49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482817</v>
      </c>
      <c r="K33" s="53">
        <f>SUM(K34:K37)</f>
        <v>120288</v>
      </c>
      <c r="L33" s="53">
        <f>SUM(L34:L37)</f>
        <v>151569</v>
      </c>
      <c r="M33" s="53">
        <f>SUM(M34:M37)</f>
        <v>531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482817</v>
      </c>
      <c r="K35" s="7">
        <v>120288</v>
      </c>
      <c r="L35" s="7">
        <v>151569</v>
      </c>
      <c r="M35" s="7">
        <v>531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13006710</v>
      </c>
      <c r="K42" s="53">
        <f>K7+K27+K38+K40</f>
        <v>6215155</v>
      </c>
      <c r="L42" s="53">
        <f>L7+L27+L38+L40</f>
        <v>8480083</v>
      </c>
      <c r="M42" s="53">
        <f>M7+M27+M38+M40</f>
        <v>938146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9028209</v>
      </c>
      <c r="K43" s="53">
        <f>K10+K33+K39+K41</f>
        <v>3594071</v>
      </c>
      <c r="L43" s="53">
        <f>L10+L33+L39+L41</f>
        <v>8316644</v>
      </c>
      <c r="M43" s="53">
        <f>M10+M33+M39+M41</f>
        <v>1921468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3978501</v>
      </c>
      <c r="K44" s="53">
        <f>K42-K43</f>
        <v>2621084</v>
      </c>
      <c r="L44" s="53">
        <f>L42-L43</f>
        <v>163439</v>
      </c>
      <c r="M44" s="53">
        <f>M42-M43</f>
        <v>-983322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3978501</v>
      </c>
      <c r="K45" s="53">
        <f>IF(K42&gt;K43,K42-K43,0)</f>
        <v>2621084</v>
      </c>
      <c r="L45" s="53">
        <f>IF(L42&gt;L43,L42-L43,0)</f>
        <v>163439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983322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376307</v>
      </c>
      <c r="K47" s="7">
        <v>376307</v>
      </c>
      <c r="L47" s="7">
        <v>29396</v>
      </c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3602194</v>
      </c>
      <c r="K48" s="53">
        <f>K44-K47</f>
        <v>2244777</v>
      </c>
      <c r="L48" s="53">
        <f>L44-L47</f>
        <v>134043</v>
      </c>
      <c r="M48" s="53">
        <f>M44-M47</f>
        <v>-983322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3602194</v>
      </c>
      <c r="K49" s="53">
        <f>IF(K48&gt;0,K48,0)</f>
        <v>2244777</v>
      </c>
      <c r="L49" s="53">
        <f>IF(L48&gt;0,L48,0)</f>
        <v>134043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983322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/>
      <c r="K56" s="6"/>
      <c r="L56" s="6"/>
      <c r="M56" s="6"/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1:J19 L1:IV65536 K1:K20 J21:K65536"/>
    <dataValidation type="whole" operator="greaterThanOrEqual" allowBlank="1" showInputMessage="1" showErrorMessage="1" errorTitle="Pogrešan unos" error="Mogu se unijeti samo cjelobrojne pozitivne vrijednosti." sqref="J2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337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3978501</v>
      </c>
      <c r="K7" s="7">
        <v>163439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4555685</v>
      </c>
      <c r="K8" s="7">
        <v>4523684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/>
      <c r="K9" s="7"/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7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7">
        <v>22</v>
      </c>
      <c r="K11" s="7">
        <v>52042</v>
      </c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7">
        <v>1234961</v>
      </c>
      <c r="K12" s="7">
        <v>69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9769169</v>
      </c>
      <c r="K13" s="53">
        <f>SUM(K7:K12)</f>
        <v>4739234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7">
        <v>2820918</v>
      </c>
      <c r="K14" s="7">
        <v>241719</v>
      </c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3801314</v>
      </c>
      <c r="K15" s="7">
        <v>4143165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/>
      <c r="K16" s="7"/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2474425</v>
      </c>
      <c r="K17" s="7">
        <v>785038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9096657</v>
      </c>
      <c r="K18" s="53">
        <f>SUM(K14:K17)</f>
        <v>5169922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672512</v>
      </c>
      <c r="K19" s="53">
        <f>IF(K13&gt;K18,K13-K18,0)</f>
        <v>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3">
        <f>IF(J18&gt;J13,J18-J13,0)</f>
        <v>0</v>
      </c>
      <c r="K20" s="53">
        <f>IF(K18&gt;K13,K18-K13,0)</f>
        <v>430688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7"/>
      <c r="K22" s="7"/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7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7">
        <v>3444</v>
      </c>
      <c r="K24" s="7">
        <v>1582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7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7"/>
      <c r="K26" s="7">
        <v>260349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3444</v>
      </c>
      <c r="K27" s="53">
        <f>SUM(K22:K26)</f>
        <v>261931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447498</v>
      </c>
      <c r="K28" s="7">
        <v>188110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7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7">
        <v>260348</v>
      </c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707846</v>
      </c>
      <c r="K31" s="53">
        <f>SUM(K28:K30)</f>
        <v>188110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f>IF(K27&gt;K31,K27-K31,0)</f>
        <v>73821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704402</v>
      </c>
      <c r="K33" s="53">
        <f>IF(K31&gt;K27,K31-K27,0)</f>
        <v>0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/>
      <c r="K36" s="7"/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7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/>
      <c r="K39" s="7"/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0</v>
      </c>
      <c r="K44" s="53">
        <f>SUM(K39:K43)</f>
        <v>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53">
        <f>IF(J20-J19+J33-J32+J46-J45&gt;0,J20-J19+J33-J32+J46-J45,0)</f>
        <v>31890</v>
      </c>
      <c r="K48" s="53">
        <f>IF(K20-K19+K33-K32+K46-K45&gt;0,K20-K19+K33-K32+K46-K45,0)</f>
        <v>356867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675344</v>
      </c>
      <c r="K49" s="7">
        <v>643454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>
        <f>J47</f>
        <v>0</v>
      </c>
      <c r="K50" s="7">
        <f>K47</f>
        <v>0</v>
      </c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7">
        <f>J48</f>
        <v>31890</v>
      </c>
      <c r="K51" s="7">
        <f>K48</f>
        <v>356867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1">
        <f>J49+J50-J51</f>
        <v>643454</v>
      </c>
      <c r="K52" s="61">
        <f>K49+K50-K51</f>
        <v>286587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13 J18:J23 J25:J27 J31:J65536"/>
    <dataValidation type="whole" operator="notEqual" allowBlank="1" showInputMessage="1" showErrorMessage="1" errorTitle="Pogrešan unos" error="Mogu se unijeti samo cjelobrojne vrijednosti." sqref="J7:J12 J14:J17 J24 J28:J30">
      <formula1>9999999998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7">
      <selection activeCell="A18" sqref="A18:H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28125" style="76" customWidth="1"/>
    <col min="11" max="11" width="11.8515625" style="76" customWidth="1"/>
    <col min="12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282</v>
      </c>
      <c r="D2" s="270"/>
      <c r="E2" s="77">
        <v>42736</v>
      </c>
      <c r="F2" s="43" t="s">
        <v>250</v>
      </c>
      <c r="G2" s="271">
        <v>43100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128">
        <v>74980500</v>
      </c>
      <c r="K5" s="128">
        <v>74980500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129">
        <v>173442</v>
      </c>
      <c r="K6" s="129">
        <v>173442</v>
      </c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129">
        <v>15834828</v>
      </c>
      <c r="K7" s="129">
        <v>15834828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129">
        <v>-2737709</v>
      </c>
      <c r="K8" s="46">
        <v>864485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129">
        <v>3602194</v>
      </c>
      <c r="K9" s="46">
        <v>134043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7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7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91853255</v>
      </c>
      <c r="K14" s="79">
        <f>SUM(K5:K13)</f>
        <v>91987298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J10:J65536 L1:IV65536 J1:K4 K8:K65536"/>
    <dataValidation type="whole" operator="notEqual" allowBlank="1" showInputMessage="1" showErrorMessage="1" errorTitle="Pogrešan unos" error="Mogu se unijeti samo cjelobrojne vrijednosti." sqref="J5:J9 K5:K7">
      <formula1>999999999999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2018-02-22T11:59:23Z</cp:lastPrinted>
  <dcterms:created xsi:type="dcterms:W3CDTF">2008-10-17T11:51:54Z</dcterms:created>
  <dcterms:modified xsi:type="dcterms:W3CDTF">2018-02-28T07:58:36Z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