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<sst xmlns="http://schemas.openxmlformats.org/spreadsheetml/2006/main" count="394" uniqueCount="343">
  <si>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</si>
  <si>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</si>
  <si>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</si>
  <si>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</si>
  <si>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</si>
  <si>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</si>
  <si>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</si>
  <si>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</si>
  <si>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</si>
  <si>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</si>
  <si>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</si>
  <si>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</si>
  <si>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</si>
  <si>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</si>
  <si>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</si>
  <si>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</si>
  <si>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</si>
  <si>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</si>
  <si>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</si>
  <si>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</si>
  <si>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</si>
  <si>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</si>
  <si>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</si>
  <si>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</si>
  <si>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</si>
  <si>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</si>
  <si>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</si>
  <si>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</si>
  <si>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</si>
  <si>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</si>
  <si>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</si>
  <si>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</si>
  <si>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</si>
  <si>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</si>
  <si>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</si>
  <si>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</si>
  <si>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</si>
  <si>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</si>
  <si>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</si>
  <si>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</si>
  <si>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</si>
  <si>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</si>
  <si>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</si>
  <si>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</si>
  <si>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</si>
  <si>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</si>
  <si>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</si>
  <si>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</si>
  <si>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</si>
  <si>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</si>
  <si>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</si>
  <si>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</si>
  <si>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</si>
  <si>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</si>
  <si>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</si>
  <si>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</si>
  <si>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</si>
  <si>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</si>
  <si>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</si>
  <si>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</si>
  <si>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</si>
  <si>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</si>
  <si>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</si>
  <si>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</si>
  <si>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</si>
  <si>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</si>
  <si>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</si>
  <si>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</si>
  <si>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</si>
  <si>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</si>
  <si>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</si>
  <si>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</si>
  <si>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</si>
  <si>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</si>
  <si>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</si>
  <si>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</si>
  <si>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</si>
  <si>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</si>
  <si>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</si>
  <si>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</si>
  <si>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</si>
  <si>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</si>
  <si>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</si>
  <si>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</si>
  <si>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</si>
  <si>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</si>
  <si>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</si>
  <si>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</si>
  <si>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</si>
  <si>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</si>
  <si>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</si>
  <si>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</si>
  <si>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</si>
  <si>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</si>
  <si>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</si>
  <si>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</si>
  <si>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</si>
  <si>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</si>
  <si>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</si>
  <si>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</si>
  <si>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</si>
  <si>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</si>
  <si>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</si>
  <si>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</si>
  <si>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</si>
  <si>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</si>
  <si>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</si>
  <si>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</si>
  <si>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</si>
  <si>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</si>
  <si>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</si>
  <si>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</si>
  <si>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</si>
  <si>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</si>
  <si>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</si>
  <si>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</si>
  <si>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</si>
  <si>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</si>
  <si>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</si>
  <si>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</si>
  <si>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</si>
  <si>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</si>
  <si>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</si>
  <si>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</si>
  <si>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</si>
  <si>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</si>
  <si>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</si>
  <si>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</si>
  <si>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</si>
  <si>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</si>
  <si>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</si>
  <si>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</si>
  <si>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</si>
  <si>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</si>
  <si>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</si>
  <si>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</si>
  <si>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</si>
  <si>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</si>
  <si>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</si>
  <si>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</si>
  <si>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</si>
  <si>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</si>
  <si>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</si>
  <si>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</si>
  <si>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</si>
  <si>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</si>
  <si>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</si>
  <si>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</si>
  <si>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</si>
  <si>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</si>
  <si>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</si>
  <si>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</si>
  <si>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</si>
  <si>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</si>
  <si>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</si>
  <si>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</si>
  <si>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</si>
  <si>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</si>
  <si>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</si>
  <si>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</si>
  <si>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</si>
  <si>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</si>
  <si>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</si>
  <si>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</si>
  <si>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</si>
  <si>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</si>
  <si>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</si>
  <si>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</si>
  <si>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</si>
  <si>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</si>
  <si>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</si>
  <si>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</si>
  <si>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</si>
  <si>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</si>
  <si>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</si>
  <si>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</si>
  <si>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</si>
  <si>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</si>
  <si>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</si>
  <si>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</si>
  <si>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</si>
  <si>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</si>
  <si>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</si>
  <si>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</si>
  <si>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</si>
  <si>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</si>
  <si>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</si>
  <si>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</si>
  <si>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</si>
  <si>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</si>
  <si>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</si>
  <si>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</si>
  <si>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</si>
  <si>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</si>
  <si>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</si>
  <si>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</si>
  <si>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</si>
  <si>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</si>
  <si>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</si>
  <si>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</si>
  <si>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</si>
  <si>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</si>
  <si>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</si>
  <si>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</si>
  <si>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</si>
  <si>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</si>
  <si>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</si>
  <si>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</si>
  <si>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</si>
  <si>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</si>
  <si>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</si>
  <si>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</si>
  <si>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</si>
  <si>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</si>
  <si>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</si>
  <si>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</si>
  <si>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</si>
  <si>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</si>
  <si>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</si>
  <si>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</si>
  <si>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</si>
  <si>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</si>
  <si>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</si>
  <si>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</si>
  <si>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</si>
  <si>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</si>
  <si>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</si>
  <si>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</si>
  <si>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</si>
  <si>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</si>
  <si>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</si>
  <si>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</si>
  <si>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</si>
  <si>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</si>
  <si>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</si>
  <si>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</si>
  <si>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</si>
  <si>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</si>
  <si>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</si>
  <si>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</si>
  <si>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</si>
  <si>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</si>
  <si>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</si>
  <si>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</si>
  <si>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</si>
  <si>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</si>
  <si>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</si>
  <si>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</si>
  <si>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</si>
  <si>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</si>
  <si>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</si>
  <si>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</si>
  <si>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</si>
  <si>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</si>
  <si>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</si>
  <si>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</si>
  <si>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</si>
  <si>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</si>
  <si>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</si>
  <si>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</si>
  <si>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</si>
  <si>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</si>
  <si>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</si>
  <si>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</si>
  <si>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</si>
  <si>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</si>
  <si>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</si>
  <si>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</si>
  <si>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</si>
  <si>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</si>
  <si>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</si>
  <si>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</si>
  <si>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</si>
  <si>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</si>
  <si>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</si>
  <si>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</si>
  <si>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</si>
  <si>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</si>
  <si>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</si>
  <si>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</si>
  <si>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</si>
  <si>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</si>
  <si>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</si>
  <si>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</si>
  <si>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</si>
  <si>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</si>
  <si>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</si>
  <si>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</si>
  <si>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</si>
  <si>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</si>
  <si>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</si>
  <si>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</si>
  <si>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</si>
  <si>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</si>
  <si>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</si>
  <si>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</si>
  <si>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</si>
  <si>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</si>
  <si>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</si>
  <si>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</si>
  <si>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</si>
  <si>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</si>
  <si>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</si>
  <si>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</si>
  <si>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</si>
  <si>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</si>
  <si>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</si>
  <si>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</si>
  <si>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</si>
  <si>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</si>
  <si>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</si>
  <si>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</si>
  <si>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</si>
  <si>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</si>
  <si>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</si>
  <si>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</si>
  <si>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</si>
  <si>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</si>
  <si>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</si>
  <si>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</si>
  <si>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</si>
  <si>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</si>
  <si>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</si>
  <si>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</si>
  <si>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</si>
  <si>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</si>
  <si>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</si>
  <si>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</si>
  <si>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</si>
  <si>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</si>
  <si>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</si>
  <si>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NE</t>
  </si>
  <si>
    <t>5510</t>
  </si>
  <si>
    <t>Bilan Sandra</t>
  </si>
  <si>
    <t>022 571 227</t>
  </si>
  <si>
    <t>sandra.bilan@adriatiq.com</t>
  </si>
  <si>
    <t>Obveznik: ________HOTELI JADRAN d.d.___________________________________</t>
  </si>
  <si>
    <t>Obveznik: ____________HOTELI JADRAN d.d.___________________________</t>
  </si>
  <si>
    <t>Obveznik: _______HOTELI JADRAN d.d.__________________________________</t>
  </si>
  <si>
    <t>Nives Grzunov</t>
  </si>
  <si>
    <t>022 571 142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</si>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</sst>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41274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20340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335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19</v>
      </c>
      <c r="D24" s="143"/>
      <c r="E24" s="151"/>
      <c r="F24" s="151"/>
      <c r="G24" s="152"/>
      <c r="H24" s="51" t="s">
        <v>261</v>
      </c>
      <c r="I24" s="122">
        <v>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331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334</v>
      </c>
      <c r="D48" s="174"/>
      <c r="E48" s="175"/>
      <c r="F48" s="16"/>
      <c r="G48" s="51" t="s">
        <v>271</v>
      </c>
      <c r="H48" s="173" t="s">
        <v>340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335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339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18:I18 C20:I20 C24:G24 C22:F22 C26 I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J104" activeCellId="1" sqref="J101 J104:J112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>
        <v>0</v>
      </c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97274651</v>
      </c>
      <c r="K8" s="53">
        <f>K9+K16+K26+K35+K39</f>
        <v>94790079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97214651</v>
      </c>
      <c r="K16" s="53">
        <f>SUM(K17:K25)</f>
        <v>94730079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6428784</v>
      </c>
      <c r="K17" s="7">
        <v>6428784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22289494</v>
      </c>
      <c r="K18" s="7"/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769609</v>
      </c>
      <c r="K19" s="7">
        <v>446545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219483</v>
      </c>
      <c r="K20" s="7">
        <v>82061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450</v>
      </c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85067</v>
      </c>
      <c r="K23" s="7">
        <v>202871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67421764</v>
      </c>
      <c r="K25" s="7">
        <v>87569818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60000</v>
      </c>
      <c r="K26" s="53">
        <f>SUM(K27:K34)</f>
        <v>60000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60000</v>
      </c>
      <c r="K27" s="7">
        <v>60000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22474896</v>
      </c>
      <c r="K40" s="53">
        <f>K41+K49+K56+K64</f>
        <v>6788461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463969</v>
      </c>
      <c r="K41" s="53">
        <f>SUM(K42:K48)</f>
        <v>295921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393493</v>
      </c>
      <c r="K42" s="7">
        <v>227495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70476</v>
      </c>
      <c r="K46" s="7">
        <v>68426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21798569</v>
      </c>
      <c r="K49" s="53">
        <f>SUM(K50:K55)</f>
        <v>6459517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5702079</v>
      </c>
      <c r="K50" s="7">
        <v>5962755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15734857</v>
      </c>
      <c r="K51" s="7">
        <v>133713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202126</v>
      </c>
      <c r="K53" s="7">
        <v>202126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156651</v>
      </c>
      <c r="K54" s="7">
        <v>132421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2856</v>
      </c>
      <c r="K55" s="7">
        <v>28502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207617</v>
      </c>
      <c r="K56" s="53">
        <f>SUM(K57:K63)</f>
        <v>33023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207617</v>
      </c>
      <c r="K58" s="7">
        <v>33023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4741</v>
      </c>
      <c r="K64" s="7">
        <v>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666626</v>
      </c>
      <c r="K65" s="7">
        <v>666626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120416173</v>
      </c>
      <c r="K66" s="53">
        <f>K7+K8+K40+K65</f>
        <v>102245166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80152464</v>
      </c>
      <c r="K69" s="54">
        <f>K70+K71+K72+K78+K79+K82+K85</f>
        <v>64652486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74980500</v>
      </c>
      <c r="K70" s="7">
        <v>74980500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173442</v>
      </c>
      <c r="K71" s="7">
        <v>173442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15822475</v>
      </c>
      <c r="K72" s="53">
        <f>K73+K74-K75+K76+K77</f>
        <v>15834828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3757697</v>
      </c>
      <c r="K73" s="7">
        <v>3770050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12064778</v>
      </c>
      <c r="K74" s="7">
        <v>12064778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-9530323</v>
      </c>
      <c r="K79" s="53">
        <f>K80-K81</f>
        <v>-10836305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9530323</v>
      </c>
      <c r="K81" s="7">
        <v>10836305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-1293630</v>
      </c>
      <c r="K82" s="53">
        <f>K83-K84</f>
        <v>-15499979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1293630</v>
      </c>
      <c r="K84" s="7">
        <v>15499979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5988007</v>
      </c>
      <c r="K90" s="53">
        <f>SUM(K91:K99)</f>
        <v>260688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1759801</v>
      </c>
      <c r="K92" s="7">
        <v>260688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4228206</v>
      </c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34252568</v>
      </c>
      <c r="K100" s="53">
        <f>SUM(K101:K112)</f>
        <v>37308858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1161764</v>
      </c>
      <c r="K101" s="7">
        <v>609127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1394503</v>
      </c>
      <c r="K102" s="7">
        <v>1507125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26001327</v>
      </c>
      <c r="K103" s="7">
        <v>30549075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25419</v>
      </c>
      <c r="K104" s="7">
        <v>25419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4013402</v>
      </c>
      <c r="K105" s="7">
        <v>3305252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228883</v>
      </c>
      <c r="K108" s="7">
        <v>235465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1391190</v>
      </c>
      <c r="K109" s="7">
        <v>1041315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34698</v>
      </c>
      <c r="K110" s="7">
        <v>34698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1382</v>
      </c>
      <c r="K112" s="7">
        <v>1382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23134</v>
      </c>
      <c r="K113" s="7">
        <v>23134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120416173</v>
      </c>
      <c r="K114" s="53">
        <f>K69+K86+K90+K100+K113</f>
        <v>102245166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K1:IV65536 J1:J80 J82:J83 J85:J100 J114:J65536"/>
    <dataValidation type="whole" operator="greaterThanOrEqual" allowBlank="1" showInputMessage="1" showErrorMessage="1" errorTitle="Pogrešan unos" error="Mogu se unijeti samo cjelobrojne pozitivne vrijednosti." sqref="J81 J84 J101:J11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20" sqref="L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8305988</v>
      </c>
      <c r="K7" s="54">
        <f>SUM(K8:K9)</f>
        <v>1324149</v>
      </c>
      <c r="L7" s="54">
        <f>SUM(L8:L9)</f>
        <v>8326502</v>
      </c>
      <c r="M7" s="54">
        <f>SUM(M8:M9)</f>
        <v>1356958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8247954</v>
      </c>
      <c r="K8" s="7">
        <v>1266115</v>
      </c>
      <c r="L8" s="7">
        <v>8097861</v>
      </c>
      <c r="M8" s="7">
        <v>1159253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58034</v>
      </c>
      <c r="K9" s="7">
        <v>58034</v>
      </c>
      <c r="L9" s="7">
        <v>228641</v>
      </c>
      <c r="M9" s="7">
        <v>197705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5877171</v>
      </c>
      <c r="K10" s="53">
        <f>K11+K12+K16+K20+K21+K22+K25+K26</f>
        <v>1528497</v>
      </c>
      <c r="L10" s="53">
        <f>L11+L12+L16+L20+L21+L22+L25+L26</f>
        <v>20781530</v>
      </c>
      <c r="M10" s="53">
        <f>M11+M12+M16+M20+M21+M22+M25+M26</f>
        <v>16944915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1336599</v>
      </c>
      <c r="K12" s="53">
        <f>SUM(K13:K15)</f>
        <v>261545</v>
      </c>
      <c r="L12" s="53">
        <f>SUM(L13:L15)</f>
        <v>874341</v>
      </c>
      <c r="M12" s="53">
        <f>SUM(M13:M15)</f>
        <v>319223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46589</v>
      </c>
      <c r="K13" s="7">
        <v>12096</v>
      </c>
      <c r="L13" s="7">
        <v>206374</v>
      </c>
      <c r="M13" s="7">
        <v>181489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1290010</v>
      </c>
      <c r="K15" s="7">
        <v>249449</v>
      </c>
      <c r="L15" s="7">
        <v>667967</v>
      </c>
      <c r="M15" s="7">
        <v>137734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987121</v>
      </c>
      <c r="K16" s="53">
        <f>SUM(K17:K19)</f>
        <v>238764</v>
      </c>
      <c r="L16" s="53">
        <f>SUM(L17:L19)</f>
        <v>952651</v>
      </c>
      <c r="M16" s="53">
        <f>SUM(M17:M19)</f>
        <v>238864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486125</v>
      </c>
      <c r="K17" s="7">
        <v>117291</v>
      </c>
      <c r="L17" s="7">
        <v>463556</v>
      </c>
      <c r="M17" s="7">
        <v>116960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356128</v>
      </c>
      <c r="K18" s="7">
        <v>82662</v>
      </c>
      <c r="L18" s="7">
        <v>358671</v>
      </c>
      <c r="M18" s="7">
        <v>90387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144868</v>
      </c>
      <c r="K19" s="7">
        <v>38811</v>
      </c>
      <c r="L19" s="7">
        <v>130424</v>
      </c>
      <c r="M19" s="7">
        <v>31517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2864388</v>
      </c>
      <c r="K20" s="7">
        <v>632052</v>
      </c>
      <c r="L20" s="7">
        <v>2821010</v>
      </c>
      <c r="M20" s="7">
        <v>672719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661510</v>
      </c>
      <c r="K21" s="7">
        <v>368583</v>
      </c>
      <c r="L21" s="7">
        <v>405465</v>
      </c>
      <c r="M21" s="7">
        <v>22809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14769521</v>
      </c>
      <c r="M22" s="53">
        <f>SUM(M23:M24)</f>
        <v>14769521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>
        <v>14769521</v>
      </c>
      <c r="M24" s="7">
        <v>14769521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27553</v>
      </c>
      <c r="K26" s="7">
        <v>27553</v>
      </c>
      <c r="L26" s="7">
        <v>958542</v>
      </c>
      <c r="M26" s="7">
        <v>921779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30554</v>
      </c>
      <c r="K27" s="53">
        <f>SUM(K28:K32)</f>
        <v>5253</v>
      </c>
      <c r="L27" s="53">
        <f>SUM(L28:L32)</f>
        <v>28815</v>
      </c>
      <c r="M27" s="53">
        <f>SUM(M28:M32)</f>
        <v>17933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30551</v>
      </c>
      <c r="K28" s="7">
        <v>5250</v>
      </c>
      <c r="L28" s="7">
        <v>14477</v>
      </c>
      <c r="M28" s="7">
        <v>3597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</v>
      </c>
      <c r="K29" s="7">
        <v>3</v>
      </c>
      <c r="L29" s="7">
        <v>14338</v>
      </c>
      <c r="M29" s="7">
        <v>14336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3721255</v>
      </c>
      <c r="K33" s="53">
        <f>SUM(K34:K37)</f>
        <v>2968143</v>
      </c>
      <c r="L33" s="53">
        <f>SUM(L34:L37)</f>
        <v>3073766</v>
      </c>
      <c r="M33" s="53">
        <f>SUM(M34:M37)</f>
        <v>1841820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40914</v>
      </c>
      <c r="K34" s="7">
        <v>7665</v>
      </c>
      <c r="L34" s="7">
        <v>27988</v>
      </c>
      <c r="M34" s="7">
        <v>3646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3680341</v>
      </c>
      <c r="K35" s="7">
        <v>2960478</v>
      </c>
      <c r="L35" s="7">
        <v>3045778</v>
      </c>
      <c r="M35" s="7">
        <v>1838174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8336542</v>
      </c>
      <c r="K42" s="53">
        <f>K7+K27+K38+K40</f>
        <v>1329402</v>
      </c>
      <c r="L42" s="53">
        <f>L7+L27+L38+L40</f>
        <v>8355317</v>
      </c>
      <c r="M42" s="53">
        <f>M7+M27+M38+M40</f>
        <v>1374891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9598426</v>
      </c>
      <c r="K43" s="53">
        <f>K10+K33+K39+K41</f>
        <v>4496640</v>
      </c>
      <c r="L43" s="53">
        <f>L10+L33+L39+L41</f>
        <v>23855296</v>
      </c>
      <c r="M43" s="53">
        <f>M10+M33+M39+M41</f>
        <v>18786735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-1261884</v>
      </c>
      <c r="K44" s="53">
        <f>K42-K43</f>
        <v>-3167238</v>
      </c>
      <c r="L44" s="53">
        <f>L42-L43</f>
        <v>-15499979</v>
      </c>
      <c r="M44" s="53">
        <f>M42-M43</f>
        <v>-17411844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1261884</v>
      </c>
      <c r="K46" s="53">
        <f>IF(K43&gt;K42,K43-K42,0)</f>
        <v>3167238</v>
      </c>
      <c r="L46" s="53">
        <f>IF(L43&gt;L42,L43-L42,0)</f>
        <v>15499979</v>
      </c>
      <c r="M46" s="53">
        <f>IF(M43&gt;M42,M43-M42,0)</f>
        <v>17411844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31746</v>
      </c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-1293630</v>
      </c>
      <c r="K48" s="53">
        <f>K44-K47</f>
        <v>-3167238</v>
      </c>
      <c r="L48" s="53">
        <f>L44-L47</f>
        <v>-15499979</v>
      </c>
      <c r="M48" s="53">
        <f>M44-M47</f>
        <v>-17411844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1293630</v>
      </c>
      <c r="K50" s="61">
        <f>IF(K48&lt;0,-K48,0)</f>
        <v>3167238</v>
      </c>
      <c r="L50" s="61">
        <f>IF(L48&lt;0,-L48,0)</f>
        <v>15499979</v>
      </c>
      <c r="M50" s="61">
        <f>IF(M48&lt;0,-M48,0)</f>
        <v>17411844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I65536 J48:J65536 J1:J7 J10:J12 J16 J22:J25 J27 J30:J33 J36:J46 K1:IV65536"/>
    <dataValidation type="whole" operator="greaterThanOrEqual" allowBlank="1" showInputMessage="1" showErrorMessage="1" errorTitle="Pogrešan unos" error="Mogu se unijeti samo cjelobrojne pozitivne vrijednosti." sqref="J8:J9 J13:J15 J17:J21 J26 J28:J29 J34:J35">
      <formula1>0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40" sqref="K40"/>
    </sheetView>
  </sheetViews>
  <sheetFormatPr defaultColWidth="9.140625" defaultRowHeight="12.75"/>
  <cols>
    <col min="1" max="10" width="9.14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-1261884</v>
      </c>
      <c r="K7" s="7">
        <v>-15499979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2864388</v>
      </c>
      <c r="K8" s="7">
        <v>2821010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15339052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1444</v>
      </c>
      <c r="K11" s="7">
        <v>168048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>
        <v>2662566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1603948</v>
      </c>
      <c r="K13" s="53">
        <f>SUM(K7:K12)</f>
        <v>5490697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3510345</v>
      </c>
      <c r="K14" s="7">
        <v>1604080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1858570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31746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5400661</v>
      </c>
      <c r="K18" s="53">
        <f>SUM(K14:K17)</f>
        <v>1604080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3886617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3796713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175044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175044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>
        <v>336888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193536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193536</v>
      </c>
      <c r="K31" s="53">
        <f>SUM(K28:K30)</f>
        <v>336888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193536</v>
      </c>
      <c r="K33" s="53">
        <f>IF(K31&gt;K27,K31-K27,0)</f>
        <v>161844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5398906</v>
      </c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5398906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1277810</v>
      </c>
      <c r="K39" s="7">
        <v>3729514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130847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1408657</v>
      </c>
      <c r="K44" s="53">
        <f>SUM(K39:K43)</f>
        <v>3729514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3990249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3729514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4741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4741</v>
      </c>
      <c r="K49" s="7">
        <v>4741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f>J47</f>
        <v>0</v>
      </c>
      <c r="K50" s="7">
        <f>K47</f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f>J48</f>
        <v>0</v>
      </c>
      <c r="K51" s="7">
        <f>K48</f>
        <v>4741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4741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35 J37:J38 J40:J42 J44:J65536"/>
    <dataValidation type="whole" operator="notEqual" allowBlank="1" showInputMessage="1" showErrorMessage="1" errorTitle="Pogrešan unos" error="Mogu se unijeti samo cjelobrojne vrijednosti." sqref="J36 J39 J43">
      <formula1>9999999998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28125" style="76" customWidth="1"/>
    <col min="11" max="11" width="11.851562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41274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74980500</v>
      </c>
      <c r="K5" s="45">
        <v>74980500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173442</v>
      </c>
      <c r="K6" s="46">
        <v>173442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15822475</v>
      </c>
      <c r="K7" s="46">
        <v>15834828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-9530323</v>
      </c>
      <c r="K8" s="46">
        <v>-10836305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-1293630</v>
      </c>
      <c r="K9" s="46">
        <v>-15499979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80152464</v>
      </c>
      <c r="K14" s="79">
        <f>SUM(K5:K13)</f>
        <v>64652486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2013-02-11T13:21:38Z</cp:lastPrinted>
  <dcterms:created xsi:type="dcterms:W3CDTF">2008-10-17T11:51:54Z</dcterms:created>
  <dcterms:modified xsi:type="dcterms:W3CDTF">2013-02-11T13:24:56Z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