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<sst xmlns="http://schemas.openxmlformats.org/spreadsheetml/2006/main" count="394" uniqueCount="343">
  <si>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</si>
  <si>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</si>
  <si>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</si>
  <si>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</si>
  <si>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</si>
  <si>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</si>
  <si>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</si>
  <si>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</si>
  <si>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</si>
  <si>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</si>
  <si>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</si>
  <si>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</si>
  <si>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</si>
  <si>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</si>
  <si>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</si>
  <si>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</si>
  <si>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</si>
  <si>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</si>
  <si>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</si>
  <si>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</si>
  <si>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</si>
  <si>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</si>
  <si>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</si>
  <si>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</si>
  <si>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</si>
  <si>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</si>
  <si>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</si>
  <si>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</si>
  <si>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</si>
  <si>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</si>
  <si>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</si>
  <si>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</si>
  <si>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</si>
  <si>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</si>
  <si>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</si>
  <si>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</si>
  <si>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</si>
  <si>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</si>
  <si>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</si>
  <si>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</si>
  <si>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</si>
  <si>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</si>
  <si>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</si>
  <si>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</si>
  <si>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</si>
  <si>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</si>
  <si>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</si>
  <si>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</si>
  <si>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</si>
  <si>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</si>
  <si>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</si>
  <si>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</si>
  <si>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</si>
  <si>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</si>
  <si>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</si>
  <si>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</si>
  <si>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</si>
  <si>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</si>
  <si>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</si>
  <si>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</si>
  <si>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</si>
  <si>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</si>
  <si>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</si>
  <si>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</si>
  <si>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</si>
  <si>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</si>
  <si>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</si>
  <si>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</si>
  <si>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</si>
  <si>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</si>
  <si>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</si>
  <si>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</si>
  <si>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</si>
  <si>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</si>
  <si>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</si>
  <si>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</si>
  <si>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</si>
  <si>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</si>
  <si>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</si>
  <si>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</si>
  <si>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</si>
  <si>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</si>
  <si>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</si>
  <si>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</si>
  <si>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</si>
  <si>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</si>
  <si>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</si>
  <si>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</si>
  <si>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</si>
  <si>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</si>
  <si>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</si>
  <si>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</si>
  <si>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</si>
  <si>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</si>
  <si>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</si>
  <si>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</si>
  <si>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</si>
  <si>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</si>
  <si>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</si>
  <si>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</si>
  <si>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</si>
  <si>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</si>
  <si>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</si>
  <si>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</si>
  <si>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</si>
  <si>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</si>
  <si>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</si>
  <si>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</si>
  <si>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</si>
  <si>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</si>
  <si>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</si>
  <si>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</si>
  <si>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</si>
  <si>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</si>
  <si>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</si>
  <si>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</si>
  <si>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</si>
  <si>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</si>
  <si>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</si>
  <si>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</si>
  <si>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</si>
  <si>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</si>
  <si>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</si>
  <si>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</si>
  <si>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</si>
  <si>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</si>
  <si>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</si>
  <si>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</si>
  <si>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</si>
  <si>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</si>
  <si>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</si>
  <si>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</si>
  <si>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</si>
  <si>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</si>
  <si>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</si>
  <si>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</si>
  <si>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</si>
  <si>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</si>
  <si>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</si>
  <si>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</si>
  <si>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</si>
  <si>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</si>
  <si>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</si>
  <si>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</si>
  <si>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</si>
  <si>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</si>
  <si>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</si>
  <si>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</si>
  <si>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</si>
  <si>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</si>
  <si>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</si>
  <si>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</si>
  <si>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</si>
  <si>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</si>
  <si>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</si>
  <si>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</si>
  <si>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</si>
  <si>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</si>
  <si>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</si>
  <si>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</si>
  <si>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</si>
  <si>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</si>
  <si>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</si>
  <si>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</si>
  <si>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</si>
  <si>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</si>
  <si>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</si>
  <si>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</si>
  <si>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</si>
  <si>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</si>
  <si>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</si>
  <si>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</si>
  <si>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</si>
  <si>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</si>
  <si>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</si>
  <si>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</si>
  <si>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</si>
  <si>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</si>
  <si>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</si>
  <si>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</si>
  <si>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</si>
  <si>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</si>
  <si>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</si>
  <si>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</si>
  <si>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</si>
  <si>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</si>
  <si>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</si>
  <si>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</si>
  <si>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</si>
  <si>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</si>
  <si>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</si>
  <si>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</si>
  <si>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</si>
  <si>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</si>
  <si>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</si>
  <si>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</si>
  <si>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</si>
  <si>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</si>
  <si>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</si>
  <si>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</si>
  <si>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</si>
  <si>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</si>
  <si>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</si>
  <si>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</si>
  <si>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</si>
  <si>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</si>
  <si>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</si>
  <si>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</si>
  <si>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</si>
  <si>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</si>
  <si>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</si>
  <si>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</si>
  <si>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</si>
  <si>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</si>
  <si>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</si>
  <si>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</si>
  <si>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</si>
  <si>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</si>
  <si>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</si>
  <si>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</si>
  <si>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</si>
  <si>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</si>
  <si>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</si>
  <si>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</si>
  <si>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</si>
  <si>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</si>
  <si>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</si>
  <si>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</si>
  <si>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</si>
  <si>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</si>
  <si>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</si>
  <si>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</si>
  <si>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</si>
  <si>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</si>
  <si>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</si>
  <si>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</si>
  <si>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</si>
  <si>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</si>
  <si>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</si>
  <si>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</si>
  <si>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</si>
  <si>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</si>
  <si>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</si>
  <si>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</si>
  <si>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</si>
  <si>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</si>
  <si>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</si>
  <si>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</si>
  <si>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</si>
  <si>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</si>
  <si>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</si>
  <si>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</si>
  <si>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</si>
  <si>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</si>
  <si>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</si>
  <si>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</si>
  <si>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</si>
  <si>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</si>
  <si>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</si>
  <si>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</si>
  <si>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</si>
  <si>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</si>
  <si>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</si>
  <si>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</si>
  <si>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</si>
  <si>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</si>
  <si>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</si>
  <si>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</si>
  <si>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</si>
  <si>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</si>
  <si>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</si>
  <si>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</si>
  <si>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</si>
  <si>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</si>
  <si>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</si>
  <si>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</si>
  <si>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</si>
  <si>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</si>
  <si>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</si>
  <si>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</si>
  <si>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</si>
  <si>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</si>
  <si>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</si>
  <si>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</si>
  <si>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</si>
  <si>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</si>
  <si>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</si>
  <si>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</si>
  <si>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</si>
  <si>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</si>
  <si>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</si>
  <si>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</si>
  <si>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</si>
  <si>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</si>
  <si>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</si>
  <si>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</si>
  <si>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</si>
  <si>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</si>
  <si>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</si>
  <si>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</si>
  <si>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</si>
  <si>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</si>
  <si>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</si>
  <si>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</si>
  <si>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</si>
  <si>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</si>
  <si>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</si>
  <si>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</si>
  <si>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</si>
  <si>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</si>
  <si>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</si>
  <si>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</si>
  <si>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</si>
  <si>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</si>
  <si>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</si>
  <si>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</si>
  <si>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</si>
  <si>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</si>
  <si>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</si>
  <si>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</si>
  <si>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</si>
  <si>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</si>
  <si>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</si>
  <si>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</si>
  <si>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</si>
  <si>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</si>
  <si>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</si>
  <si>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</si>
  <si>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</si>
  <si>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</si>
  <si>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</si>
  <si>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NE</t>
  </si>
  <si>
    <t>5510</t>
  </si>
  <si>
    <t>Bilan Sandra</t>
  </si>
  <si>
    <t>022 571 227</t>
  </si>
  <si>
    <t>sandra.bilan@adriatiq.com</t>
  </si>
  <si>
    <t>Obveznik: ________HOTELI JADRAN d.d.___________________________________</t>
  </si>
  <si>
    <t>Obveznik: ____________HOTELI JADRAN d.d.___________________________</t>
  </si>
  <si>
    <t>Obveznik: _______HOTELI JADRAN d.d.__________________________________</t>
  </si>
  <si>
    <t>Nives Grzunov</t>
  </si>
  <si>
    <t>022 571 142</t>
  </si>
  <si>
    <t>stanje na dan 30.09.2012.</t>
  </si>
  <si>
    <t>u razdoblju 01.01.2012. do 30.09.2012.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</si>
</sst>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20340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335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19</v>
      </c>
      <c r="D24" s="143"/>
      <c r="E24" s="151"/>
      <c r="F24" s="151"/>
      <c r="G24" s="152"/>
      <c r="H24" s="51" t="s">
        <v>261</v>
      </c>
      <c r="I24" s="122">
        <v>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331</v>
      </c>
      <c r="D26" s="25"/>
      <c r="E26" s="33"/>
      <c r="F26" s="24"/>
      <c r="G26" s="154" t="s">
        <v>263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334</v>
      </c>
      <c r="D48" s="174"/>
      <c r="E48" s="175"/>
      <c r="F48" s="16"/>
      <c r="G48" s="51" t="s">
        <v>271</v>
      </c>
      <c r="H48" s="173" t="s">
        <v>340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335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339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18:I18 C20:I20 C24:G24 C22:F22 C26 I26 I24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57421875" style="52" customWidth="1"/>
    <col min="11" max="11" width="11.281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336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>
        <v>0</v>
      </c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97274651</v>
      </c>
      <c r="K8" s="53">
        <f>K9+K16+K26+K35+K39</f>
        <v>95248763.78999999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97214651</v>
      </c>
      <c r="K16" s="53">
        <f>SUM(K17:K25)</f>
        <v>95188763.78999999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6428784</v>
      </c>
      <c r="K17" s="7">
        <v>6428784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22289494</v>
      </c>
      <c r="K18" s="7">
        <v>21843772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769609</v>
      </c>
      <c r="K19" s="7">
        <v>498068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219483</v>
      </c>
      <c r="K20" s="7">
        <v>111455.79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450</v>
      </c>
      <c r="K22" s="7">
        <v>450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85067</v>
      </c>
      <c r="K23" s="7">
        <v>207471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67421764</v>
      </c>
      <c r="K25" s="7">
        <v>66098763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60000</v>
      </c>
      <c r="K26" s="53">
        <f>SUM(K27:K34)</f>
        <v>60000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60000</v>
      </c>
      <c r="K27" s="7">
        <v>60000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22474896</v>
      </c>
      <c r="K40" s="53">
        <f>K41+K49+K56+K64</f>
        <v>24538991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463969</v>
      </c>
      <c r="K41" s="53">
        <f>SUM(K42:K48)</f>
        <v>470819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393493</v>
      </c>
      <c r="K42" s="7">
        <v>400343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70476</v>
      </c>
      <c r="K46" s="7">
        <v>70476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21798569</v>
      </c>
      <c r="K49" s="53">
        <f>SUM(K50:K55)</f>
        <v>23855814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5702079</v>
      </c>
      <c r="K50" s="7">
        <v>7694200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15734857</v>
      </c>
      <c r="K51" s="7">
        <v>15752062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202126</v>
      </c>
      <c r="K53" s="7">
        <v>202126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156651</v>
      </c>
      <c r="K54" s="7">
        <v>176033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2856</v>
      </c>
      <c r="K55" s="7">
        <v>31393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207617</v>
      </c>
      <c r="K56" s="53">
        <f>SUM(K57:K63)</f>
        <v>207617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207617</v>
      </c>
      <c r="K58" s="7">
        <v>207617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4741</v>
      </c>
      <c r="K64" s="7">
        <v>4741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666626</v>
      </c>
      <c r="K65" s="7">
        <v>666626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120416173</v>
      </c>
      <c r="K66" s="53">
        <f>K7+K8+K40+K65</f>
        <v>120454380.78999999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91223479</v>
      </c>
      <c r="K69" s="54">
        <f>K70+K71+K72+K78+K79+K82+K85</f>
        <v>93135344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74980500</v>
      </c>
      <c r="K70" s="7">
        <v>74980500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173442</v>
      </c>
      <c r="K71" s="7">
        <v>173442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15822475</v>
      </c>
      <c r="K72" s="53">
        <f>K73+K74-K75+K76+K77</f>
        <v>15834828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3757697</v>
      </c>
      <c r="K73" s="7">
        <v>3770050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12064778</v>
      </c>
      <c r="K74" s="7">
        <v>12064778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-516132</v>
      </c>
      <c r="K79" s="53">
        <f>K80-K81</f>
        <v>234709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>
        <v>234709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516132</v>
      </c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763194</v>
      </c>
      <c r="K82" s="53">
        <f>K83-K84</f>
        <v>1911865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763194</v>
      </c>
      <c r="K83" s="7">
        <v>1911865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5988007</v>
      </c>
      <c r="K90" s="53">
        <f>SUM(K91:K99)</f>
        <v>5988007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1759801</v>
      </c>
      <c r="K92" s="7">
        <v>1759801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4228206</v>
      </c>
      <c r="K93" s="7">
        <v>4228206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23181553</v>
      </c>
      <c r="K100" s="53">
        <f>SUM(K101:K112)</f>
        <v>21307896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1161764</v>
      </c>
      <c r="K101" s="7">
        <v>1064485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1394503</v>
      </c>
      <c r="K102" s="7">
        <v>365162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14930312</v>
      </c>
      <c r="K103" s="7">
        <v>13633985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25419</v>
      </c>
      <c r="K104" s="7">
        <v>25419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4013402</v>
      </c>
      <c r="K105" s="7">
        <v>4023569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228883</v>
      </c>
      <c r="K108" s="7">
        <v>223811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1391190</v>
      </c>
      <c r="K109" s="7">
        <v>1935385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34698</v>
      </c>
      <c r="K110" s="7">
        <v>34698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1382</v>
      </c>
      <c r="K112" s="7">
        <v>1382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23134</v>
      </c>
      <c r="K113" s="7">
        <v>23134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120416173</v>
      </c>
      <c r="K114" s="53">
        <f>K69+K86+K90+K100+K113</f>
        <v>120454381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7100218</v>
      </c>
      <c r="K7" s="54">
        <f>SUM(K8:K9)</f>
        <v>4467286</v>
      </c>
      <c r="L7" s="54">
        <f>SUM(L8:L9)</f>
        <v>6969544</v>
      </c>
      <c r="M7" s="54">
        <f>SUM(M8:M9)</f>
        <v>4418512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6981839</v>
      </c>
      <c r="K8" s="7">
        <v>4348907</v>
      </c>
      <c r="L8" s="7">
        <v>6938608</v>
      </c>
      <c r="M8" s="7">
        <v>4387576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118379</v>
      </c>
      <c r="K9" s="7">
        <v>118379</v>
      </c>
      <c r="L9" s="7">
        <v>30936</v>
      </c>
      <c r="M9" s="7">
        <v>30936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4348674</v>
      </c>
      <c r="K10" s="53">
        <f>K11+K12+K16+K20+K21+K22+K25+K26</f>
        <v>1848248</v>
      </c>
      <c r="L10" s="53">
        <f>L11+L12+L16+L20+L21+L22+L25+L26</f>
        <v>3836615</v>
      </c>
      <c r="M10" s="53">
        <f>M11+M12+M16+M20+M21+M22+M25+M26</f>
        <v>1342737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1075054</v>
      </c>
      <c r="K12" s="53">
        <f>SUM(K13:K15)</f>
        <v>375604</v>
      </c>
      <c r="L12" s="53">
        <f>SUM(L13:L15)</f>
        <v>555118</v>
      </c>
      <c r="M12" s="53">
        <f>SUM(M13:M15)</f>
        <v>222822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34493</v>
      </c>
      <c r="K13" s="7">
        <v>12051</v>
      </c>
      <c r="L13" s="7">
        <v>24885</v>
      </c>
      <c r="M13" s="7">
        <v>8799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1040561</v>
      </c>
      <c r="K15" s="7">
        <v>363553</v>
      </c>
      <c r="L15" s="7">
        <v>530233</v>
      </c>
      <c r="M15" s="7">
        <v>214023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748357</v>
      </c>
      <c r="K16" s="53">
        <f>SUM(K17:K19)</f>
        <v>236108</v>
      </c>
      <c r="L16" s="53">
        <f>SUM(L17:L19)</f>
        <v>713787</v>
      </c>
      <c r="M16" s="53">
        <f>SUM(M17:M19)</f>
        <v>236875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368834</v>
      </c>
      <c r="K17" s="7">
        <v>116368</v>
      </c>
      <c r="L17" s="7">
        <v>346596</v>
      </c>
      <c r="M17" s="7">
        <v>115013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273466</v>
      </c>
      <c r="K18" s="7">
        <v>86279</v>
      </c>
      <c r="L18" s="7">
        <v>268284</v>
      </c>
      <c r="M18" s="7">
        <v>90608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106057</v>
      </c>
      <c r="K19" s="7">
        <v>33461</v>
      </c>
      <c r="L19" s="7">
        <v>98907</v>
      </c>
      <c r="M19" s="7">
        <v>31254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2232336</v>
      </c>
      <c r="K20" s="7">
        <v>1084771</v>
      </c>
      <c r="L20" s="7">
        <v>2148291</v>
      </c>
      <c r="M20" s="7">
        <v>716097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292927</v>
      </c>
      <c r="K21" s="7">
        <v>151765</v>
      </c>
      <c r="L21" s="7">
        <v>382656</v>
      </c>
      <c r="M21" s="7">
        <v>145448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>
        <v>36763</v>
      </c>
      <c r="M26" s="7">
        <v>21495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25301</v>
      </c>
      <c r="K27" s="53">
        <f>SUM(K28:K32)</f>
        <v>8813</v>
      </c>
      <c r="L27" s="53">
        <f>SUM(L28:L32)</f>
        <v>10882</v>
      </c>
      <c r="M27" s="53">
        <f>SUM(M28:M32)</f>
        <v>3654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25301</v>
      </c>
      <c r="K28" s="7">
        <v>8813</v>
      </c>
      <c r="L28" s="7">
        <v>10880</v>
      </c>
      <c r="M28" s="7">
        <v>3653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>
        <v>2</v>
      </c>
      <c r="M29" s="7">
        <v>1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753518</v>
      </c>
      <c r="K33" s="53">
        <f>SUM(K34:K37)</f>
        <v>242806</v>
      </c>
      <c r="L33" s="53">
        <f>SUM(L34:L37)</f>
        <v>1231946</v>
      </c>
      <c r="M33" s="53">
        <f>SUM(M34:M37)</f>
        <v>395797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33249</v>
      </c>
      <c r="K34" s="7">
        <v>9308</v>
      </c>
      <c r="L34" s="7">
        <v>24342</v>
      </c>
      <c r="M34" s="7">
        <v>16258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719863</v>
      </c>
      <c r="K35" s="7">
        <v>233092</v>
      </c>
      <c r="L35" s="7">
        <v>1207604</v>
      </c>
      <c r="M35" s="7">
        <v>379539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406</v>
      </c>
      <c r="K37" s="7">
        <v>406</v>
      </c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7125519</v>
      </c>
      <c r="K42" s="53">
        <f>K7+K27+K38+K40</f>
        <v>4476099</v>
      </c>
      <c r="L42" s="53">
        <f>L7+L27+L38+L40</f>
        <v>6980426</v>
      </c>
      <c r="M42" s="53">
        <f>M7+M27+M38+M40</f>
        <v>4422166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5102192</v>
      </c>
      <c r="K43" s="53">
        <f>K10+K33+K39+K41</f>
        <v>2091054</v>
      </c>
      <c r="L43" s="53">
        <f>L10+L33+L39+L41</f>
        <v>5068561</v>
      </c>
      <c r="M43" s="53">
        <f>M10+M33+M39+M41</f>
        <v>1738534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2023327</v>
      </c>
      <c r="K44" s="53">
        <f>K42-K43</f>
        <v>2385045</v>
      </c>
      <c r="L44" s="53">
        <f>L42-L43</f>
        <v>1911865</v>
      </c>
      <c r="M44" s="53">
        <f>M42-M43</f>
        <v>2683632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2023327</v>
      </c>
      <c r="K45" s="53">
        <f>IF(K42&gt;K43,K42-K43,0)</f>
        <v>2385045</v>
      </c>
      <c r="L45" s="53">
        <f>IF(L42&gt;L43,L42-L43,0)</f>
        <v>1911865</v>
      </c>
      <c r="M45" s="53">
        <f>IF(M42&gt;M43,M42-M43,0)</f>
        <v>2683632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2023327</v>
      </c>
      <c r="K48" s="53">
        <f>K44-K47</f>
        <v>2385045</v>
      </c>
      <c r="L48" s="53">
        <f>L44-L47</f>
        <v>1911865</v>
      </c>
      <c r="M48" s="53">
        <f>M44-M47</f>
        <v>2683632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2023327</v>
      </c>
      <c r="K49" s="53">
        <f>IF(K48&gt;0,K48,0)</f>
        <v>2385045</v>
      </c>
      <c r="L49" s="53">
        <f>IF(L48&gt;0,L48,0)</f>
        <v>1911865</v>
      </c>
      <c r="M49" s="53">
        <f>IF(M48&gt;0,M48,0)</f>
        <v>2683632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338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2023327</v>
      </c>
      <c r="K7" s="7">
        <v>1911865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2232336</v>
      </c>
      <c r="K8" s="7">
        <v>2148291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452011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36280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4291943</v>
      </c>
      <c r="K13" s="53">
        <f>SUM(K7:K12)</f>
        <v>4512167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363564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2700412</v>
      </c>
      <c r="K15" s="7">
        <v>2057245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6850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23134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3087110</v>
      </c>
      <c r="K18" s="53">
        <f>SUM(K14:K17)</f>
        <v>2064095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1204833</v>
      </c>
      <c r="K19" s="53">
        <f>IF(K13&gt;K18,K13-K18,0)</f>
        <v>2448072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>
        <v>122404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122404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122404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1204833</v>
      </c>
      <c r="K39" s="7">
        <v>2325668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1204833</v>
      </c>
      <c r="K44" s="53">
        <f>SUM(K39:K43)</f>
        <v>2325668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1204833</v>
      </c>
      <c r="K46" s="53">
        <f>IF(K44&gt;K38,K44-K38,0)</f>
        <v>2325668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4741</v>
      </c>
      <c r="K49" s="7">
        <v>4741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f>J47</f>
        <v>0</v>
      </c>
      <c r="K50" s="7">
        <f>K47</f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f>J48</f>
        <v>0</v>
      </c>
      <c r="K51" s="7">
        <f>K48</f>
        <v>0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4741</v>
      </c>
      <c r="K52" s="61">
        <f>K49+K50-K51</f>
        <v>4741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8" sqref="A18:H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1.28125" style="76" customWidth="1"/>
    <col min="11" max="11" width="11.851562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40909</v>
      </c>
      <c r="F2" s="43" t="s">
        <v>250</v>
      </c>
      <c r="G2" s="269">
        <v>41182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74980500</v>
      </c>
      <c r="K5" s="45">
        <v>74980500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173442</v>
      </c>
      <c r="K6" s="46">
        <v>173442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16345286</v>
      </c>
      <c r="K7" s="46">
        <v>15834828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-1038943</v>
      </c>
      <c r="K8" s="46">
        <v>234709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2023327</v>
      </c>
      <c r="K9" s="46">
        <v>1911865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92483612</v>
      </c>
      <c r="K14" s="79">
        <f>SUM(K5:K13)</f>
        <v>93135344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2012-04-29T12:05:55Z</cp:lastPrinted>
  <dcterms:created xsi:type="dcterms:W3CDTF">2008-10-17T11:51:54Z</dcterms:created>
  <dcterms:modified xsi:type="dcterms:W3CDTF">2012-10-26T11:16:32Z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