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<sst xmlns="http://schemas.openxmlformats.org/spreadsheetml/2006/main" count="403" uniqueCount="347">
  <si>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</si>
  <si>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</si>
  <si>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</si>
  <si>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</si>
  <si>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</si>
  <si>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</si>
  <si>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</si>
  <si>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</si>
  <si>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</si>
  <si>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</si>
  <si>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</si>
  <si>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</si>
  <si>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</si>
  <si>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</si>
  <si>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</si>
  <si>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</si>
  <si>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</si>
  <si>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</si>
  <si>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</si>
  <si>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</si>
  <si>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</si>
  <si>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</si>
  <si>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</si>
  <si>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</si>
  <si>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</si>
  <si>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</si>
  <si>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</si>
  <si>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</si>
  <si>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</si>
  <si>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</si>
  <si>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</si>
  <si>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</si>
  <si>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</si>
  <si>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</si>
  <si>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</si>
  <si>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</si>
  <si>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</si>
  <si>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</si>
  <si>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</si>
  <si>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</si>
  <si>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</si>
  <si>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</si>
  <si>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</si>
  <si>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</si>
  <si>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</si>
  <si>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</si>
  <si>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</si>
  <si>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</si>
  <si>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</si>
  <si>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</si>
  <si>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</si>
  <si>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</si>
  <si>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</si>
  <si>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</si>
  <si>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</si>
  <si>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</si>
  <si>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</si>
  <si>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</si>
  <si>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</si>
  <si>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</si>
  <si>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</si>
  <si>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</si>
  <si>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</si>
  <si>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</si>
  <si>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</si>
  <si>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</si>
  <si>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</si>
  <si>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</si>
  <si>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</si>
  <si>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</si>
  <si>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</si>
  <si>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</si>
  <si>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</si>
  <si>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</si>
  <si>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</si>
  <si>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</si>
  <si>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</si>
  <si>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</si>
  <si>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</si>
  <si>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</si>
  <si>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</si>
  <si>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</si>
  <si>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</si>
  <si>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</si>
  <si>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</si>
  <si>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</si>
  <si>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</si>
  <si>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</si>
  <si>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</si>
  <si>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</si>
  <si>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</si>
  <si>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</si>
  <si>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</si>
  <si>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</si>
  <si>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</si>
  <si>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</si>
  <si>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</si>
  <si>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</si>
  <si>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</si>
  <si>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</si>
  <si>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</si>
  <si>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</si>
  <si>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</si>
  <si>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</si>
  <si>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</si>
  <si>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</si>
  <si>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</si>
  <si>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</si>
  <si>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</si>
  <si>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</si>
  <si>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</si>
  <si>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</si>
  <si>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</si>
  <si>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</si>
  <si>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</si>
  <si>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</si>
  <si>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</si>
  <si>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</si>
  <si>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</si>
  <si>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</si>
  <si>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</si>
  <si>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</si>
  <si>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</si>
  <si>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</si>
  <si>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</si>
  <si>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</si>
  <si>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</si>
  <si>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</si>
  <si>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</si>
  <si>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</si>
  <si>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</si>
  <si>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</si>
  <si>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</si>
  <si>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</si>
  <si>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</si>
  <si>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</si>
  <si>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</si>
  <si>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</si>
  <si>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</si>
  <si>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</si>
  <si>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</si>
  <si>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</si>
  <si>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</si>
  <si>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</si>
  <si>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</si>
  <si>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</si>
  <si>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</si>
  <si>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</si>
  <si>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</si>
  <si>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</si>
  <si>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</si>
  <si>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</si>
  <si>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</si>
  <si>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</si>
  <si>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</si>
  <si>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</si>
  <si>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</si>
  <si>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</si>
  <si>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</si>
  <si>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</si>
  <si>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</si>
  <si>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</si>
  <si>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</si>
  <si>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</si>
  <si>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</si>
  <si>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</si>
  <si>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</si>
  <si>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</si>
  <si>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</si>
  <si>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</si>
  <si>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</si>
  <si>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</si>
  <si>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</si>
  <si>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</si>
  <si>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</si>
  <si>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</si>
  <si>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</si>
  <si>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</si>
  <si>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</si>
  <si>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</si>
  <si>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</si>
  <si>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</si>
  <si>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</si>
  <si>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</si>
  <si>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</si>
  <si>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</si>
  <si>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</si>
  <si>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</si>
  <si>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</si>
  <si>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</si>
  <si>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</si>
  <si>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</si>
  <si>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</si>
  <si>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</si>
  <si>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</si>
  <si>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</si>
  <si>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</si>
  <si>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</si>
  <si>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</si>
  <si>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</si>
  <si>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</si>
  <si>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</si>
  <si>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</si>
  <si>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</si>
  <si>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</si>
  <si>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</si>
  <si>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</si>
  <si>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</si>
  <si>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</si>
  <si>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</si>
  <si>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</si>
  <si>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</si>
  <si>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</si>
  <si>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</si>
  <si>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</si>
  <si>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</si>
  <si>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</si>
  <si>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</si>
  <si>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</si>
  <si>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</si>
  <si>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</si>
  <si>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</si>
  <si>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</si>
  <si>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</si>
  <si>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</si>
  <si>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</si>
  <si>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</si>
  <si>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</si>
  <si>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</si>
  <si>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</si>
  <si>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</si>
  <si>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</si>
  <si>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</si>
  <si>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</si>
  <si>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</si>
  <si>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</si>
  <si>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</si>
  <si>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</si>
  <si>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</si>
  <si>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</si>
  <si>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</si>
  <si>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</si>
  <si>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</si>
  <si>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</si>
  <si>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</si>
  <si>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</si>
  <si>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</si>
  <si>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</si>
  <si>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</si>
  <si>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</si>
  <si>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</si>
  <si>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</si>
  <si>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</si>
  <si>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</si>
  <si>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</si>
  <si>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</si>
  <si>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</si>
  <si>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</si>
  <si>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</si>
  <si>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</si>
  <si>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</si>
  <si>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</si>
  <si>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</si>
  <si>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</si>
  <si>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</si>
  <si>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</si>
  <si>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</si>
  <si>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</si>
  <si>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</si>
  <si>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</si>
  <si>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</si>
  <si>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</si>
  <si>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</si>
  <si>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</si>
  <si>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</si>
  <si>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</si>
  <si>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</si>
  <si>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</si>
  <si>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</si>
  <si>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</si>
  <si>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</si>
  <si>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</si>
  <si>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</si>
  <si>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</si>
  <si>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</si>
  <si>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</si>
  <si>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</si>
  <si>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</si>
  <si>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</si>
  <si>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</si>
  <si>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</si>
  <si>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</si>
  <si>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</si>
  <si>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</si>
  <si>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</si>
  <si>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</si>
  <si>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</si>
  <si>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</si>
  <si>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</si>
  <si>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</si>
  <si>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</si>
  <si>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</si>
  <si>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</si>
  <si>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</si>
  <si>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</si>
  <si>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</si>
  <si>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</si>
  <si>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</si>
  <si>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</si>
  <si>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</si>
  <si>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</si>
  <si>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</si>
  <si>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</si>
  <si>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</si>
  <si>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</si>
  <si>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</si>
  <si>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</si>
  <si>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</si>
  <si>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</si>
  <si>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</si>
  <si>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</si>
  <si>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</si>
  <si>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</si>
  <si>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info@adriatiq.com</t>
  </si>
  <si>
    <t>5510</t>
  </si>
  <si>
    <t>01 6176800</t>
  </si>
  <si>
    <t>Kerekes Attila Laszlo</t>
  </si>
  <si>
    <t>Snježana Birgitta Bartolac Sefer</t>
  </si>
  <si>
    <t>stanje na dan 30.09.2011.</t>
  </si>
  <si>
    <t>u razdoblju 01.01.2011. do 30.09.2011.</t>
  </si>
  <si>
    <t>03036154</t>
  </si>
  <si>
    <t>060040135</t>
  </si>
  <si>
    <t>18099276986</t>
  </si>
  <si>
    <t>HOTELI JADRAN D.D.</t>
  </si>
  <si>
    <t>GRADAC</t>
  </si>
  <si>
    <t>JADRANSKA 2</t>
  </si>
  <si>
    <t>www.jadran-hotel.hr</t>
  </si>
  <si>
    <t>FARAON D.O.O.</t>
  </si>
  <si>
    <t>TRPANJ, PUT VILA 1</t>
  </si>
  <si>
    <t>98007195291</t>
  </si>
  <si>
    <t>HOTEL LABINECA D.O.O.</t>
  </si>
  <si>
    <t>GRADAC, JADRANSKA 2</t>
  </si>
  <si>
    <t>82215732082</t>
  </si>
  <si>
    <t>JADRAN LAGUNA D.O.O.</t>
  </si>
  <si>
    <t>40661124578</t>
  </si>
  <si>
    <t>NE</t>
  </si>
  <si>
    <t>GRADAC, JADRANSKA 16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</si>
</sst>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  <numFmt numFmtId="195" formatCode="dd\.mm\.yyyy"/>
    <numFmt numFmtId="196" formatCode="[$-F800]dddd\,\ mmmm\ dd\,\ yyyy"/>
    <numFmt numFmtId="197" formatCode="#,##0.000000000"/>
    <numFmt numFmtId="198" formatCode="#,##0.0000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96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3" fontId="37" fillId="0" borderId="13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4" fillId="0" borderId="26" xfId="53" applyFill="1" applyBorder="1" applyAlignment="1" applyProtection="1">
      <alignment/>
      <protection hidden="1" locked="0"/>
    </xf>
    <xf numFmtId="0" fontId="3" fillId="0" borderId="0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18" fillId="0" borderId="0" xfId="62" applyFont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info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E35" sqref="E35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9.8515625" style="9" bestFit="1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55" t="s">
        <v>248</v>
      </c>
      <c r="B1" s="156"/>
      <c r="C1" s="156"/>
      <c r="D1" s="70"/>
      <c r="E1" s="70"/>
      <c r="F1" s="70"/>
      <c r="G1" s="70"/>
      <c r="H1" s="70"/>
      <c r="I1" s="71"/>
      <c r="J1" s="8"/>
      <c r="K1" s="8"/>
      <c r="L1" s="8"/>
    </row>
    <row r="2" spans="1:12" ht="12.75">
      <c r="A2" s="185" t="s">
        <v>249</v>
      </c>
      <c r="B2" s="186"/>
      <c r="C2" s="186"/>
      <c r="D2" s="187"/>
      <c r="E2" s="105">
        <v>40544</v>
      </c>
      <c r="F2" s="10"/>
      <c r="G2" s="11" t="s">
        <v>250</v>
      </c>
      <c r="H2" s="105">
        <v>40816</v>
      </c>
      <c r="I2" s="72"/>
      <c r="J2" s="8"/>
      <c r="K2" s="8"/>
      <c r="L2" s="8"/>
    </row>
    <row r="3" spans="1:12" ht="12.75">
      <c r="A3" s="73"/>
      <c r="B3" s="12"/>
      <c r="C3" s="12"/>
      <c r="D3" s="12"/>
      <c r="E3" s="13"/>
      <c r="F3" s="13"/>
      <c r="G3" s="12"/>
      <c r="H3" s="12"/>
      <c r="I3" s="74"/>
      <c r="J3" s="8"/>
      <c r="K3" s="8"/>
      <c r="L3" s="8"/>
    </row>
    <row r="4" spans="1:12" ht="1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8"/>
      <c r="K4" s="8"/>
      <c r="L4" s="8"/>
    </row>
    <row r="5" spans="1:12" ht="12.75">
      <c r="A5" s="75"/>
      <c r="B5" s="14"/>
      <c r="C5" s="14"/>
      <c r="D5" s="14"/>
      <c r="E5" s="15"/>
      <c r="F5" s="76"/>
      <c r="G5" s="16"/>
      <c r="H5" s="17"/>
      <c r="I5" s="77"/>
      <c r="J5" s="8"/>
      <c r="K5" s="8"/>
      <c r="L5" s="8"/>
    </row>
    <row r="6" spans="1:12" ht="12.75">
      <c r="A6" s="174" t="s">
        <v>251</v>
      </c>
      <c r="B6" s="175"/>
      <c r="C6" s="166" t="s">
        <v>330</v>
      </c>
      <c r="D6" s="167"/>
      <c r="E6" s="27"/>
      <c r="F6" s="27"/>
      <c r="G6" s="27"/>
      <c r="H6" s="27"/>
      <c r="I6" s="78"/>
      <c r="J6" s="8"/>
      <c r="K6" s="8"/>
      <c r="L6" s="8"/>
    </row>
    <row r="7" spans="1:12" ht="12.75">
      <c r="A7" s="79"/>
      <c r="B7" s="20"/>
      <c r="C7" s="14"/>
      <c r="D7" s="14"/>
      <c r="E7" s="27"/>
      <c r="F7" s="27"/>
      <c r="G7" s="27"/>
      <c r="H7" s="27"/>
      <c r="I7" s="78"/>
      <c r="J7" s="8"/>
      <c r="K7" s="8"/>
      <c r="L7" s="8"/>
    </row>
    <row r="8" spans="1:12" ht="12.75">
      <c r="A8" s="191" t="s">
        <v>252</v>
      </c>
      <c r="B8" s="192"/>
      <c r="C8" s="166" t="s">
        <v>331</v>
      </c>
      <c r="D8" s="167"/>
      <c r="E8" s="27"/>
      <c r="F8" s="27"/>
      <c r="G8" s="27"/>
      <c r="H8" s="27"/>
      <c r="I8" s="80"/>
      <c r="J8" s="8"/>
      <c r="K8" s="8"/>
      <c r="L8" s="8"/>
    </row>
    <row r="9" spans="1:12" ht="12.75">
      <c r="A9" s="81"/>
      <c r="B9" s="46"/>
      <c r="C9" s="18"/>
      <c r="D9" s="24"/>
      <c r="E9" s="14"/>
      <c r="F9" s="14"/>
      <c r="G9" s="14"/>
      <c r="H9" s="14"/>
      <c r="I9" s="80"/>
      <c r="J9" s="8"/>
      <c r="K9" s="8"/>
      <c r="L9" s="8"/>
    </row>
    <row r="10" spans="1:12" ht="12.75">
      <c r="A10" s="158" t="s">
        <v>253</v>
      </c>
      <c r="B10" s="183"/>
      <c r="C10" s="166" t="s">
        <v>332</v>
      </c>
      <c r="D10" s="167"/>
      <c r="E10" s="14"/>
      <c r="F10" s="14"/>
      <c r="G10" s="14"/>
      <c r="H10" s="14"/>
      <c r="I10" s="80"/>
      <c r="J10" s="8"/>
      <c r="K10" s="8"/>
      <c r="L10" s="8"/>
    </row>
    <row r="11" spans="1:12" ht="12.75">
      <c r="A11" s="184"/>
      <c r="B11" s="183"/>
      <c r="C11" s="14"/>
      <c r="D11" s="14"/>
      <c r="E11" s="14"/>
      <c r="F11" s="14"/>
      <c r="G11" s="14"/>
      <c r="H11" s="14"/>
      <c r="I11" s="80"/>
      <c r="J11" s="8"/>
      <c r="K11" s="8"/>
      <c r="L11" s="8"/>
    </row>
    <row r="12" spans="1:12" ht="12.75">
      <c r="A12" s="174" t="s">
        <v>254</v>
      </c>
      <c r="B12" s="175"/>
      <c r="C12" s="160" t="s">
        <v>333</v>
      </c>
      <c r="D12" s="180"/>
      <c r="E12" s="180"/>
      <c r="F12" s="180"/>
      <c r="G12" s="180"/>
      <c r="H12" s="180"/>
      <c r="I12" s="176"/>
      <c r="J12" s="8"/>
      <c r="K12" s="8"/>
      <c r="L12" s="8"/>
    </row>
    <row r="13" spans="1:12" ht="12.75">
      <c r="A13" s="79"/>
      <c r="B13" s="20"/>
      <c r="C13" s="19"/>
      <c r="D13" s="14"/>
      <c r="E13" s="14"/>
      <c r="F13" s="14"/>
      <c r="G13" s="14"/>
      <c r="H13" s="14"/>
      <c r="I13" s="80"/>
      <c r="J13" s="8"/>
      <c r="K13" s="8"/>
      <c r="L13" s="8"/>
    </row>
    <row r="14" spans="1:12" ht="12.75">
      <c r="A14" s="174" t="s">
        <v>255</v>
      </c>
      <c r="B14" s="175"/>
      <c r="C14" s="181">
        <v>20340</v>
      </c>
      <c r="D14" s="182"/>
      <c r="E14" s="14"/>
      <c r="F14" s="160" t="s">
        <v>334</v>
      </c>
      <c r="G14" s="180"/>
      <c r="H14" s="180"/>
      <c r="I14" s="176"/>
      <c r="J14" s="8"/>
      <c r="K14" s="8"/>
      <c r="L14" s="8"/>
    </row>
    <row r="15" spans="1:12" ht="12.75">
      <c r="A15" s="79"/>
      <c r="B15" s="20"/>
      <c r="C15" s="14"/>
      <c r="D15" s="14"/>
      <c r="E15" s="14"/>
      <c r="F15" s="14"/>
      <c r="G15" s="14"/>
      <c r="H15" s="14"/>
      <c r="I15" s="80"/>
      <c r="J15" s="8"/>
      <c r="K15" s="8"/>
      <c r="L15" s="8"/>
    </row>
    <row r="16" spans="1:12" ht="12.75">
      <c r="A16" s="174" t="s">
        <v>256</v>
      </c>
      <c r="B16" s="175"/>
      <c r="C16" s="160" t="s">
        <v>335</v>
      </c>
      <c r="D16" s="180"/>
      <c r="E16" s="180"/>
      <c r="F16" s="180"/>
      <c r="G16" s="180"/>
      <c r="H16" s="180"/>
      <c r="I16" s="176"/>
      <c r="J16" s="8"/>
      <c r="K16" s="8"/>
      <c r="L16" s="8"/>
    </row>
    <row r="17" spans="1:12" ht="12.75">
      <c r="A17" s="79"/>
      <c r="B17" s="20"/>
      <c r="C17" s="14"/>
      <c r="D17" s="14"/>
      <c r="E17" s="14"/>
      <c r="F17" s="14"/>
      <c r="G17" s="14"/>
      <c r="H17" s="14"/>
      <c r="I17" s="80"/>
      <c r="J17" s="8"/>
      <c r="K17" s="8"/>
      <c r="L17" s="8"/>
    </row>
    <row r="18" spans="1:12" ht="12.75">
      <c r="A18" s="174" t="s">
        <v>257</v>
      </c>
      <c r="B18" s="175"/>
      <c r="C18" s="141" t="s">
        <v>323</v>
      </c>
      <c r="D18" s="131"/>
      <c r="E18" s="131"/>
      <c r="F18" s="131"/>
      <c r="G18" s="131"/>
      <c r="H18" s="131"/>
      <c r="I18" s="132"/>
      <c r="J18" s="8"/>
      <c r="K18" s="8"/>
      <c r="L18" s="8"/>
    </row>
    <row r="19" spans="1:12" ht="12.75">
      <c r="A19" s="79"/>
      <c r="B19" s="20"/>
      <c r="C19" s="19"/>
      <c r="D19" s="14"/>
      <c r="E19" s="14"/>
      <c r="F19" s="14"/>
      <c r="G19" s="14"/>
      <c r="H19" s="14"/>
      <c r="I19" s="80"/>
      <c r="J19" s="8"/>
      <c r="K19" s="8"/>
      <c r="L19" s="8"/>
    </row>
    <row r="20" spans="1:12" ht="12.75">
      <c r="A20" s="174" t="s">
        <v>258</v>
      </c>
      <c r="B20" s="175"/>
      <c r="C20" s="141" t="s">
        <v>336</v>
      </c>
      <c r="D20" s="131"/>
      <c r="E20" s="131"/>
      <c r="F20" s="131"/>
      <c r="G20" s="131"/>
      <c r="H20" s="131"/>
      <c r="I20" s="132"/>
      <c r="J20" s="8"/>
      <c r="K20" s="8"/>
      <c r="L20" s="8"/>
    </row>
    <row r="21" spans="1:12" ht="12.75">
      <c r="A21" s="79"/>
      <c r="B21" s="20"/>
      <c r="C21" s="19"/>
      <c r="D21" s="14"/>
      <c r="E21" s="14"/>
      <c r="F21" s="14"/>
      <c r="G21" s="14"/>
      <c r="H21" s="14"/>
      <c r="I21" s="80"/>
      <c r="J21" s="8"/>
      <c r="K21" s="8"/>
      <c r="L21" s="8"/>
    </row>
    <row r="22" spans="1:12" ht="12.75">
      <c r="A22" s="174" t="s">
        <v>259</v>
      </c>
      <c r="B22" s="175"/>
      <c r="C22" s="106">
        <v>335</v>
      </c>
      <c r="D22" s="160" t="s">
        <v>334</v>
      </c>
      <c r="E22" s="133"/>
      <c r="F22" s="134"/>
      <c r="G22" s="174"/>
      <c r="H22" s="178"/>
      <c r="I22" s="82"/>
      <c r="J22" s="8"/>
      <c r="K22" s="8"/>
      <c r="L22" s="8"/>
    </row>
    <row r="23" spans="1:12" ht="12.75">
      <c r="A23" s="79"/>
      <c r="B23" s="20"/>
      <c r="C23" s="14"/>
      <c r="D23" s="22"/>
      <c r="E23" s="22"/>
      <c r="F23" s="22"/>
      <c r="G23" s="22"/>
      <c r="H23" s="14"/>
      <c r="I23" s="80"/>
      <c r="J23" s="8"/>
      <c r="K23" s="8"/>
      <c r="L23" s="8"/>
    </row>
    <row r="24" spans="1:12" ht="12.75">
      <c r="A24" s="174" t="s">
        <v>260</v>
      </c>
      <c r="B24" s="175"/>
      <c r="C24" s="106">
        <v>19</v>
      </c>
      <c r="D24" s="160"/>
      <c r="E24" s="133"/>
      <c r="F24" s="133"/>
      <c r="G24" s="134"/>
      <c r="H24" s="47" t="s">
        <v>261</v>
      </c>
      <c r="I24" s="107">
        <v>7</v>
      </c>
      <c r="J24" s="8"/>
      <c r="K24" s="8"/>
      <c r="L24" s="8"/>
    </row>
    <row r="25" spans="1:12" ht="12.75">
      <c r="A25" s="79"/>
      <c r="B25" s="20"/>
      <c r="C25" s="14"/>
      <c r="D25" s="22"/>
      <c r="E25" s="22"/>
      <c r="F25" s="22"/>
      <c r="G25" s="20"/>
      <c r="H25" s="20" t="s">
        <v>318</v>
      </c>
      <c r="I25" s="83"/>
      <c r="J25" s="8"/>
      <c r="K25" s="8"/>
      <c r="L25" s="8"/>
    </row>
    <row r="26" spans="1:12" ht="12.75">
      <c r="A26" s="174" t="s">
        <v>262</v>
      </c>
      <c r="B26" s="175"/>
      <c r="C26" s="108" t="s">
        <v>345</v>
      </c>
      <c r="D26" s="23"/>
      <c r="E26" s="31"/>
      <c r="F26" s="22"/>
      <c r="G26" s="179" t="s">
        <v>263</v>
      </c>
      <c r="H26" s="175"/>
      <c r="I26" s="109" t="s">
        <v>324</v>
      </c>
      <c r="J26" s="8"/>
      <c r="K26" s="8"/>
      <c r="L26" s="8"/>
    </row>
    <row r="27" spans="1:12" ht="12.75">
      <c r="A27" s="79"/>
      <c r="B27" s="20"/>
      <c r="C27" s="14"/>
      <c r="D27" s="22"/>
      <c r="E27" s="22"/>
      <c r="F27" s="22"/>
      <c r="G27" s="22"/>
      <c r="H27" s="14"/>
      <c r="I27" s="84"/>
      <c r="J27" s="8"/>
      <c r="K27" s="8"/>
      <c r="L27" s="8"/>
    </row>
    <row r="28" spans="1:12" ht="12.75">
      <c r="A28" s="144" t="s">
        <v>264</v>
      </c>
      <c r="B28" s="145"/>
      <c r="C28" s="142"/>
      <c r="D28" s="142"/>
      <c r="E28" s="135" t="s">
        <v>265</v>
      </c>
      <c r="F28" s="136"/>
      <c r="G28" s="136"/>
      <c r="H28" s="137" t="s">
        <v>266</v>
      </c>
      <c r="I28" s="138"/>
      <c r="J28" s="8"/>
      <c r="K28" s="8"/>
      <c r="L28" s="8"/>
    </row>
    <row r="29" spans="1:12" ht="12.75">
      <c r="A29" s="85"/>
      <c r="B29" s="31"/>
      <c r="C29" s="31"/>
      <c r="D29" s="24"/>
      <c r="E29" s="14"/>
      <c r="F29" s="14"/>
      <c r="G29" s="14"/>
      <c r="H29" s="25"/>
      <c r="I29" s="84"/>
      <c r="J29" s="8"/>
      <c r="K29" s="8"/>
      <c r="L29" s="8"/>
    </row>
    <row r="30" spans="1:12" ht="12.75">
      <c r="A30" s="143" t="s">
        <v>337</v>
      </c>
      <c r="B30" s="147"/>
      <c r="C30" s="147"/>
      <c r="D30" s="148"/>
      <c r="E30" s="143" t="s">
        <v>338</v>
      </c>
      <c r="F30" s="147"/>
      <c r="G30" s="147"/>
      <c r="H30" s="166" t="s">
        <v>339</v>
      </c>
      <c r="I30" s="167"/>
      <c r="J30" s="8"/>
      <c r="K30" s="8"/>
      <c r="L30" s="8"/>
    </row>
    <row r="31" spans="1:12" ht="12.75">
      <c r="A31" s="79"/>
      <c r="B31" s="20"/>
      <c r="C31" s="19"/>
      <c r="D31" s="139"/>
      <c r="E31" s="139"/>
      <c r="F31" s="139"/>
      <c r="G31" s="140"/>
      <c r="H31" s="14"/>
      <c r="I31" s="86"/>
      <c r="J31" s="8"/>
      <c r="K31" s="8"/>
      <c r="L31" s="8"/>
    </row>
    <row r="32" spans="1:12" ht="12.75">
      <c r="A32" s="143" t="s">
        <v>340</v>
      </c>
      <c r="B32" s="147"/>
      <c r="C32" s="147"/>
      <c r="D32" s="148"/>
      <c r="E32" s="143" t="s">
        <v>341</v>
      </c>
      <c r="F32" s="147"/>
      <c r="G32" s="147"/>
      <c r="H32" s="166" t="s">
        <v>342</v>
      </c>
      <c r="I32" s="167"/>
      <c r="J32" s="8"/>
      <c r="K32" s="8"/>
      <c r="L32" s="8"/>
    </row>
    <row r="33" spans="1:12" ht="12.75">
      <c r="A33" s="79"/>
      <c r="B33" s="20"/>
      <c r="C33" s="19"/>
      <c r="D33" s="26"/>
      <c r="E33" s="26"/>
      <c r="F33" s="26"/>
      <c r="G33" s="27"/>
      <c r="H33" s="14"/>
      <c r="I33" s="87"/>
      <c r="J33" s="8"/>
      <c r="K33" s="8"/>
      <c r="L33" s="8"/>
    </row>
    <row r="34" spans="1:12" ht="12.75">
      <c r="A34" s="143" t="s">
        <v>343</v>
      </c>
      <c r="B34" s="147"/>
      <c r="C34" s="147"/>
      <c r="D34" s="148"/>
      <c r="E34" s="143" t="s">
        <v>346</v>
      </c>
      <c r="F34" s="147"/>
      <c r="G34" s="147"/>
      <c r="H34" s="166" t="s">
        <v>344</v>
      </c>
      <c r="I34" s="167"/>
      <c r="J34" s="8"/>
      <c r="K34" s="8"/>
      <c r="L34" s="8"/>
    </row>
    <row r="35" spans="1:12" ht="12.75">
      <c r="A35" s="79"/>
      <c r="B35" s="20"/>
      <c r="C35" s="19"/>
      <c r="D35" s="26"/>
      <c r="E35" s="26"/>
      <c r="F35" s="26"/>
      <c r="G35" s="27"/>
      <c r="H35" s="14"/>
      <c r="I35" s="87"/>
      <c r="J35" s="8"/>
      <c r="K35" s="8"/>
      <c r="L35" s="8"/>
    </row>
    <row r="36" spans="1:12" ht="12.75">
      <c r="A36" s="143"/>
      <c r="B36" s="147"/>
      <c r="C36" s="147"/>
      <c r="D36" s="148"/>
      <c r="E36" s="143"/>
      <c r="F36" s="147"/>
      <c r="G36" s="147"/>
      <c r="H36" s="166"/>
      <c r="I36" s="167"/>
      <c r="J36" s="8"/>
      <c r="K36" s="8"/>
      <c r="L36" s="8"/>
    </row>
    <row r="37" spans="1:12" ht="12.75">
      <c r="A37" s="88"/>
      <c r="B37" s="28"/>
      <c r="C37" s="149"/>
      <c r="D37" s="150"/>
      <c r="E37" s="14"/>
      <c r="F37" s="149"/>
      <c r="G37" s="150"/>
      <c r="H37" s="14"/>
      <c r="I37" s="80"/>
      <c r="J37" s="8"/>
      <c r="K37" s="8"/>
      <c r="L37" s="8"/>
    </row>
    <row r="38" spans="1:12" ht="12.75">
      <c r="A38" s="143"/>
      <c r="B38" s="147"/>
      <c r="C38" s="147"/>
      <c r="D38" s="148"/>
      <c r="E38" s="143"/>
      <c r="F38" s="147"/>
      <c r="G38" s="147"/>
      <c r="H38" s="166"/>
      <c r="I38" s="167"/>
      <c r="J38" s="8"/>
      <c r="K38" s="8"/>
      <c r="L38" s="8"/>
    </row>
    <row r="39" spans="1:12" ht="12.75">
      <c r="A39" s="88"/>
      <c r="B39" s="28"/>
      <c r="C39" s="29"/>
      <c r="D39" s="30"/>
      <c r="E39" s="14"/>
      <c r="F39" s="29"/>
      <c r="G39" s="30"/>
      <c r="H39" s="14"/>
      <c r="I39" s="80"/>
      <c r="J39" s="8"/>
      <c r="K39" s="8"/>
      <c r="L39" s="8"/>
    </row>
    <row r="40" spans="1:12" ht="12.75">
      <c r="A40" s="143"/>
      <c r="B40" s="147"/>
      <c r="C40" s="147"/>
      <c r="D40" s="148"/>
      <c r="E40" s="143"/>
      <c r="F40" s="147"/>
      <c r="G40" s="147"/>
      <c r="H40" s="166"/>
      <c r="I40" s="167"/>
      <c r="J40" s="8"/>
      <c r="K40" s="8"/>
      <c r="L40" s="8"/>
    </row>
    <row r="41" spans="1:12" ht="12.75">
      <c r="A41" s="110"/>
      <c r="B41" s="31"/>
      <c r="C41" s="31"/>
      <c r="D41" s="31"/>
      <c r="E41" s="21"/>
      <c r="F41" s="111"/>
      <c r="G41" s="111"/>
      <c r="H41" s="112"/>
      <c r="I41" s="89"/>
      <c r="J41" s="8"/>
      <c r="K41" s="8"/>
      <c r="L41" s="8"/>
    </row>
    <row r="42" spans="1:12" ht="12.75">
      <c r="A42" s="88"/>
      <c r="B42" s="28"/>
      <c r="C42" s="29"/>
      <c r="D42" s="30"/>
      <c r="E42" s="14"/>
      <c r="F42" s="29"/>
      <c r="G42" s="30"/>
      <c r="H42" s="14"/>
      <c r="I42" s="80"/>
      <c r="J42" s="8"/>
      <c r="K42" s="8"/>
      <c r="L42" s="8"/>
    </row>
    <row r="43" spans="1:12" ht="12.75">
      <c r="A43" s="90"/>
      <c r="B43" s="32"/>
      <c r="C43" s="32"/>
      <c r="D43" s="18"/>
      <c r="E43" s="18"/>
      <c r="F43" s="32"/>
      <c r="G43" s="18"/>
      <c r="H43" s="18"/>
      <c r="I43" s="91"/>
      <c r="J43" s="8"/>
      <c r="K43" s="8"/>
      <c r="L43" s="8"/>
    </row>
    <row r="44" spans="1:12" ht="12.75">
      <c r="A44" s="158" t="s">
        <v>267</v>
      </c>
      <c r="B44" s="159"/>
      <c r="C44" s="166"/>
      <c r="D44" s="167"/>
      <c r="E44" s="24"/>
      <c r="F44" s="160"/>
      <c r="G44" s="147"/>
      <c r="H44" s="147"/>
      <c r="I44" s="148"/>
      <c r="J44" s="8"/>
      <c r="K44" s="8"/>
      <c r="L44" s="8"/>
    </row>
    <row r="45" spans="1:12" ht="12.75">
      <c r="A45" s="88"/>
      <c r="B45" s="28"/>
      <c r="C45" s="149"/>
      <c r="D45" s="150"/>
      <c r="E45" s="14"/>
      <c r="F45" s="149"/>
      <c r="G45" s="151"/>
      <c r="H45" s="33"/>
      <c r="I45" s="92"/>
      <c r="J45" s="8"/>
      <c r="K45" s="8"/>
      <c r="L45" s="8"/>
    </row>
    <row r="46" spans="1:12" ht="12.75">
      <c r="A46" s="158" t="s">
        <v>268</v>
      </c>
      <c r="B46" s="159"/>
      <c r="C46" s="160" t="s">
        <v>327</v>
      </c>
      <c r="D46" s="161"/>
      <c r="E46" s="161"/>
      <c r="F46" s="161"/>
      <c r="G46" s="161"/>
      <c r="H46" s="161"/>
      <c r="I46" s="162"/>
      <c r="J46" s="8"/>
      <c r="K46" s="8"/>
      <c r="L46" s="8"/>
    </row>
    <row r="47" spans="1:12" ht="12.75">
      <c r="A47" s="79"/>
      <c r="B47" s="20"/>
      <c r="C47" s="19" t="s">
        <v>269</v>
      </c>
      <c r="D47" s="14"/>
      <c r="E47" s="14"/>
      <c r="F47" s="14"/>
      <c r="G47" s="14"/>
      <c r="H47" s="14"/>
      <c r="I47" s="80"/>
      <c r="J47" s="8"/>
      <c r="K47" s="8"/>
      <c r="L47" s="8"/>
    </row>
    <row r="48" spans="1:12" ht="12.75">
      <c r="A48" s="158" t="s">
        <v>270</v>
      </c>
      <c r="B48" s="159"/>
      <c r="C48" s="163" t="s">
        <v>325</v>
      </c>
      <c r="D48" s="164"/>
      <c r="E48" s="165"/>
      <c r="F48" s="14"/>
      <c r="G48" s="47" t="s">
        <v>271</v>
      </c>
      <c r="H48" s="163" t="s">
        <v>325</v>
      </c>
      <c r="I48" s="165"/>
      <c r="J48" s="8"/>
      <c r="K48" s="8"/>
      <c r="L48" s="8"/>
    </row>
    <row r="49" spans="1:12" ht="12.75">
      <c r="A49" s="79"/>
      <c r="B49" s="20"/>
      <c r="C49" s="19"/>
      <c r="D49" s="14"/>
      <c r="E49" s="14"/>
      <c r="F49" s="14"/>
      <c r="G49" s="14"/>
      <c r="H49" s="14"/>
      <c r="I49" s="80"/>
      <c r="J49" s="8"/>
      <c r="K49" s="8"/>
      <c r="L49" s="8"/>
    </row>
    <row r="50" spans="1:12" ht="12.75">
      <c r="A50" s="158" t="s">
        <v>257</v>
      </c>
      <c r="B50" s="159"/>
      <c r="C50" s="173" t="s">
        <v>323</v>
      </c>
      <c r="D50" s="164"/>
      <c r="E50" s="164"/>
      <c r="F50" s="164"/>
      <c r="G50" s="164"/>
      <c r="H50" s="164"/>
      <c r="I50" s="165"/>
      <c r="J50" s="8"/>
      <c r="K50" s="8"/>
      <c r="L50" s="8"/>
    </row>
    <row r="51" spans="1:12" ht="12.75">
      <c r="A51" s="79"/>
      <c r="B51" s="20"/>
      <c r="C51" s="14"/>
      <c r="D51" s="14"/>
      <c r="E51" s="14"/>
      <c r="F51" s="14"/>
      <c r="G51" s="14"/>
      <c r="H51" s="14"/>
      <c r="I51" s="80"/>
      <c r="J51" s="8"/>
      <c r="K51" s="8"/>
      <c r="L51" s="8"/>
    </row>
    <row r="52" spans="1:12" ht="12.75">
      <c r="A52" s="174" t="s">
        <v>272</v>
      </c>
      <c r="B52" s="175"/>
      <c r="C52" s="163" t="s">
        <v>326</v>
      </c>
      <c r="D52" s="164"/>
      <c r="E52" s="164"/>
      <c r="F52" s="164"/>
      <c r="G52" s="164"/>
      <c r="H52" s="164"/>
      <c r="I52" s="176"/>
      <c r="J52" s="8"/>
      <c r="K52" s="8"/>
      <c r="L52" s="8"/>
    </row>
    <row r="53" spans="1:12" ht="12.75">
      <c r="A53" s="93"/>
      <c r="B53" s="18"/>
      <c r="C53" s="157" t="s">
        <v>273</v>
      </c>
      <c r="D53" s="157"/>
      <c r="E53" s="157"/>
      <c r="F53" s="157"/>
      <c r="G53" s="157"/>
      <c r="H53" s="157"/>
      <c r="I53" s="94"/>
      <c r="J53" s="8"/>
      <c r="K53" s="8"/>
      <c r="L53" s="8"/>
    </row>
    <row r="54" spans="1:12" ht="12.75">
      <c r="A54" s="93"/>
      <c r="B54" s="18"/>
      <c r="C54" s="34"/>
      <c r="D54" s="34"/>
      <c r="E54" s="34"/>
      <c r="F54" s="34"/>
      <c r="G54" s="34"/>
      <c r="H54" s="34"/>
      <c r="I54" s="94"/>
      <c r="J54" s="8"/>
      <c r="K54" s="8"/>
      <c r="L54" s="8"/>
    </row>
    <row r="55" spans="1:12" ht="12.75">
      <c r="A55" s="93"/>
      <c r="B55" s="177" t="s">
        <v>274</v>
      </c>
      <c r="C55" s="146"/>
      <c r="D55" s="146"/>
      <c r="E55" s="146"/>
      <c r="F55" s="45"/>
      <c r="G55" s="45"/>
      <c r="H55" s="45"/>
      <c r="I55" s="95"/>
      <c r="J55" s="8"/>
      <c r="K55" s="8"/>
      <c r="L55" s="8"/>
    </row>
    <row r="56" spans="1:12" ht="12.75">
      <c r="A56" s="93"/>
      <c r="B56" s="152" t="s">
        <v>306</v>
      </c>
      <c r="C56" s="153"/>
      <c r="D56" s="153"/>
      <c r="E56" s="153"/>
      <c r="F56" s="153"/>
      <c r="G56" s="153"/>
      <c r="H56" s="153"/>
      <c r="I56" s="154"/>
      <c r="J56" s="8"/>
      <c r="K56" s="8"/>
      <c r="L56" s="8"/>
    </row>
    <row r="57" spans="1:12" ht="12.75">
      <c r="A57" s="93"/>
      <c r="B57" s="152" t="s">
        <v>307</v>
      </c>
      <c r="C57" s="153"/>
      <c r="D57" s="153"/>
      <c r="E57" s="153"/>
      <c r="F57" s="153"/>
      <c r="G57" s="153"/>
      <c r="H57" s="153"/>
      <c r="I57" s="95"/>
      <c r="J57" s="8"/>
      <c r="K57" s="8"/>
      <c r="L57" s="8"/>
    </row>
    <row r="58" spans="1:12" ht="12.75">
      <c r="A58" s="93"/>
      <c r="B58" s="152" t="s">
        <v>308</v>
      </c>
      <c r="C58" s="153"/>
      <c r="D58" s="153"/>
      <c r="E58" s="153"/>
      <c r="F58" s="153"/>
      <c r="G58" s="153"/>
      <c r="H58" s="153"/>
      <c r="I58" s="154"/>
      <c r="J58" s="8"/>
      <c r="K58" s="8"/>
      <c r="L58" s="8"/>
    </row>
    <row r="59" spans="1:12" ht="12.75">
      <c r="A59" s="93"/>
      <c r="B59" s="152" t="s">
        <v>309</v>
      </c>
      <c r="C59" s="153"/>
      <c r="D59" s="153"/>
      <c r="E59" s="153"/>
      <c r="F59" s="153"/>
      <c r="G59" s="153"/>
      <c r="H59" s="153"/>
      <c r="I59" s="154"/>
      <c r="J59" s="8"/>
      <c r="K59" s="8"/>
      <c r="L59" s="8"/>
    </row>
    <row r="60" spans="1:12" ht="12.75">
      <c r="A60" s="93"/>
      <c r="B60" s="96"/>
      <c r="C60" s="97"/>
      <c r="D60" s="97"/>
      <c r="E60" s="97"/>
      <c r="F60" s="97"/>
      <c r="G60" s="97"/>
      <c r="H60" s="97"/>
      <c r="I60" s="98"/>
      <c r="J60" s="8"/>
      <c r="K60" s="8"/>
      <c r="L60" s="8"/>
    </row>
    <row r="61" spans="1:12" ht="13.5" thickBot="1">
      <c r="A61" s="99" t="s">
        <v>275</v>
      </c>
      <c r="B61" s="14"/>
      <c r="C61" s="14"/>
      <c r="D61" s="14"/>
      <c r="E61" s="14"/>
      <c r="F61" s="14"/>
      <c r="G61" s="35"/>
      <c r="H61" s="36"/>
      <c r="I61" s="100"/>
      <c r="J61" s="8"/>
      <c r="K61" s="8"/>
      <c r="L61" s="8"/>
    </row>
    <row r="62" spans="1:12" ht="12.75">
      <c r="A62" s="75"/>
      <c r="B62" s="14"/>
      <c r="C62" s="14"/>
      <c r="D62" s="14"/>
      <c r="E62" s="18" t="s">
        <v>276</v>
      </c>
      <c r="F62" s="31"/>
      <c r="G62" s="168" t="s">
        <v>277</v>
      </c>
      <c r="H62" s="169"/>
      <c r="I62" s="170"/>
      <c r="J62" s="8"/>
      <c r="K62" s="8"/>
      <c r="L62" s="8"/>
    </row>
    <row r="63" spans="1:12" ht="12.75">
      <c r="A63" s="101"/>
      <c r="B63" s="102"/>
      <c r="C63" s="103"/>
      <c r="D63" s="103"/>
      <c r="E63" s="103"/>
      <c r="F63" s="103"/>
      <c r="G63" s="171"/>
      <c r="H63" s="172"/>
      <c r="I63" s="104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H40:I40"/>
    <mergeCell ref="A34:D34"/>
    <mergeCell ref="E34:G34"/>
    <mergeCell ref="H34:I34"/>
    <mergeCell ref="A36:D36"/>
    <mergeCell ref="E36:G36"/>
    <mergeCell ref="H36:I36"/>
    <mergeCell ref="F44:I44"/>
    <mergeCell ref="C45:D45"/>
    <mergeCell ref="F45:G45"/>
    <mergeCell ref="C37:D37"/>
    <mergeCell ref="F37:G37"/>
    <mergeCell ref="A38:D38"/>
    <mergeCell ref="E38:G38"/>
    <mergeCell ref="H38:I38"/>
    <mergeCell ref="A40:D40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50" r:id="rId3" display="info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="110" zoomScaleSheetLayoutView="110" zoomScalePageLayoutView="0" workbookViewId="0" topLeftCell="A52">
      <selection activeCell="J86" sqref="J86"/>
    </sheetView>
  </sheetViews>
  <sheetFormatPr defaultColWidth="9.140625" defaultRowHeight="12.75"/>
  <cols>
    <col min="1" max="9" width="9.140625" style="48" customWidth="1"/>
    <col min="10" max="10" width="11.140625" style="61" bestFit="1" customWidth="1"/>
    <col min="11" max="11" width="11.140625" style="61" customWidth="1"/>
    <col min="12" max="12" width="9.140625" style="48" customWidth="1"/>
    <col min="13" max="13" width="10.28125" style="48" bestFit="1" customWidth="1"/>
    <col min="14" max="16384" width="9.140625" style="48" customWidth="1"/>
  </cols>
  <sheetData>
    <row r="1" spans="1:11" ht="12.75" customHeight="1">
      <c r="A1" s="197" t="s">
        <v>153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328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>
      <c r="A3" s="199" t="s">
        <v>7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22.5">
      <c r="A4" s="202" t="s">
        <v>59</v>
      </c>
      <c r="B4" s="203"/>
      <c r="C4" s="203"/>
      <c r="D4" s="203"/>
      <c r="E4" s="203"/>
      <c r="F4" s="203"/>
      <c r="G4" s="203"/>
      <c r="H4" s="204"/>
      <c r="I4" s="52" t="s">
        <v>278</v>
      </c>
      <c r="J4" s="128" t="s">
        <v>319</v>
      </c>
      <c r="K4" s="116" t="s">
        <v>320</v>
      </c>
    </row>
    <row r="5" spans="1:11" ht="12.75">
      <c r="A5" s="193">
        <v>1</v>
      </c>
      <c r="B5" s="193"/>
      <c r="C5" s="193"/>
      <c r="D5" s="193"/>
      <c r="E5" s="193"/>
      <c r="F5" s="193"/>
      <c r="G5" s="193"/>
      <c r="H5" s="193"/>
      <c r="I5" s="51">
        <v>2</v>
      </c>
      <c r="J5" s="115">
        <v>3</v>
      </c>
      <c r="K5" s="115">
        <v>4</v>
      </c>
    </row>
    <row r="6" spans="1:11" ht="12.75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6"/>
    </row>
    <row r="7" spans="1:11" ht="12.75">
      <c r="A7" s="208" t="s">
        <v>60</v>
      </c>
      <c r="B7" s="209"/>
      <c r="C7" s="209"/>
      <c r="D7" s="209"/>
      <c r="E7" s="209"/>
      <c r="F7" s="209"/>
      <c r="G7" s="209"/>
      <c r="H7" s="210"/>
      <c r="I7" s="3">
        <v>1</v>
      </c>
      <c r="J7" s="119"/>
      <c r="K7" s="119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49">
        <f>J9+J16+J26+J35+J39</f>
        <v>101746238</v>
      </c>
      <c r="K8" s="49">
        <f>K9+K16+K26+K35+K39</f>
        <v>97888667</v>
      </c>
    </row>
    <row r="9" spans="1:11" ht="12.75">
      <c r="A9" s="205" t="s">
        <v>205</v>
      </c>
      <c r="B9" s="206"/>
      <c r="C9" s="206"/>
      <c r="D9" s="206"/>
      <c r="E9" s="206"/>
      <c r="F9" s="206"/>
      <c r="G9" s="206"/>
      <c r="H9" s="207"/>
      <c r="I9" s="1">
        <v>3</v>
      </c>
      <c r="J9" s="49">
        <f>SUM(J10:J15)</f>
        <v>0</v>
      </c>
      <c r="K9" s="49">
        <f>SUM(K10:K15)</f>
        <v>0</v>
      </c>
    </row>
    <row r="10" spans="1:11" ht="12.75">
      <c r="A10" s="205" t="s">
        <v>112</v>
      </c>
      <c r="B10" s="206"/>
      <c r="C10" s="206"/>
      <c r="D10" s="206"/>
      <c r="E10" s="206"/>
      <c r="F10" s="206"/>
      <c r="G10" s="206"/>
      <c r="H10" s="207"/>
      <c r="I10" s="1">
        <v>4</v>
      </c>
      <c r="J10" s="6"/>
      <c r="K10" s="6"/>
    </row>
    <row r="11" spans="1:11" ht="12.75">
      <c r="A11" s="205" t="s">
        <v>14</v>
      </c>
      <c r="B11" s="206"/>
      <c r="C11" s="206"/>
      <c r="D11" s="206"/>
      <c r="E11" s="206"/>
      <c r="F11" s="206"/>
      <c r="G11" s="206"/>
      <c r="H11" s="207"/>
      <c r="I11" s="1">
        <v>5</v>
      </c>
      <c r="J11" s="6"/>
      <c r="K11" s="6"/>
    </row>
    <row r="12" spans="1:11" ht="12.75">
      <c r="A12" s="205" t="s">
        <v>113</v>
      </c>
      <c r="B12" s="206"/>
      <c r="C12" s="206"/>
      <c r="D12" s="206"/>
      <c r="E12" s="206"/>
      <c r="F12" s="206"/>
      <c r="G12" s="206"/>
      <c r="H12" s="207"/>
      <c r="I12" s="1">
        <v>6</v>
      </c>
      <c r="J12" s="6"/>
      <c r="K12" s="6"/>
    </row>
    <row r="13" spans="1:11" ht="12.75">
      <c r="A13" s="205" t="s">
        <v>208</v>
      </c>
      <c r="B13" s="206"/>
      <c r="C13" s="206"/>
      <c r="D13" s="206"/>
      <c r="E13" s="206"/>
      <c r="F13" s="206"/>
      <c r="G13" s="206"/>
      <c r="H13" s="207"/>
      <c r="I13" s="1">
        <v>7</v>
      </c>
      <c r="J13" s="6"/>
      <c r="K13" s="6"/>
    </row>
    <row r="14" spans="1:11" ht="12.75">
      <c r="A14" s="205" t="s">
        <v>209</v>
      </c>
      <c r="B14" s="206"/>
      <c r="C14" s="206"/>
      <c r="D14" s="206"/>
      <c r="E14" s="206"/>
      <c r="F14" s="206"/>
      <c r="G14" s="206"/>
      <c r="H14" s="207"/>
      <c r="I14" s="1">
        <v>8</v>
      </c>
      <c r="J14" s="6"/>
      <c r="K14" s="6"/>
    </row>
    <row r="15" spans="1:11" ht="12.75">
      <c r="A15" s="205" t="s">
        <v>210</v>
      </c>
      <c r="B15" s="206"/>
      <c r="C15" s="206"/>
      <c r="D15" s="206"/>
      <c r="E15" s="206"/>
      <c r="F15" s="206"/>
      <c r="G15" s="206"/>
      <c r="H15" s="207"/>
      <c r="I15" s="1">
        <v>9</v>
      </c>
      <c r="J15" s="6"/>
      <c r="K15" s="6"/>
    </row>
    <row r="16" spans="1:11" ht="12.75">
      <c r="A16" s="205" t="s">
        <v>206</v>
      </c>
      <c r="B16" s="206"/>
      <c r="C16" s="206"/>
      <c r="D16" s="206"/>
      <c r="E16" s="206"/>
      <c r="F16" s="206"/>
      <c r="G16" s="206"/>
      <c r="H16" s="207"/>
      <c r="I16" s="1">
        <v>10</v>
      </c>
      <c r="J16" s="49">
        <f>SUM(J17:J25)</f>
        <v>101686238</v>
      </c>
      <c r="K16" s="49">
        <f>SUM(K17:K25)</f>
        <v>97828667</v>
      </c>
    </row>
    <row r="17" spans="1:11" ht="12.75">
      <c r="A17" s="205" t="s">
        <v>211</v>
      </c>
      <c r="B17" s="206"/>
      <c r="C17" s="206"/>
      <c r="D17" s="206"/>
      <c r="E17" s="206"/>
      <c r="F17" s="206"/>
      <c r="G17" s="206"/>
      <c r="H17" s="207"/>
      <c r="I17" s="1">
        <v>11</v>
      </c>
      <c r="J17" s="6">
        <v>6596589</v>
      </c>
      <c r="K17" s="6">
        <v>6428784</v>
      </c>
    </row>
    <row r="18" spans="1:11" ht="12.75">
      <c r="A18" s="205" t="s">
        <v>247</v>
      </c>
      <c r="B18" s="206"/>
      <c r="C18" s="206"/>
      <c r="D18" s="206"/>
      <c r="E18" s="206"/>
      <c r="F18" s="206"/>
      <c r="G18" s="206"/>
      <c r="H18" s="207"/>
      <c r="I18" s="1">
        <v>12</v>
      </c>
      <c r="J18" s="6">
        <v>21255272</v>
      </c>
      <c r="K18" s="6">
        <v>20715804</v>
      </c>
    </row>
    <row r="19" spans="1:11" ht="12.75">
      <c r="A19" s="205" t="s">
        <v>212</v>
      </c>
      <c r="B19" s="206"/>
      <c r="C19" s="206"/>
      <c r="D19" s="206"/>
      <c r="E19" s="206"/>
      <c r="F19" s="206"/>
      <c r="G19" s="206"/>
      <c r="H19" s="207"/>
      <c r="I19" s="1">
        <v>13</v>
      </c>
      <c r="J19" s="6">
        <v>2008913</v>
      </c>
      <c r="K19" s="6">
        <v>1130861</v>
      </c>
    </row>
    <row r="20" spans="1:11" ht="12.75">
      <c r="A20" s="205" t="s">
        <v>27</v>
      </c>
      <c r="B20" s="206"/>
      <c r="C20" s="206"/>
      <c r="D20" s="206"/>
      <c r="E20" s="206"/>
      <c r="F20" s="206"/>
      <c r="G20" s="206"/>
      <c r="H20" s="207"/>
      <c r="I20" s="1">
        <v>14</v>
      </c>
      <c r="J20" s="6">
        <v>837895</v>
      </c>
      <c r="K20" s="6">
        <v>367002</v>
      </c>
    </row>
    <row r="21" spans="1:11" ht="12.75">
      <c r="A21" s="205" t="s">
        <v>28</v>
      </c>
      <c r="B21" s="206"/>
      <c r="C21" s="206"/>
      <c r="D21" s="206"/>
      <c r="E21" s="206"/>
      <c r="F21" s="206"/>
      <c r="G21" s="206"/>
      <c r="H21" s="207"/>
      <c r="I21" s="1">
        <v>15</v>
      </c>
      <c r="J21" s="6"/>
      <c r="K21" s="6"/>
    </row>
    <row r="22" spans="1:11" ht="12.75">
      <c r="A22" s="205" t="s">
        <v>72</v>
      </c>
      <c r="B22" s="206"/>
      <c r="C22" s="206"/>
      <c r="D22" s="206"/>
      <c r="E22" s="206"/>
      <c r="F22" s="206"/>
      <c r="G22" s="206"/>
      <c r="H22" s="207"/>
      <c r="I22" s="1">
        <v>16</v>
      </c>
      <c r="J22" s="6">
        <v>0</v>
      </c>
      <c r="K22" s="6">
        <v>450</v>
      </c>
    </row>
    <row r="23" spans="1:11" ht="12.75">
      <c r="A23" s="205" t="s">
        <v>73</v>
      </c>
      <c r="B23" s="206"/>
      <c r="C23" s="206"/>
      <c r="D23" s="206"/>
      <c r="E23" s="206"/>
      <c r="F23" s="206"/>
      <c r="G23" s="206"/>
      <c r="H23" s="207"/>
      <c r="I23" s="1">
        <v>17</v>
      </c>
      <c r="J23" s="6"/>
      <c r="K23" s="6"/>
    </row>
    <row r="24" spans="1:11" ht="12.75">
      <c r="A24" s="205" t="s">
        <v>74</v>
      </c>
      <c r="B24" s="206"/>
      <c r="C24" s="206"/>
      <c r="D24" s="206"/>
      <c r="E24" s="206"/>
      <c r="F24" s="206"/>
      <c r="G24" s="206"/>
      <c r="H24" s="207"/>
      <c r="I24" s="1">
        <v>18</v>
      </c>
      <c r="J24" s="6"/>
      <c r="K24" s="6"/>
    </row>
    <row r="25" spans="1:11" ht="12.75">
      <c r="A25" s="205" t="s">
        <v>75</v>
      </c>
      <c r="B25" s="206"/>
      <c r="C25" s="206"/>
      <c r="D25" s="206"/>
      <c r="E25" s="206"/>
      <c r="F25" s="206"/>
      <c r="G25" s="206"/>
      <c r="H25" s="207"/>
      <c r="I25" s="1">
        <v>19</v>
      </c>
      <c r="J25" s="6">
        <v>70987569</v>
      </c>
      <c r="K25" s="6">
        <v>69185766</v>
      </c>
    </row>
    <row r="26" spans="1:11" ht="12.75">
      <c r="A26" s="205" t="s">
        <v>190</v>
      </c>
      <c r="B26" s="206"/>
      <c r="C26" s="206"/>
      <c r="D26" s="206"/>
      <c r="E26" s="206"/>
      <c r="F26" s="206"/>
      <c r="G26" s="206"/>
      <c r="H26" s="207"/>
      <c r="I26" s="1">
        <v>20</v>
      </c>
      <c r="J26" s="49">
        <f>SUM(J27:J34)</f>
        <v>60000</v>
      </c>
      <c r="K26" s="49">
        <f>SUM(K27:K34)</f>
        <v>60000</v>
      </c>
    </row>
    <row r="27" spans="1:11" ht="12.75">
      <c r="A27" s="205" t="s">
        <v>76</v>
      </c>
      <c r="B27" s="206"/>
      <c r="C27" s="206"/>
      <c r="D27" s="206"/>
      <c r="E27" s="206"/>
      <c r="F27" s="206"/>
      <c r="G27" s="206"/>
      <c r="H27" s="207"/>
      <c r="I27" s="1">
        <v>21</v>
      </c>
      <c r="J27" s="6">
        <v>60000</v>
      </c>
      <c r="K27" s="6">
        <v>60000</v>
      </c>
    </row>
    <row r="28" spans="1:11" ht="12.75">
      <c r="A28" s="205" t="s">
        <v>77</v>
      </c>
      <c r="B28" s="206"/>
      <c r="C28" s="206"/>
      <c r="D28" s="206"/>
      <c r="E28" s="206"/>
      <c r="F28" s="206"/>
      <c r="G28" s="206"/>
      <c r="H28" s="207"/>
      <c r="I28" s="1">
        <v>22</v>
      </c>
      <c r="J28" s="6"/>
      <c r="K28" s="6"/>
    </row>
    <row r="29" spans="1:11" ht="12.75">
      <c r="A29" s="205" t="s">
        <v>78</v>
      </c>
      <c r="B29" s="206"/>
      <c r="C29" s="206"/>
      <c r="D29" s="206"/>
      <c r="E29" s="206"/>
      <c r="F29" s="206"/>
      <c r="G29" s="206"/>
      <c r="H29" s="207"/>
      <c r="I29" s="1">
        <v>23</v>
      </c>
      <c r="J29" s="6"/>
      <c r="K29" s="6"/>
    </row>
    <row r="30" spans="1:11" ht="12.75">
      <c r="A30" s="205" t="s">
        <v>83</v>
      </c>
      <c r="B30" s="206"/>
      <c r="C30" s="206"/>
      <c r="D30" s="206"/>
      <c r="E30" s="206"/>
      <c r="F30" s="206"/>
      <c r="G30" s="206"/>
      <c r="H30" s="207"/>
      <c r="I30" s="1">
        <v>24</v>
      </c>
      <c r="J30" s="6"/>
      <c r="K30" s="6"/>
    </row>
    <row r="31" spans="1:11" ht="12.75">
      <c r="A31" s="205" t="s">
        <v>84</v>
      </c>
      <c r="B31" s="206"/>
      <c r="C31" s="206"/>
      <c r="D31" s="206"/>
      <c r="E31" s="206"/>
      <c r="F31" s="206"/>
      <c r="G31" s="206"/>
      <c r="H31" s="207"/>
      <c r="I31" s="1">
        <v>25</v>
      </c>
      <c r="J31" s="6"/>
      <c r="K31" s="6"/>
    </row>
    <row r="32" spans="1:11" ht="12.75">
      <c r="A32" s="205" t="s">
        <v>85</v>
      </c>
      <c r="B32" s="206"/>
      <c r="C32" s="206"/>
      <c r="D32" s="206"/>
      <c r="E32" s="206"/>
      <c r="F32" s="206"/>
      <c r="G32" s="206"/>
      <c r="H32" s="207"/>
      <c r="I32" s="1">
        <v>26</v>
      </c>
      <c r="J32" s="6"/>
      <c r="K32" s="6"/>
    </row>
    <row r="33" spans="1:11" ht="12.75">
      <c r="A33" s="205" t="s">
        <v>79</v>
      </c>
      <c r="B33" s="206"/>
      <c r="C33" s="206"/>
      <c r="D33" s="206"/>
      <c r="E33" s="206"/>
      <c r="F33" s="206"/>
      <c r="G33" s="206"/>
      <c r="H33" s="207"/>
      <c r="I33" s="1">
        <v>27</v>
      </c>
      <c r="J33" s="6"/>
      <c r="K33" s="6"/>
    </row>
    <row r="34" spans="1:11" ht="12.75">
      <c r="A34" s="205" t="s">
        <v>183</v>
      </c>
      <c r="B34" s="206"/>
      <c r="C34" s="206"/>
      <c r="D34" s="206"/>
      <c r="E34" s="206"/>
      <c r="F34" s="206"/>
      <c r="G34" s="206"/>
      <c r="H34" s="207"/>
      <c r="I34" s="1">
        <v>28</v>
      </c>
      <c r="J34" s="6"/>
      <c r="K34" s="6"/>
    </row>
    <row r="35" spans="1:11" ht="12.75">
      <c r="A35" s="205" t="s">
        <v>184</v>
      </c>
      <c r="B35" s="206"/>
      <c r="C35" s="206"/>
      <c r="D35" s="206"/>
      <c r="E35" s="206"/>
      <c r="F35" s="206"/>
      <c r="G35" s="206"/>
      <c r="H35" s="207"/>
      <c r="I35" s="1">
        <v>29</v>
      </c>
      <c r="J35" s="49">
        <f>SUM(J36:J38)</f>
        <v>0</v>
      </c>
      <c r="K35" s="49">
        <f>SUM(K36:K38)</f>
        <v>0</v>
      </c>
    </row>
    <row r="36" spans="1:11" ht="12.75">
      <c r="A36" s="205" t="s">
        <v>80</v>
      </c>
      <c r="B36" s="206"/>
      <c r="C36" s="206"/>
      <c r="D36" s="206"/>
      <c r="E36" s="206"/>
      <c r="F36" s="206"/>
      <c r="G36" s="206"/>
      <c r="H36" s="207"/>
      <c r="I36" s="1">
        <v>30</v>
      </c>
      <c r="J36" s="6"/>
      <c r="K36" s="6"/>
    </row>
    <row r="37" spans="1:11" ht="12.75">
      <c r="A37" s="205" t="s">
        <v>81</v>
      </c>
      <c r="B37" s="206"/>
      <c r="C37" s="206"/>
      <c r="D37" s="206"/>
      <c r="E37" s="206"/>
      <c r="F37" s="206"/>
      <c r="G37" s="206"/>
      <c r="H37" s="207"/>
      <c r="I37" s="1">
        <v>31</v>
      </c>
      <c r="J37" s="6"/>
      <c r="K37" s="6"/>
    </row>
    <row r="38" spans="1:11" ht="12.75">
      <c r="A38" s="205" t="s">
        <v>82</v>
      </c>
      <c r="B38" s="206"/>
      <c r="C38" s="206"/>
      <c r="D38" s="206"/>
      <c r="E38" s="206"/>
      <c r="F38" s="206"/>
      <c r="G38" s="206"/>
      <c r="H38" s="207"/>
      <c r="I38" s="1">
        <v>32</v>
      </c>
      <c r="J38" s="6"/>
      <c r="K38" s="6"/>
    </row>
    <row r="39" spans="1:11" ht="12.75">
      <c r="A39" s="205" t="s">
        <v>185</v>
      </c>
      <c r="B39" s="206"/>
      <c r="C39" s="206"/>
      <c r="D39" s="206"/>
      <c r="E39" s="206"/>
      <c r="F39" s="206"/>
      <c r="G39" s="206"/>
      <c r="H39" s="207"/>
      <c r="I39" s="1">
        <v>33</v>
      </c>
      <c r="J39" s="6"/>
      <c r="K39" s="6"/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49">
        <f>J41+J49+J56+J64</f>
        <v>22509534</v>
      </c>
      <c r="K40" s="49">
        <f>K41+K49+K56+K64</f>
        <v>24548114</v>
      </c>
    </row>
    <row r="41" spans="1:11" ht="12.75">
      <c r="A41" s="205" t="s">
        <v>100</v>
      </c>
      <c r="B41" s="206"/>
      <c r="C41" s="206"/>
      <c r="D41" s="206"/>
      <c r="E41" s="206"/>
      <c r="F41" s="206"/>
      <c r="G41" s="206"/>
      <c r="H41" s="207"/>
      <c r="I41" s="1">
        <v>35</v>
      </c>
      <c r="J41" s="49">
        <f>SUM(J42:J48)</f>
        <v>500250</v>
      </c>
      <c r="K41" s="49">
        <f>SUM(K42:K48)</f>
        <v>463970</v>
      </c>
    </row>
    <row r="42" spans="1:11" ht="12.75">
      <c r="A42" s="205" t="s">
        <v>117</v>
      </c>
      <c r="B42" s="206"/>
      <c r="C42" s="206"/>
      <c r="D42" s="206"/>
      <c r="E42" s="206"/>
      <c r="F42" s="206"/>
      <c r="G42" s="206"/>
      <c r="H42" s="207"/>
      <c r="I42" s="1">
        <v>36</v>
      </c>
      <c r="J42" s="6">
        <v>500250</v>
      </c>
      <c r="K42" s="6">
        <v>393494</v>
      </c>
    </row>
    <row r="43" spans="1:11" ht="12.75">
      <c r="A43" s="205" t="s">
        <v>118</v>
      </c>
      <c r="B43" s="206"/>
      <c r="C43" s="206"/>
      <c r="D43" s="206"/>
      <c r="E43" s="206"/>
      <c r="F43" s="206"/>
      <c r="G43" s="206"/>
      <c r="H43" s="207"/>
      <c r="I43" s="1">
        <v>37</v>
      </c>
      <c r="J43" s="6"/>
      <c r="K43" s="6"/>
    </row>
    <row r="44" spans="1:11" ht="12.75">
      <c r="A44" s="205" t="s">
        <v>86</v>
      </c>
      <c r="B44" s="206"/>
      <c r="C44" s="206"/>
      <c r="D44" s="206"/>
      <c r="E44" s="206"/>
      <c r="F44" s="206"/>
      <c r="G44" s="206"/>
      <c r="H44" s="207"/>
      <c r="I44" s="1">
        <v>38</v>
      </c>
      <c r="J44" s="6"/>
      <c r="K44" s="6"/>
    </row>
    <row r="45" spans="1:11" ht="12.75">
      <c r="A45" s="205" t="s">
        <v>87</v>
      </c>
      <c r="B45" s="206"/>
      <c r="C45" s="206"/>
      <c r="D45" s="206"/>
      <c r="E45" s="206"/>
      <c r="F45" s="206"/>
      <c r="G45" s="206"/>
      <c r="H45" s="207"/>
      <c r="I45" s="1">
        <v>39</v>
      </c>
      <c r="J45" s="6"/>
      <c r="K45" s="6"/>
    </row>
    <row r="46" spans="1:11" ht="12.75">
      <c r="A46" s="205" t="s">
        <v>88</v>
      </c>
      <c r="B46" s="206"/>
      <c r="C46" s="206"/>
      <c r="D46" s="206"/>
      <c r="E46" s="206"/>
      <c r="F46" s="206"/>
      <c r="G46" s="206"/>
      <c r="H46" s="207"/>
      <c r="I46" s="1">
        <v>40</v>
      </c>
      <c r="J46" s="6"/>
      <c r="K46" s="6">
        <v>70476</v>
      </c>
    </row>
    <row r="47" spans="1:11" ht="12.75">
      <c r="A47" s="205" t="s">
        <v>89</v>
      </c>
      <c r="B47" s="206"/>
      <c r="C47" s="206"/>
      <c r="D47" s="206"/>
      <c r="E47" s="206"/>
      <c r="F47" s="206"/>
      <c r="G47" s="206"/>
      <c r="H47" s="207"/>
      <c r="I47" s="1">
        <v>41</v>
      </c>
      <c r="J47" s="6"/>
      <c r="K47" s="6"/>
    </row>
    <row r="48" spans="1:11" ht="12.75">
      <c r="A48" s="205" t="s">
        <v>90</v>
      </c>
      <c r="B48" s="206"/>
      <c r="C48" s="206"/>
      <c r="D48" s="206"/>
      <c r="E48" s="206"/>
      <c r="F48" s="206"/>
      <c r="G48" s="206"/>
      <c r="H48" s="207"/>
      <c r="I48" s="1">
        <v>42</v>
      </c>
      <c r="J48" s="6"/>
      <c r="K48" s="6"/>
    </row>
    <row r="49" spans="1:11" ht="12.75">
      <c r="A49" s="205" t="s">
        <v>101</v>
      </c>
      <c r="B49" s="206"/>
      <c r="C49" s="206"/>
      <c r="D49" s="206"/>
      <c r="E49" s="206"/>
      <c r="F49" s="206"/>
      <c r="G49" s="206"/>
      <c r="H49" s="207"/>
      <c r="I49" s="1">
        <v>43</v>
      </c>
      <c r="J49" s="49">
        <f>SUM(J50:J55)</f>
        <v>21165866</v>
      </c>
      <c r="K49" s="49">
        <f>SUM(K50:K55)</f>
        <v>23866278</v>
      </c>
    </row>
    <row r="50" spans="1:11" ht="12.75">
      <c r="A50" s="205" t="s">
        <v>200</v>
      </c>
      <c r="B50" s="206"/>
      <c r="C50" s="206"/>
      <c r="D50" s="206"/>
      <c r="E50" s="206"/>
      <c r="F50" s="206"/>
      <c r="G50" s="206"/>
      <c r="H50" s="207"/>
      <c r="I50" s="1">
        <v>44</v>
      </c>
      <c r="J50" s="6">
        <v>120734</v>
      </c>
      <c r="K50" s="6">
        <v>2391409</v>
      </c>
    </row>
    <row r="51" spans="1:11" ht="12.75">
      <c r="A51" s="205" t="s">
        <v>201</v>
      </c>
      <c r="B51" s="206"/>
      <c r="C51" s="206"/>
      <c r="D51" s="206"/>
      <c r="E51" s="206"/>
      <c r="F51" s="206"/>
      <c r="G51" s="206"/>
      <c r="H51" s="207"/>
      <c r="I51" s="1">
        <v>45</v>
      </c>
      <c r="J51" s="6">
        <v>18467022</v>
      </c>
      <c r="K51" s="6">
        <v>20911680</v>
      </c>
    </row>
    <row r="52" spans="1:11" ht="12.75">
      <c r="A52" s="205" t="s">
        <v>202</v>
      </c>
      <c r="B52" s="206"/>
      <c r="C52" s="206"/>
      <c r="D52" s="206"/>
      <c r="E52" s="206"/>
      <c r="F52" s="206"/>
      <c r="G52" s="206"/>
      <c r="H52" s="207"/>
      <c r="I52" s="1">
        <v>46</v>
      </c>
      <c r="J52" s="6"/>
      <c r="K52" s="6"/>
    </row>
    <row r="53" spans="1:11" ht="12.75">
      <c r="A53" s="205" t="s">
        <v>203</v>
      </c>
      <c r="B53" s="206"/>
      <c r="C53" s="206"/>
      <c r="D53" s="206"/>
      <c r="E53" s="206"/>
      <c r="F53" s="206"/>
      <c r="G53" s="206"/>
      <c r="H53" s="207"/>
      <c r="I53" s="1">
        <v>47</v>
      </c>
      <c r="J53" s="6">
        <v>152474</v>
      </c>
      <c r="K53" s="6">
        <v>198526</v>
      </c>
    </row>
    <row r="54" spans="1:11" ht="12.75">
      <c r="A54" s="205" t="s">
        <v>10</v>
      </c>
      <c r="B54" s="206"/>
      <c r="C54" s="206"/>
      <c r="D54" s="206"/>
      <c r="E54" s="206"/>
      <c r="F54" s="206"/>
      <c r="G54" s="206"/>
      <c r="H54" s="207"/>
      <c r="I54" s="1">
        <v>48</v>
      </c>
      <c r="J54" s="6">
        <v>2388460</v>
      </c>
      <c r="K54" s="6">
        <v>309221</v>
      </c>
    </row>
    <row r="55" spans="1:11" ht="12.75">
      <c r="A55" s="205" t="s">
        <v>11</v>
      </c>
      <c r="B55" s="206"/>
      <c r="C55" s="206"/>
      <c r="D55" s="206"/>
      <c r="E55" s="206"/>
      <c r="F55" s="206"/>
      <c r="G55" s="206"/>
      <c r="H55" s="207"/>
      <c r="I55" s="1">
        <v>49</v>
      </c>
      <c r="J55" s="6">
        <v>37176</v>
      </c>
      <c r="K55" s="6">
        <v>55442</v>
      </c>
    </row>
    <row r="56" spans="1:11" ht="12.75">
      <c r="A56" s="205" t="s">
        <v>102</v>
      </c>
      <c r="B56" s="206"/>
      <c r="C56" s="206"/>
      <c r="D56" s="206"/>
      <c r="E56" s="206"/>
      <c r="F56" s="206"/>
      <c r="G56" s="206"/>
      <c r="H56" s="207"/>
      <c r="I56" s="1">
        <v>50</v>
      </c>
      <c r="J56" s="49">
        <f>SUM(J57:J63)</f>
        <v>794772</v>
      </c>
      <c r="K56" s="49">
        <f>SUM(K57:K63)</f>
        <v>213125</v>
      </c>
    </row>
    <row r="57" spans="1:11" ht="12.75">
      <c r="A57" s="205" t="s">
        <v>76</v>
      </c>
      <c r="B57" s="206"/>
      <c r="C57" s="206"/>
      <c r="D57" s="206"/>
      <c r="E57" s="206"/>
      <c r="F57" s="206"/>
      <c r="G57" s="206"/>
      <c r="H57" s="207"/>
      <c r="I57" s="1">
        <v>51</v>
      </c>
      <c r="J57" s="6"/>
      <c r="K57" s="6"/>
    </row>
    <row r="58" spans="1:11" ht="12.75">
      <c r="A58" s="205" t="s">
        <v>77</v>
      </c>
      <c r="B58" s="206"/>
      <c r="C58" s="206"/>
      <c r="D58" s="206"/>
      <c r="E58" s="206"/>
      <c r="F58" s="206"/>
      <c r="G58" s="206"/>
      <c r="H58" s="207"/>
      <c r="I58" s="1">
        <v>52</v>
      </c>
      <c r="J58" s="6">
        <v>794772</v>
      </c>
      <c r="K58" s="6">
        <v>213125</v>
      </c>
    </row>
    <row r="59" spans="1:11" ht="12.75">
      <c r="A59" s="205" t="s">
        <v>242</v>
      </c>
      <c r="B59" s="206"/>
      <c r="C59" s="206"/>
      <c r="D59" s="206"/>
      <c r="E59" s="206"/>
      <c r="F59" s="206"/>
      <c r="G59" s="206"/>
      <c r="H59" s="207"/>
      <c r="I59" s="1">
        <v>53</v>
      </c>
      <c r="J59" s="6"/>
      <c r="K59" s="6"/>
    </row>
    <row r="60" spans="1:11" ht="12.75">
      <c r="A60" s="205" t="s">
        <v>83</v>
      </c>
      <c r="B60" s="206"/>
      <c r="C60" s="206"/>
      <c r="D60" s="206"/>
      <c r="E60" s="206"/>
      <c r="F60" s="206"/>
      <c r="G60" s="206"/>
      <c r="H60" s="207"/>
      <c r="I60" s="1">
        <v>54</v>
      </c>
      <c r="J60" s="6"/>
      <c r="K60" s="6"/>
    </row>
    <row r="61" spans="1:11" ht="12.75">
      <c r="A61" s="205" t="s">
        <v>84</v>
      </c>
      <c r="B61" s="206"/>
      <c r="C61" s="206"/>
      <c r="D61" s="206"/>
      <c r="E61" s="206"/>
      <c r="F61" s="206"/>
      <c r="G61" s="206"/>
      <c r="H61" s="207"/>
      <c r="I61" s="1">
        <v>55</v>
      </c>
      <c r="J61" s="6"/>
      <c r="K61" s="6"/>
    </row>
    <row r="62" spans="1:11" ht="12.75">
      <c r="A62" s="205" t="s">
        <v>85</v>
      </c>
      <c r="B62" s="206"/>
      <c r="C62" s="206"/>
      <c r="D62" s="206"/>
      <c r="E62" s="206"/>
      <c r="F62" s="206"/>
      <c r="G62" s="206"/>
      <c r="H62" s="207"/>
      <c r="I62" s="1">
        <v>56</v>
      </c>
      <c r="J62" s="6"/>
      <c r="K62" s="6"/>
    </row>
    <row r="63" spans="1:11" ht="12.75">
      <c r="A63" s="205" t="s">
        <v>46</v>
      </c>
      <c r="B63" s="206"/>
      <c r="C63" s="206"/>
      <c r="D63" s="206"/>
      <c r="E63" s="206"/>
      <c r="F63" s="206"/>
      <c r="G63" s="206"/>
      <c r="H63" s="207"/>
      <c r="I63" s="1">
        <v>57</v>
      </c>
      <c r="J63" s="6"/>
      <c r="K63" s="6"/>
    </row>
    <row r="64" spans="1:11" ht="12.75">
      <c r="A64" s="205" t="s">
        <v>207</v>
      </c>
      <c r="B64" s="206"/>
      <c r="C64" s="206"/>
      <c r="D64" s="206"/>
      <c r="E64" s="206"/>
      <c r="F64" s="206"/>
      <c r="G64" s="206"/>
      <c r="H64" s="207"/>
      <c r="I64" s="1">
        <v>58</v>
      </c>
      <c r="J64" s="6">
        <v>48646</v>
      </c>
      <c r="K64" s="6">
        <v>4741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6">
        <v>648432</v>
      </c>
      <c r="K65" s="6">
        <v>657460</v>
      </c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49">
        <f>J7+J8+J40+J65</f>
        <v>124904204</v>
      </c>
      <c r="K66" s="49">
        <f>K7+K8+K40+K65</f>
        <v>123094241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120"/>
      <c r="K67" s="118"/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208" t="s">
        <v>191</v>
      </c>
      <c r="B69" s="209"/>
      <c r="C69" s="209"/>
      <c r="D69" s="209"/>
      <c r="E69" s="209"/>
      <c r="F69" s="209"/>
      <c r="G69" s="209"/>
      <c r="H69" s="210"/>
      <c r="I69" s="3">
        <v>62</v>
      </c>
      <c r="J69" s="121">
        <f>J70+J71+J72+J78+J79+J82+J85</f>
        <v>93885145</v>
      </c>
      <c r="K69" s="121">
        <f>K70+K71+K72+K78+K79+K82+K85</f>
        <v>92483612</v>
      </c>
    </row>
    <row r="70" spans="1:11" ht="12.75">
      <c r="A70" s="205" t="s">
        <v>141</v>
      </c>
      <c r="B70" s="206"/>
      <c r="C70" s="206"/>
      <c r="D70" s="206"/>
      <c r="E70" s="206"/>
      <c r="F70" s="206"/>
      <c r="G70" s="206"/>
      <c r="H70" s="207"/>
      <c r="I70" s="1">
        <v>63</v>
      </c>
      <c r="J70" s="6">
        <v>74980500</v>
      </c>
      <c r="K70" s="6">
        <v>74980500</v>
      </c>
    </row>
    <row r="71" spans="1:11" ht="12.75">
      <c r="A71" s="205" t="s">
        <v>142</v>
      </c>
      <c r="B71" s="206"/>
      <c r="C71" s="206"/>
      <c r="D71" s="206"/>
      <c r="E71" s="206"/>
      <c r="F71" s="206"/>
      <c r="G71" s="206"/>
      <c r="H71" s="207"/>
      <c r="I71" s="1">
        <v>64</v>
      </c>
      <c r="J71" s="6">
        <v>173442</v>
      </c>
      <c r="K71" s="6">
        <v>173442</v>
      </c>
    </row>
    <row r="72" spans="1:11" ht="12.75">
      <c r="A72" s="205" t="s">
        <v>143</v>
      </c>
      <c r="B72" s="206"/>
      <c r="C72" s="206"/>
      <c r="D72" s="206"/>
      <c r="E72" s="206"/>
      <c r="F72" s="206"/>
      <c r="G72" s="206"/>
      <c r="H72" s="207"/>
      <c r="I72" s="1">
        <v>65</v>
      </c>
      <c r="J72" s="49">
        <v>17071189</v>
      </c>
      <c r="K72" s="49">
        <v>16345286</v>
      </c>
    </row>
    <row r="73" spans="1:11" ht="12.75">
      <c r="A73" s="205" t="s">
        <v>144</v>
      </c>
      <c r="B73" s="206"/>
      <c r="C73" s="206"/>
      <c r="D73" s="206"/>
      <c r="E73" s="206"/>
      <c r="F73" s="206"/>
      <c r="G73" s="206"/>
      <c r="H73" s="207"/>
      <c r="I73" s="1">
        <v>66</v>
      </c>
      <c r="J73" s="6">
        <v>3924578</v>
      </c>
      <c r="K73" s="6">
        <v>3757697</v>
      </c>
    </row>
    <row r="74" spans="1:11" ht="12.75">
      <c r="A74" s="205" t="s">
        <v>145</v>
      </c>
      <c r="B74" s="206"/>
      <c r="C74" s="206"/>
      <c r="D74" s="206"/>
      <c r="E74" s="206"/>
      <c r="F74" s="206"/>
      <c r="G74" s="206"/>
      <c r="H74" s="207"/>
      <c r="I74" s="1">
        <v>67</v>
      </c>
      <c r="J74" s="6"/>
      <c r="K74" s="6"/>
    </row>
    <row r="75" spans="1:11" ht="12.75">
      <c r="A75" s="205" t="s">
        <v>133</v>
      </c>
      <c r="B75" s="206"/>
      <c r="C75" s="206"/>
      <c r="D75" s="206"/>
      <c r="E75" s="206"/>
      <c r="F75" s="206"/>
      <c r="G75" s="206"/>
      <c r="H75" s="207"/>
      <c r="I75" s="1">
        <v>68</v>
      </c>
      <c r="J75" s="6"/>
      <c r="K75" s="6"/>
    </row>
    <row r="76" spans="1:11" ht="12.75">
      <c r="A76" s="205" t="s">
        <v>134</v>
      </c>
      <c r="B76" s="206"/>
      <c r="C76" s="206"/>
      <c r="D76" s="206"/>
      <c r="E76" s="206"/>
      <c r="F76" s="206"/>
      <c r="G76" s="206"/>
      <c r="H76" s="207"/>
      <c r="I76" s="1">
        <v>69</v>
      </c>
      <c r="J76" s="6"/>
      <c r="K76" s="6"/>
    </row>
    <row r="77" spans="1:11" ht="12.75">
      <c r="A77" s="205" t="s">
        <v>135</v>
      </c>
      <c r="B77" s="206"/>
      <c r="C77" s="206"/>
      <c r="D77" s="206"/>
      <c r="E77" s="206"/>
      <c r="F77" s="206"/>
      <c r="G77" s="206"/>
      <c r="H77" s="207"/>
      <c r="I77" s="1">
        <v>70</v>
      </c>
      <c r="J77" s="6">
        <v>13146611</v>
      </c>
      <c r="K77" s="6">
        <v>12587589</v>
      </c>
    </row>
    <row r="78" spans="1:11" ht="12.75">
      <c r="A78" s="205" t="s">
        <v>136</v>
      </c>
      <c r="B78" s="206"/>
      <c r="C78" s="206"/>
      <c r="D78" s="206"/>
      <c r="E78" s="206"/>
      <c r="F78" s="206"/>
      <c r="G78" s="206"/>
      <c r="H78" s="207"/>
      <c r="I78" s="1">
        <v>71</v>
      </c>
      <c r="J78" s="6"/>
      <c r="K78" s="6"/>
    </row>
    <row r="79" spans="1:11" ht="12.75">
      <c r="A79" s="205" t="s">
        <v>238</v>
      </c>
      <c r="B79" s="206"/>
      <c r="C79" s="206"/>
      <c r="D79" s="206"/>
      <c r="E79" s="206"/>
      <c r="F79" s="206"/>
      <c r="G79" s="206"/>
      <c r="H79" s="207"/>
      <c r="I79" s="1">
        <v>72</v>
      </c>
      <c r="J79" s="49">
        <f>J80-J81</f>
        <v>-930698</v>
      </c>
      <c r="K79" s="49">
        <f>K80-K81</f>
        <v>-1038943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6"/>
      <c r="K80" s="6"/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6">
        <v>930698</v>
      </c>
      <c r="K81" s="6">
        <v>1038943</v>
      </c>
    </row>
    <row r="82" spans="1:11" ht="12.75">
      <c r="A82" s="205" t="s">
        <v>239</v>
      </c>
      <c r="B82" s="206"/>
      <c r="C82" s="206"/>
      <c r="D82" s="206"/>
      <c r="E82" s="206"/>
      <c r="F82" s="206"/>
      <c r="G82" s="206"/>
      <c r="H82" s="207"/>
      <c r="I82" s="1">
        <v>75</v>
      </c>
      <c r="J82" s="49">
        <f>J83-J84</f>
        <v>2590712</v>
      </c>
      <c r="K82" s="49">
        <f>K83-K84</f>
        <v>2023327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6">
        <v>2590712</v>
      </c>
      <c r="K83" s="6">
        <v>2023327</v>
      </c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6"/>
      <c r="K84" s="6"/>
    </row>
    <row r="85" spans="1:11" ht="12.75">
      <c r="A85" s="205" t="s">
        <v>173</v>
      </c>
      <c r="B85" s="206"/>
      <c r="C85" s="206"/>
      <c r="D85" s="206"/>
      <c r="E85" s="206"/>
      <c r="F85" s="206"/>
      <c r="G85" s="206"/>
      <c r="H85" s="207"/>
      <c r="I85" s="1">
        <v>78</v>
      </c>
      <c r="J85" s="6"/>
      <c r="K85" s="6"/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49">
        <f>SUM(J87:J89)</f>
        <v>68000</v>
      </c>
      <c r="K86" s="49">
        <f>SUM(K87:K89)</f>
        <v>0</v>
      </c>
    </row>
    <row r="87" spans="1:11" ht="12.75">
      <c r="A87" s="205" t="s">
        <v>129</v>
      </c>
      <c r="B87" s="206"/>
      <c r="C87" s="206"/>
      <c r="D87" s="206"/>
      <c r="E87" s="206"/>
      <c r="F87" s="206"/>
      <c r="G87" s="206"/>
      <c r="H87" s="207"/>
      <c r="I87" s="1">
        <v>80</v>
      </c>
      <c r="J87" s="6"/>
      <c r="K87" s="6"/>
    </row>
    <row r="88" spans="1:11" ht="12.75">
      <c r="A88" s="205" t="s">
        <v>130</v>
      </c>
      <c r="B88" s="206"/>
      <c r="C88" s="206"/>
      <c r="D88" s="206"/>
      <c r="E88" s="206"/>
      <c r="F88" s="206"/>
      <c r="G88" s="206"/>
      <c r="H88" s="207"/>
      <c r="I88" s="1">
        <v>81</v>
      </c>
      <c r="J88" s="6"/>
      <c r="K88" s="6"/>
    </row>
    <row r="89" spans="1:11" ht="12.75">
      <c r="A89" s="205" t="s">
        <v>131</v>
      </c>
      <c r="B89" s="206"/>
      <c r="C89" s="206"/>
      <c r="D89" s="206"/>
      <c r="E89" s="206"/>
      <c r="F89" s="206"/>
      <c r="G89" s="206"/>
      <c r="H89" s="207"/>
      <c r="I89" s="1">
        <v>82</v>
      </c>
      <c r="J89" s="6">
        <v>68000</v>
      </c>
      <c r="K89" s="6"/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49">
        <f>SUM(J91:J99)</f>
        <v>0</v>
      </c>
      <c r="K90" s="49">
        <f>SUM(K91:K99)</f>
        <v>0</v>
      </c>
    </row>
    <row r="91" spans="1:11" ht="12.75">
      <c r="A91" s="205" t="s">
        <v>132</v>
      </c>
      <c r="B91" s="206"/>
      <c r="C91" s="206"/>
      <c r="D91" s="206"/>
      <c r="E91" s="206"/>
      <c r="F91" s="206"/>
      <c r="G91" s="206"/>
      <c r="H91" s="207"/>
      <c r="I91" s="1">
        <v>84</v>
      </c>
      <c r="J91" s="6"/>
      <c r="K91" s="6"/>
    </row>
    <row r="92" spans="1:11" ht="12.75">
      <c r="A92" s="205" t="s">
        <v>243</v>
      </c>
      <c r="B92" s="206"/>
      <c r="C92" s="206"/>
      <c r="D92" s="206"/>
      <c r="E92" s="206"/>
      <c r="F92" s="206"/>
      <c r="G92" s="206"/>
      <c r="H92" s="207"/>
      <c r="I92" s="1">
        <v>85</v>
      </c>
      <c r="J92" s="6"/>
      <c r="K92" s="6"/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6"/>
      <c r="K93" s="6"/>
    </row>
    <row r="94" spans="1:11" ht="12.75">
      <c r="A94" s="205" t="s">
        <v>244</v>
      </c>
      <c r="B94" s="206"/>
      <c r="C94" s="206"/>
      <c r="D94" s="206"/>
      <c r="E94" s="206"/>
      <c r="F94" s="206"/>
      <c r="G94" s="206"/>
      <c r="H94" s="207"/>
      <c r="I94" s="1">
        <v>87</v>
      </c>
      <c r="J94" s="6"/>
      <c r="K94" s="6"/>
    </row>
    <row r="95" spans="1:11" ht="12.75">
      <c r="A95" s="205" t="s">
        <v>245</v>
      </c>
      <c r="B95" s="206"/>
      <c r="C95" s="206"/>
      <c r="D95" s="206"/>
      <c r="E95" s="206"/>
      <c r="F95" s="206"/>
      <c r="G95" s="206"/>
      <c r="H95" s="207"/>
      <c r="I95" s="1">
        <v>88</v>
      </c>
      <c r="J95" s="6"/>
      <c r="K95" s="6"/>
    </row>
    <row r="96" spans="1:11" ht="12.75">
      <c r="A96" s="205" t="s">
        <v>246</v>
      </c>
      <c r="B96" s="206"/>
      <c r="C96" s="206"/>
      <c r="D96" s="206"/>
      <c r="E96" s="206"/>
      <c r="F96" s="206"/>
      <c r="G96" s="206"/>
      <c r="H96" s="207"/>
      <c r="I96" s="1">
        <v>89</v>
      </c>
      <c r="J96" s="6"/>
      <c r="K96" s="6"/>
    </row>
    <row r="97" spans="1:11" ht="12.75">
      <c r="A97" s="205" t="s">
        <v>94</v>
      </c>
      <c r="B97" s="206"/>
      <c r="C97" s="206"/>
      <c r="D97" s="206"/>
      <c r="E97" s="206"/>
      <c r="F97" s="206"/>
      <c r="G97" s="206"/>
      <c r="H97" s="207"/>
      <c r="I97" s="1">
        <v>90</v>
      </c>
      <c r="J97" s="6"/>
      <c r="K97" s="6"/>
    </row>
    <row r="98" spans="1:11" ht="12.75">
      <c r="A98" s="205" t="s">
        <v>92</v>
      </c>
      <c r="B98" s="206"/>
      <c r="C98" s="206"/>
      <c r="D98" s="206"/>
      <c r="E98" s="206"/>
      <c r="F98" s="206"/>
      <c r="G98" s="206"/>
      <c r="H98" s="207"/>
      <c r="I98" s="1">
        <v>91</v>
      </c>
      <c r="J98" s="6"/>
      <c r="K98" s="6"/>
    </row>
    <row r="99" spans="1:11" ht="12.75">
      <c r="A99" s="205" t="s">
        <v>93</v>
      </c>
      <c r="B99" s="206"/>
      <c r="C99" s="206"/>
      <c r="D99" s="206"/>
      <c r="E99" s="206"/>
      <c r="F99" s="206"/>
      <c r="G99" s="206"/>
      <c r="H99" s="207"/>
      <c r="I99" s="1">
        <v>92</v>
      </c>
      <c r="J99" s="6"/>
      <c r="K99" s="6"/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49">
        <f>SUM(J101:J112)</f>
        <v>30951059</v>
      </c>
      <c r="K100" s="49">
        <f>SUM(K101:K112)</f>
        <v>30587495</v>
      </c>
    </row>
    <row r="101" spans="1:11" ht="12.75">
      <c r="A101" s="205" t="s">
        <v>132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6">
        <v>4197691</v>
      </c>
      <c r="K101" s="6">
        <v>1496936</v>
      </c>
    </row>
    <row r="102" spans="1:11" ht="12.75">
      <c r="A102" s="205" t="s">
        <v>243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6"/>
      <c r="K102" s="6"/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6">
        <v>12561500</v>
      </c>
      <c r="K103" s="6">
        <v>18369713</v>
      </c>
    </row>
    <row r="104" spans="1:11" ht="12.75">
      <c r="A104" s="205" t="s">
        <v>244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6">
        <v>222792</v>
      </c>
      <c r="K104" s="6">
        <v>25419</v>
      </c>
    </row>
    <row r="105" spans="1:11" ht="12.75">
      <c r="A105" s="205" t="s">
        <v>245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6">
        <v>7850139</v>
      </c>
      <c r="K105" s="6">
        <v>5323224</v>
      </c>
    </row>
    <row r="106" spans="1:11" ht="12.75">
      <c r="A106" s="205" t="s">
        <v>246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6"/>
      <c r="K106" s="6"/>
    </row>
    <row r="107" spans="1:11" ht="12.75">
      <c r="A107" s="205" t="s">
        <v>94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6"/>
      <c r="K107" s="6"/>
    </row>
    <row r="108" spans="1:11" ht="12.75">
      <c r="A108" s="205" t="s">
        <v>95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6">
        <v>646314</v>
      </c>
      <c r="K108" s="6">
        <v>330168</v>
      </c>
    </row>
    <row r="109" spans="1:11" ht="12.75">
      <c r="A109" s="205" t="s">
        <v>96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6">
        <v>5434585</v>
      </c>
      <c r="K109" s="6">
        <v>5000497</v>
      </c>
    </row>
    <row r="110" spans="1:11" ht="12.75">
      <c r="A110" s="205" t="s">
        <v>99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6">
        <v>23727</v>
      </c>
      <c r="K110" s="6">
        <v>34698</v>
      </c>
    </row>
    <row r="111" spans="1:11" ht="12.75">
      <c r="A111" s="205" t="s">
        <v>97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6"/>
      <c r="K111" s="6"/>
    </row>
    <row r="112" spans="1:11" ht="12.75">
      <c r="A112" s="205" t="s">
        <v>98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6">
        <v>14311</v>
      </c>
      <c r="K112" s="6">
        <v>6840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6"/>
      <c r="K113" s="6">
        <v>23134</v>
      </c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49">
        <f>J69+J86+J90+J100+J113</f>
        <v>124904204</v>
      </c>
      <c r="K114" s="49">
        <f>K69+K86+K90+K100+K113</f>
        <v>123094241</v>
      </c>
    </row>
    <row r="115" spans="1:11" ht="12.75">
      <c r="A115" s="230" t="s">
        <v>57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120"/>
      <c r="K115" s="120"/>
    </row>
    <row r="116" spans="1:11" ht="12.75">
      <c r="A116" s="217" t="s">
        <v>310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08" t="s">
        <v>186</v>
      </c>
      <c r="B117" s="209"/>
      <c r="C117" s="209"/>
      <c r="D117" s="209"/>
      <c r="E117" s="209"/>
      <c r="F117" s="209"/>
      <c r="G117" s="209"/>
      <c r="H117" s="209"/>
      <c r="I117" s="236"/>
      <c r="J117" s="236"/>
      <c r="K117" s="237"/>
    </row>
    <row r="118" spans="1:11" ht="12.75">
      <c r="A118" s="205" t="s">
        <v>8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6"/>
      <c r="K118" s="6"/>
    </row>
    <row r="119" spans="1:11" ht="12.75">
      <c r="A119" s="223" t="s">
        <v>9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120"/>
      <c r="K119" s="120"/>
    </row>
    <row r="120" spans="1:11" ht="12.75">
      <c r="A120" s="226" t="s">
        <v>311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sheetProtection/>
  <mergeCells count="121">
    <mergeCell ref="A121:K121"/>
    <mergeCell ref="A115:H115"/>
    <mergeCell ref="A116:K116"/>
    <mergeCell ref="A117:K117"/>
    <mergeCell ref="A118:H118"/>
    <mergeCell ref="A111:H111"/>
    <mergeCell ref="A112:H112"/>
    <mergeCell ref="A119:H119"/>
    <mergeCell ref="A120:K120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97:H97"/>
    <mergeCell ref="A98:H98"/>
    <mergeCell ref="A99:H99"/>
    <mergeCell ref="A100:H100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73:H73"/>
    <mergeCell ref="A74:H74"/>
    <mergeCell ref="A75:H75"/>
    <mergeCell ref="A76:H76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49:H49"/>
    <mergeCell ref="A50:H50"/>
    <mergeCell ref="A51:H51"/>
    <mergeCell ref="A52:H52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25:H25"/>
    <mergeCell ref="A26:H26"/>
    <mergeCell ref="A27:H27"/>
    <mergeCell ref="A28:H28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86:K115 J7:K67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6" r:id="rId1"/>
  <rowBreaks count="1" manualBreakCount="1">
    <brk id="67" max="255" man="1"/>
  </rowBreaks>
  <ignoredErrors>
    <ignoredError sqref="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A3" sqref="A3:M3"/>
    </sheetView>
  </sheetViews>
  <sheetFormatPr defaultColWidth="9.140625" defaultRowHeight="12.75"/>
  <cols>
    <col min="1" max="9" width="9.140625" style="48" customWidth="1"/>
    <col min="10" max="10" width="9.8515625" style="61" customWidth="1"/>
    <col min="11" max="11" width="10.00390625" style="61" customWidth="1"/>
    <col min="12" max="12" width="9.8515625" style="61" customWidth="1"/>
    <col min="13" max="13" width="10.28125" style="61" customWidth="1"/>
    <col min="14" max="16384" width="9.140625" style="48" customWidth="1"/>
  </cols>
  <sheetData>
    <row r="1" spans="1:13" ht="12.75" customHeight="1">
      <c r="A1" s="197" t="s">
        <v>154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254" t="s">
        <v>329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240" t="s">
        <v>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39" t="s">
        <v>59</v>
      </c>
      <c r="B4" s="239"/>
      <c r="C4" s="239"/>
      <c r="D4" s="239"/>
      <c r="E4" s="239"/>
      <c r="F4" s="239"/>
      <c r="G4" s="239"/>
      <c r="H4" s="239"/>
      <c r="I4" s="52" t="s">
        <v>279</v>
      </c>
      <c r="J4" s="238" t="s">
        <v>319</v>
      </c>
      <c r="K4" s="238"/>
      <c r="L4" s="238" t="s">
        <v>320</v>
      </c>
      <c r="M4" s="238"/>
    </row>
    <row r="5" spans="1:13" ht="22.5">
      <c r="A5" s="239"/>
      <c r="B5" s="239"/>
      <c r="C5" s="239"/>
      <c r="D5" s="239"/>
      <c r="E5" s="239"/>
      <c r="F5" s="239"/>
      <c r="G5" s="239"/>
      <c r="H5" s="239"/>
      <c r="I5" s="52"/>
      <c r="J5" s="116" t="s">
        <v>314</v>
      </c>
      <c r="K5" s="116" t="s">
        <v>315</v>
      </c>
      <c r="L5" s="116" t="s">
        <v>314</v>
      </c>
      <c r="M5" s="116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54">
        <v>2</v>
      </c>
      <c r="J6" s="116">
        <v>3</v>
      </c>
      <c r="K6" s="116">
        <v>4</v>
      </c>
      <c r="L6" s="116">
        <v>5</v>
      </c>
      <c r="M6" s="116">
        <v>6</v>
      </c>
    </row>
    <row r="7" spans="1:13" ht="12.75">
      <c r="A7" s="208" t="s">
        <v>26</v>
      </c>
      <c r="B7" s="209"/>
      <c r="C7" s="209"/>
      <c r="D7" s="209"/>
      <c r="E7" s="209"/>
      <c r="F7" s="209"/>
      <c r="G7" s="209"/>
      <c r="H7" s="210"/>
      <c r="I7" s="3">
        <v>111</v>
      </c>
      <c r="J7" s="121">
        <f>SUM(J8:J9)</f>
        <v>7057396</v>
      </c>
      <c r="K7" s="121">
        <f>SUM(K8:K9)</f>
        <v>4435886</v>
      </c>
      <c r="L7" s="121">
        <f>SUM(L8:L9)</f>
        <v>7100218</v>
      </c>
      <c r="M7" s="121">
        <f>SUM(M8:M9)</f>
        <v>4467286</v>
      </c>
    </row>
    <row r="8" spans="1:13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6">
        <v>6924963</v>
      </c>
      <c r="K8" s="6">
        <v>4380093</v>
      </c>
      <c r="L8" s="6">
        <v>6981839</v>
      </c>
      <c r="M8" s="6">
        <f>L8-2632932</f>
        <v>4348907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6">
        <v>132433</v>
      </c>
      <c r="K9" s="6">
        <v>55793</v>
      </c>
      <c r="L9" s="6">
        <v>118379</v>
      </c>
      <c r="M9" s="6">
        <f>L9-0</f>
        <v>118379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49">
        <f>J11+J12+J16+J20+J21+J22+J25+J26</f>
        <v>3975095</v>
      </c>
      <c r="K10" s="49">
        <f>K11+K12+K16+K20+K21+K22+K25+K26</f>
        <v>1725026</v>
      </c>
      <c r="L10" s="49">
        <f>L11+L12+L16+L20+L21+L22+L25+L26</f>
        <v>4348674</v>
      </c>
      <c r="M10" s="49">
        <f>M11+M12+M16+M20+M21+M22+M25+M26</f>
        <v>1848248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6"/>
      <c r="K11" s="6"/>
      <c r="L11" s="6"/>
      <c r="M11" s="6"/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49">
        <f>SUM(J13:J15)</f>
        <v>1030176</v>
      </c>
      <c r="K12" s="49">
        <f>SUM(K13:K15)</f>
        <v>487415</v>
      </c>
      <c r="L12" s="49">
        <f>SUM(L13:L15)</f>
        <v>1075054</v>
      </c>
      <c r="M12" s="49">
        <f>SUM(M13:M15)</f>
        <v>375604</v>
      </c>
    </row>
    <row r="13" spans="1:13" ht="12.75">
      <c r="A13" s="205" t="s">
        <v>146</v>
      </c>
      <c r="B13" s="206"/>
      <c r="C13" s="206"/>
      <c r="D13" s="206"/>
      <c r="E13" s="206"/>
      <c r="F13" s="206"/>
      <c r="G13" s="206"/>
      <c r="H13" s="207"/>
      <c r="I13" s="1">
        <v>117</v>
      </c>
      <c r="J13" s="6">
        <v>4350</v>
      </c>
      <c r="K13" s="6">
        <v>4043</v>
      </c>
      <c r="L13" s="6">
        <v>34493</v>
      </c>
      <c r="M13" s="6">
        <f>L13-22442</f>
        <v>12051</v>
      </c>
    </row>
    <row r="14" spans="1:13" ht="12.75">
      <c r="A14" s="205" t="s">
        <v>147</v>
      </c>
      <c r="B14" s="206"/>
      <c r="C14" s="206"/>
      <c r="D14" s="206"/>
      <c r="E14" s="206"/>
      <c r="F14" s="206"/>
      <c r="G14" s="206"/>
      <c r="H14" s="207"/>
      <c r="I14" s="1">
        <v>118</v>
      </c>
      <c r="J14" s="6"/>
      <c r="K14" s="6"/>
      <c r="L14" s="6">
        <v>0</v>
      </c>
      <c r="M14" s="6">
        <v>0</v>
      </c>
    </row>
    <row r="15" spans="1:13" ht="12.75">
      <c r="A15" s="205" t="s">
        <v>61</v>
      </c>
      <c r="B15" s="206"/>
      <c r="C15" s="206"/>
      <c r="D15" s="206"/>
      <c r="E15" s="206"/>
      <c r="F15" s="206"/>
      <c r="G15" s="206"/>
      <c r="H15" s="207"/>
      <c r="I15" s="1">
        <v>119</v>
      </c>
      <c r="J15" s="6">
        <v>1025826</v>
      </c>
      <c r="K15" s="6">
        <v>483372</v>
      </c>
      <c r="L15" s="6">
        <v>1040561</v>
      </c>
      <c r="M15" s="6">
        <f>L15-677008</f>
        <v>363553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49">
        <f>SUM(J17:J19)</f>
        <v>820754</v>
      </c>
      <c r="K16" s="49">
        <f>SUM(K17:K19)</f>
        <v>388236</v>
      </c>
      <c r="L16" s="49">
        <v>748357</v>
      </c>
      <c r="M16" s="49">
        <f>SUM(M17:M19)</f>
        <v>236108</v>
      </c>
    </row>
    <row r="17" spans="1:13" ht="12.75">
      <c r="A17" s="205" t="s">
        <v>62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6">
        <v>404515</v>
      </c>
      <c r="K17" s="6">
        <v>191345</v>
      </c>
      <c r="L17" s="6">
        <v>368834</v>
      </c>
      <c r="M17" s="6">
        <f>L17-252466</f>
        <v>116368</v>
      </c>
    </row>
    <row r="18" spans="1:13" ht="12.75">
      <c r="A18" s="205" t="s">
        <v>63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6">
        <v>299922</v>
      </c>
      <c r="K18" s="6">
        <v>141870</v>
      </c>
      <c r="L18" s="6">
        <v>273466</v>
      </c>
      <c r="M18" s="6">
        <f>L18-187187</f>
        <v>86279</v>
      </c>
    </row>
    <row r="19" spans="1:13" ht="12.75">
      <c r="A19" s="205" t="s">
        <v>64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6">
        <v>116317</v>
      </c>
      <c r="K19" s="6">
        <v>55021</v>
      </c>
      <c r="L19" s="6">
        <v>106057</v>
      </c>
      <c r="M19" s="6">
        <f>L19-72596</f>
        <v>33461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6">
        <v>1789748</v>
      </c>
      <c r="K20" s="6">
        <v>642182</v>
      </c>
      <c r="L20" s="6">
        <v>2232336</v>
      </c>
      <c r="M20" s="6">
        <f>L20-1147565</f>
        <v>1084771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6">
        <v>131230</v>
      </c>
      <c r="K21" s="6">
        <v>121979</v>
      </c>
      <c r="L21" s="6">
        <v>292927</v>
      </c>
      <c r="M21" s="6">
        <f>L21-141162</f>
        <v>151765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0</v>
      </c>
      <c r="M22" s="49">
        <f>SUM(M23:M24)</f>
        <v>0</v>
      </c>
    </row>
    <row r="23" spans="1:13" ht="12.75">
      <c r="A23" s="205" t="s">
        <v>137</v>
      </c>
      <c r="B23" s="206"/>
      <c r="C23" s="206"/>
      <c r="D23" s="206"/>
      <c r="E23" s="206"/>
      <c r="F23" s="206"/>
      <c r="G23" s="206"/>
      <c r="H23" s="207"/>
      <c r="I23" s="1">
        <v>127</v>
      </c>
      <c r="J23" s="6"/>
      <c r="K23" s="6"/>
      <c r="L23" s="6"/>
      <c r="M23" s="6"/>
    </row>
    <row r="24" spans="1:13" ht="12.75">
      <c r="A24" s="205" t="s">
        <v>138</v>
      </c>
      <c r="B24" s="206"/>
      <c r="C24" s="206"/>
      <c r="D24" s="206"/>
      <c r="E24" s="206"/>
      <c r="F24" s="206"/>
      <c r="G24" s="206"/>
      <c r="H24" s="207"/>
      <c r="I24" s="1">
        <v>128</v>
      </c>
      <c r="J24" s="6"/>
      <c r="K24" s="6"/>
      <c r="L24" s="6"/>
      <c r="M24" s="6"/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6"/>
      <c r="K25" s="6"/>
      <c r="L25" s="6"/>
      <c r="M25" s="6"/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6">
        <v>203187</v>
      </c>
      <c r="K26" s="6">
        <v>85214</v>
      </c>
      <c r="L26" s="6"/>
      <c r="M26" s="6"/>
    </row>
    <row r="27" spans="1:13" ht="12.75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49">
        <f>SUM(J28:J32)</f>
        <v>54619</v>
      </c>
      <c r="K27" s="49">
        <f>SUM(K28:K32)</f>
        <v>20303</v>
      </c>
      <c r="L27" s="49">
        <f>SUM(L28:L32)</f>
        <v>25301</v>
      </c>
      <c r="M27" s="49">
        <f>SUM(M28:M32)</f>
        <v>8813</v>
      </c>
    </row>
    <row r="28" spans="1:13" ht="12.75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6">
        <v>47625</v>
      </c>
      <c r="K28" s="6">
        <v>13311</v>
      </c>
      <c r="L28" s="6">
        <v>25301</v>
      </c>
      <c r="M28" s="6">
        <f>L28-16488</f>
        <v>8813</v>
      </c>
    </row>
    <row r="29" spans="1:13" ht="12.75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6">
        <v>2</v>
      </c>
      <c r="K29" s="6">
        <v>0</v>
      </c>
      <c r="L29" s="6"/>
      <c r="M29" s="6"/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6"/>
      <c r="K30" s="6"/>
      <c r="L30" s="6"/>
      <c r="M30" s="6"/>
    </row>
    <row r="31" spans="1:13" ht="12.75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6"/>
      <c r="K31" s="6"/>
      <c r="L31" s="6"/>
      <c r="M31" s="6"/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6">
        <v>6992</v>
      </c>
      <c r="K32" s="6">
        <v>6992</v>
      </c>
      <c r="L32" s="6"/>
      <c r="M32" s="6"/>
    </row>
    <row r="33" spans="1:13" ht="12.75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49">
        <f>SUM(J34:J37)</f>
        <v>546208</v>
      </c>
      <c r="K33" s="49">
        <f>SUM(K34:K37)</f>
        <v>167944</v>
      </c>
      <c r="L33" s="49">
        <f>SUM(L34:L37)</f>
        <v>753518</v>
      </c>
      <c r="M33" s="49">
        <f>SUM(M34:M37)</f>
        <v>242806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6">
        <v>124191</v>
      </c>
      <c r="K34" s="6">
        <v>30926</v>
      </c>
      <c r="L34" s="6">
        <v>33249</v>
      </c>
      <c r="M34" s="6">
        <f>L34-23941</f>
        <v>9308</v>
      </c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6">
        <v>422017</v>
      </c>
      <c r="K35" s="6">
        <v>137018</v>
      </c>
      <c r="L35" s="6">
        <v>719863</v>
      </c>
      <c r="M35" s="6">
        <f>L35-486771</f>
        <v>233092</v>
      </c>
    </row>
    <row r="36" spans="1:13" ht="12.75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6"/>
      <c r="K36" s="6"/>
      <c r="L36" s="6"/>
      <c r="M36" s="6"/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6"/>
      <c r="K37" s="6"/>
      <c r="L37" s="6">
        <v>406</v>
      </c>
      <c r="M37" s="6">
        <v>406</v>
      </c>
    </row>
    <row r="38" spans="1:13" ht="12.75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6"/>
      <c r="K38" s="6"/>
      <c r="L38" s="6"/>
      <c r="M38" s="6"/>
    </row>
    <row r="39" spans="1:13" ht="12.75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6"/>
      <c r="K39" s="6"/>
      <c r="L39" s="6"/>
      <c r="M39" s="6"/>
    </row>
    <row r="40" spans="1:13" ht="12.75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6"/>
      <c r="K40" s="6"/>
      <c r="L40" s="6"/>
      <c r="M40" s="6"/>
    </row>
    <row r="41" spans="1:13" ht="12.75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6"/>
      <c r="K41" s="6"/>
      <c r="L41" s="6"/>
      <c r="M41" s="6"/>
    </row>
    <row r="42" spans="1:13" ht="12.75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49">
        <f>J7+J27+J38+J40</f>
        <v>7112015</v>
      </c>
      <c r="K42" s="49">
        <f>K7+K27+K38+K40</f>
        <v>4456189</v>
      </c>
      <c r="L42" s="49">
        <f>L7+L27+L38+L40</f>
        <v>7125519</v>
      </c>
      <c r="M42" s="49">
        <f>M7+M27+M38+M40</f>
        <v>4476099</v>
      </c>
    </row>
    <row r="43" spans="1:13" ht="12.75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49">
        <f>J10+J33+J39+J41</f>
        <v>4521303</v>
      </c>
      <c r="K43" s="49">
        <f>K10+K33+K39+K41</f>
        <v>1892970</v>
      </c>
      <c r="L43" s="49">
        <f>L10+L33+L39+L41</f>
        <v>5102192</v>
      </c>
      <c r="M43" s="49">
        <f>M10+M33+M39+M41</f>
        <v>2091054</v>
      </c>
    </row>
    <row r="44" spans="1:13" ht="12.75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49">
        <f>J42-J43</f>
        <v>2590712</v>
      </c>
      <c r="K44" s="49">
        <f>K42-K43</f>
        <v>2563219</v>
      </c>
      <c r="L44" s="49">
        <f>L42-L43</f>
        <v>2023327</v>
      </c>
      <c r="M44" s="49">
        <f>M42-M43</f>
        <v>2385045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49">
        <f>IF(J42&gt;J43,J42-J43,0)</f>
        <v>2590712</v>
      </c>
      <c r="K45" s="49">
        <f>IF(K42&gt;K43,K42-K43,0)</f>
        <v>2563219</v>
      </c>
      <c r="L45" s="49">
        <f>IF(L42&gt;L43,L42-L43,0)</f>
        <v>2023327</v>
      </c>
      <c r="M45" s="49">
        <f>IF(M42&gt;M43,M42-M43,0)</f>
        <v>2385045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0</v>
      </c>
      <c r="M46" s="49">
        <f>IF(M43&gt;M42,M43-M42,0)</f>
        <v>0</v>
      </c>
    </row>
    <row r="47" spans="1:13" ht="12.75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6"/>
      <c r="K47" s="6"/>
      <c r="L47" s="6"/>
      <c r="M47" s="6"/>
    </row>
    <row r="48" spans="1:13" ht="12.75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49">
        <f>J44-J47</f>
        <v>2590712</v>
      </c>
      <c r="K48" s="49">
        <f>K44-K47</f>
        <v>2563219</v>
      </c>
      <c r="L48" s="49">
        <f>L44-L47</f>
        <v>2023327</v>
      </c>
      <c r="M48" s="49">
        <f>M44-M47</f>
        <v>2385045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49">
        <f>IF(J48&gt;0,J48,0)</f>
        <v>2590712</v>
      </c>
      <c r="K49" s="49">
        <f>IF(K48&gt;0,K48,0)</f>
        <v>2563219</v>
      </c>
      <c r="L49" s="49">
        <f>IF(L48&gt;0,L48,0)</f>
        <v>2023327</v>
      </c>
      <c r="M49" s="49">
        <f>IF(M48&gt;0,M48,0)</f>
        <v>2385045</v>
      </c>
    </row>
    <row r="50" spans="1:13" ht="12.75">
      <c r="A50" s="244" t="s">
        <v>220</v>
      </c>
      <c r="B50" s="245"/>
      <c r="C50" s="245"/>
      <c r="D50" s="245"/>
      <c r="E50" s="245"/>
      <c r="F50" s="245"/>
      <c r="G50" s="245"/>
      <c r="H50" s="246"/>
      <c r="I50" s="2">
        <v>154</v>
      </c>
      <c r="J50" s="53">
        <f>IF(J48&lt;0,-J48,0)</f>
        <v>0</v>
      </c>
      <c r="K50" s="53">
        <f>IF(K48&lt;0,-K48,0)</f>
        <v>0</v>
      </c>
      <c r="L50" s="53">
        <f>IF(L48&lt;0,-L48,0)</f>
        <v>0</v>
      </c>
      <c r="M50" s="53">
        <f>IF(M48&lt;0,-M48,0)</f>
        <v>0</v>
      </c>
    </row>
    <row r="51" spans="1:13" ht="12.75" customHeight="1">
      <c r="A51" s="217" t="s">
        <v>312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08" t="s">
        <v>187</v>
      </c>
      <c r="B52" s="209"/>
      <c r="C52" s="209"/>
      <c r="D52" s="209"/>
      <c r="E52" s="209"/>
      <c r="F52" s="209"/>
      <c r="G52" s="209"/>
      <c r="H52" s="209"/>
      <c r="I52" s="50"/>
      <c r="J52" s="50"/>
      <c r="K52" s="50"/>
      <c r="L52" s="50"/>
      <c r="M52" s="129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6">
        <v>2590712</v>
      </c>
      <c r="K53" s="6">
        <v>2563219</v>
      </c>
      <c r="L53" s="6">
        <v>2023327</v>
      </c>
      <c r="M53" s="6">
        <v>2385045</v>
      </c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120"/>
      <c r="K54" s="120"/>
      <c r="L54" s="120"/>
      <c r="M54" s="120"/>
    </row>
    <row r="55" spans="1:13" ht="12.75" customHeight="1">
      <c r="A55" s="217" t="s">
        <v>189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2.75">
      <c r="A56" s="208" t="s">
        <v>204</v>
      </c>
      <c r="B56" s="209"/>
      <c r="C56" s="209"/>
      <c r="D56" s="209"/>
      <c r="E56" s="209"/>
      <c r="F56" s="209"/>
      <c r="G56" s="209"/>
      <c r="H56" s="210"/>
      <c r="I56" s="7">
        <v>157</v>
      </c>
      <c r="J56" s="119"/>
      <c r="K56" s="119"/>
      <c r="L56" s="119"/>
      <c r="M56" s="119"/>
    </row>
    <row r="57" spans="1:13" ht="12.75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v>0</v>
      </c>
    </row>
    <row r="58" spans="1:13" ht="12.75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6"/>
      <c r="K58" s="6"/>
      <c r="L58" s="6"/>
      <c r="M58" s="6"/>
    </row>
    <row r="59" spans="1:13" ht="12.75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6"/>
      <c r="K59" s="6"/>
      <c r="L59" s="6"/>
      <c r="M59" s="6"/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6"/>
      <c r="K60" s="6"/>
      <c r="L60" s="6"/>
      <c r="M60" s="6"/>
    </row>
    <row r="61" spans="1:13" ht="12.75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6"/>
      <c r="K61" s="6"/>
      <c r="L61" s="6"/>
      <c r="M61" s="6"/>
    </row>
    <row r="62" spans="1:13" ht="12.75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6"/>
      <c r="K62" s="6"/>
      <c r="L62" s="6"/>
      <c r="M62" s="6"/>
    </row>
    <row r="63" spans="1:13" ht="12.75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6"/>
      <c r="K63" s="6"/>
      <c r="L63" s="6"/>
      <c r="M63" s="6"/>
    </row>
    <row r="64" spans="1:13" ht="12.75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6"/>
      <c r="K64" s="6"/>
      <c r="L64" s="6"/>
      <c r="M64" s="6"/>
    </row>
    <row r="65" spans="1:13" ht="12.75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6"/>
      <c r="K65" s="6"/>
      <c r="L65" s="6"/>
      <c r="M65" s="6"/>
    </row>
    <row r="66" spans="1:13" ht="12.75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53">
        <f>J56+J66</f>
        <v>0</v>
      </c>
      <c r="K67" s="53">
        <f>K56+K66</f>
        <v>0</v>
      </c>
      <c r="L67" s="53">
        <f>L56+L66</f>
        <v>0</v>
      </c>
      <c r="M67" s="53">
        <f>M56+M66</f>
        <v>0</v>
      </c>
    </row>
    <row r="68" spans="1:13" ht="12.75" customHeight="1">
      <c r="A68" s="250" t="s">
        <v>313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6"/>
      <c r="K70" s="6"/>
      <c r="L70" s="6"/>
      <c r="M70" s="6"/>
    </row>
    <row r="71" spans="1:13" ht="12.75">
      <c r="A71" s="247" t="s">
        <v>235</v>
      </c>
      <c r="B71" s="248"/>
      <c r="C71" s="248"/>
      <c r="D71" s="248"/>
      <c r="E71" s="248"/>
      <c r="F71" s="248"/>
      <c r="G71" s="248"/>
      <c r="H71" s="249"/>
      <c r="I71" s="4">
        <v>170</v>
      </c>
      <c r="J71" s="120"/>
      <c r="K71" s="120"/>
      <c r="L71" s="120"/>
      <c r="M71" s="120"/>
    </row>
  </sheetData>
  <sheetProtection/>
  <mergeCells count="73">
    <mergeCell ref="A63:H63"/>
    <mergeCell ref="A64:H64"/>
    <mergeCell ref="A2:M2"/>
    <mergeCell ref="A1:M1"/>
    <mergeCell ref="A62:H62"/>
    <mergeCell ref="A51:M51"/>
    <mergeCell ref="A52:H52"/>
    <mergeCell ref="A58:H58"/>
    <mergeCell ref="A59:H59"/>
    <mergeCell ref="A60:H60"/>
    <mergeCell ref="A71:H71"/>
    <mergeCell ref="A65:H65"/>
    <mergeCell ref="A66:H66"/>
    <mergeCell ref="A67:H67"/>
    <mergeCell ref="A68:M68"/>
    <mergeCell ref="A69:M69"/>
    <mergeCell ref="A70:H70"/>
    <mergeCell ref="A61:H61"/>
    <mergeCell ref="A56:H56"/>
    <mergeCell ref="A55:M55"/>
    <mergeCell ref="A57:H57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37:H37"/>
    <mergeCell ref="A38:H38"/>
    <mergeCell ref="A39:H39"/>
    <mergeCell ref="A40:H40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13:H13"/>
    <mergeCell ref="A14:H14"/>
    <mergeCell ref="A15:H15"/>
    <mergeCell ref="A16:H16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6:H6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K66:M67 K58:L65 K57:M57 K56:L56 J56:J6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34:L41 K33:M33 K28:L32 K27:M27 K23:L26 K22:M22 K17:L21 K16:M16 K13:L15 K12:M12 J12:J46 K8:L9 K7:M7 J7:J10 K10:M1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  <ignoredErrors>
    <ignoredError sqref="L22:L25 L27 J27 K27 J16 K16 J22:J25 K22:K25 L12" formulaRange="1"/>
    <ignoredError sqref="M16 M27 M22:M25" formulaRange="1" unlockedFormula="1"/>
    <ignoredError sqref="M8:M15 M26 M17:M21 M29 M36 M30:M33 M34 M37 M28 M35 M38:M4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I22" sqref="I22"/>
    </sheetView>
  </sheetViews>
  <sheetFormatPr defaultColWidth="9.140625" defaultRowHeight="12.75"/>
  <cols>
    <col min="1" max="9" width="9.140625" style="48" customWidth="1"/>
    <col min="10" max="10" width="9.140625" style="61" customWidth="1"/>
    <col min="11" max="11" width="11.8515625" style="61" customWidth="1"/>
    <col min="12" max="16384" width="9.140625" style="48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329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7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57" t="s">
        <v>279</v>
      </c>
      <c r="J4" s="58" t="s">
        <v>319</v>
      </c>
      <c r="K4" s="58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59">
        <v>2</v>
      </c>
      <c r="J5" s="130" t="s">
        <v>283</v>
      </c>
      <c r="K5" s="130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56"/>
      <c r="J6" s="256"/>
      <c r="K6" s="257"/>
    </row>
    <row r="7" spans="1:11" ht="12.75">
      <c r="A7" s="205" t="s">
        <v>40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2590712</v>
      </c>
      <c r="K7" s="6">
        <v>2023327</v>
      </c>
    </row>
    <row r="8" spans="1:11" ht="12.75">
      <c r="A8" s="205" t="s">
        <v>41</v>
      </c>
      <c r="B8" s="206"/>
      <c r="C8" s="206"/>
      <c r="D8" s="206"/>
      <c r="E8" s="206"/>
      <c r="F8" s="206"/>
      <c r="G8" s="206"/>
      <c r="H8" s="206"/>
      <c r="I8" s="1">
        <v>2</v>
      </c>
      <c r="J8" s="5">
        <v>1789748</v>
      </c>
      <c r="K8" s="6">
        <v>2232336</v>
      </c>
    </row>
    <row r="9" spans="1:11" ht="12.75">
      <c r="A9" s="205" t="s">
        <v>42</v>
      </c>
      <c r="B9" s="206"/>
      <c r="C9" s="206"/>
      <c r="D9" s="206"/>
      <c r="E9" s="206"/>
      <c r="F9" s="206"/>
      <c r="G9" s="206"/>
      <c r="H9" s="206"/>
      <c r="I9" s="1">
        <v>3</v>
      </c>
      <c r="J9" s="5">
        <v>0</v>
      </c>
      <c r="K9" s="6"/>
    </row>
    <row r="10" spans="1:11" ht="12.75">
      <c r="A10" s="205" t="s">
        <v>43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6"/>
    </row>
    <row r="11" spans="1:11" ht="12.75">
      <c r="A11" s="205" t="s">
        <v>44</v>
      </c>
      <c r="B11" s="206"/>
      <c r="C11" s="206"/>
      <c r="D11" s="206"/>
      <c r="E11" s="206"/>
      <c r="F11" s="206"/>
      <c r="G11" s="206"/>
      <c r="H11" s="206"/>
      <c r="I11" s="1">
        <v>5</v>
      </c>
      <c r="J11" s="5">
        <v>122964</v>
      </c>
      <c r="K11" s="6">
        <v>36280</v>
      </c>
    </row>
    <row r="12" spans="1:11" ht="12.75">
      <c r="A12" s="205" t="s">
        <v>51</v>
      </c>
      <c r="B12" s="206"/>
      <c r="C12" s="206"/>
      <c r="D12" s="206"/>
      <c r="E12" s="206"/>
      <c r="F12" s="206"/>
      <c r="G12" s="206"/>
      <c r="H12" s="206"/>
      <c r="I12" s="1">
        <v>6</v>
      </c>
      <c r="J12" s="5"/>
      <c r="K12" s="6"/>
    </row>
    <row r="13" spans="1:11" ht="12.75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55">
        <f>SUM(J7:J12)</f>
        <v>4503424</v>
      </c>
      <c r="K13" s="55">
        <v>4291943</v>
      </c>
    </row>
    <row r="14" spans="1:11" ht="12.75">
      <c r="A14" s="205" t="s">
        <v>52</v>
      </c>
      <c r="B14" s="206"/>
      <c r="C14" s="206"/>
      <c r="D14" s="206"/>
      <c r="E14" s="206"/>
      <c r="F14" s="206"/>
      <c r="G14" s="206"/>
      <c r="H14" s="206"/>
      <c r="I14" s="1">
        <v>8</v>
      </c>
      <c r="J14" s="5">
        <v>1381298</v>
      </c>
      <c r="K14" s="6">
        <v>363564</v>
      </c>
    </row>
    <row r="15" spans="1:11" ht="12.75">
      <c r="A15" s="205" t="s">
        <v>53</v>
      </c>
      <c r="B15" s="206"/>
      <c r="C15" s="206"/>
      <c r="D15" s="206"/>
      <c r="E15" s="206"/>
      <c r="F15" s="206"/>
      <c r="G15" s="206"/>
      <c r="H15" s="206"/>
      <c r="I15" s="1">
        <v>9</v>
      </c>
      <c r="J15" s="5">
        <v>61236</v>
      </c>
      <c r="K15" s="6">
        <v>2700412</v>
      </c>
    </row>
    <row r="16" spans="1:11" ht="12.75">
      <c r="A16" s="205" t="s">
        <v>54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6"/>
    </row>
    <row r="17" spans="1:11" ht="12.75">
      <c r="A17" s="205" t="s">
        <v>55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>
        <v>15267</v>
      </c>
      <c r="K17" s="6">
        <v>23134</v>
      </c>
    </row>
    <row r="18" spans="1:11" ht="12.75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5">
        <v>1457801</v>
      </c>
      <c r="K18" s="55">
        <v>3087110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55">
        <f>J13-J18</f>
        <v>3045623</v>
      </c>
      <c r="K19" s="55">
        <f>K13-K18</f>
        <v>1204833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55"/>
      <c r="K20" s="49"/>
    </row>
    <row r="21" spans="1:11" ht="12.75">
      <c r="A21" s="217" t="s">
        <v>159</v>
      </c>
      <c r="B21" s="233"/>
      <c r="C21" s="233"/>
      <c r="D21" s="233"/>
      <c r="E21" s="233"/>
      <c r="F21" s="233"/>
      <c r="G21" s="233"/>
      <c r="H21" s="233"/>
      <c r="I21" s="256"/>
      <c r="J21" s="256"/>
      <c r="K21" s="257"/>
    </row>
    <row r="22" spans="1:11" ht="12.75">
      <c r="A22" s="205" t="s">
        <v>178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/>
      <c r="K22" s="6"/>
    </row>
    <row r="23" spans="1:11" ht="12.75">
      <c r="A23" s="205" t="s">
        <v>179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6"/>
    </row>
    <row r="24" spans="1:11" ht="12.75">
      <c r="A24" s="205" t="s">
        <v>180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6"/>
    </row>
    <row r="25" spans="1:11" ht="12.75">
      <c r="A25" s="205" t="s">
        <v>181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6"/>
    </row>
    <row r="26" spans="1:11" ht="12.75">
      <c r="A26" s="205" t="s">
        <v>182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6"/>
    </row>
    <row r="27" spans="1:11" ht="12.75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55"/>
      <c r="K27" s="49"/>
    </row>
    <row r="28" spans="1:11" ht="12.75">
      <c r="A28" s="205" t="s">
        <v>115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>
        <v>14728</v>
      </c>
      <c r="K28" s="6"/>
    </row>
    <row r="29" spans="1:11" ht="12.75">
      <c r="A29" s="205" t="s">
        <v>116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6"/>
    </row>
    <row r="30" spans="1:11" ht="12.75">
      <c r="A30" s="205" t="s">
        <v>16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6"/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55">
        <f>SUM(J28:J30)</f>
        <v>14728</v>
      </c>
      <c r="K31" s="55">
        <f>SUM(K28:K30)</f>
        <v>0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55"/>
      <c r="K32" s="49"/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55">
        <f>J31</f>
        <v>14728</v>
      </c>
      <c r="K33" s="55">
        <f>K31</f>
        <v>0</v>
      </c>
    </row>
    <row r="34" spans="1:11" ht="12.75">
      <c r="A34" s="217" t="s">
        <v>160</v>
      </c>
      <c r="B34" s="233"/>
      <c r="C34" s="233"/>
      <c r="D34" s="233"/>
      <c r="E34" s="233"/>
      <c r="F34" s="233"/>
      <c r="G34" s="233"/>
      <c r="H34" s="233"/>
      <c r="I34" s="256"/>
      <c r="J34" s="256"/>
      <c r="K34" s="257"/>
    </row>
    <row r="35" spans="1:11" ht="12.75">
      <c r="A35" s="205" t="s">
        <v>174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/>
      <c r="K35" s="6"/>
    </row>
    <row r="36" spans="1:11" ht="12.75">
      <c r="A36" s="205" t="s">
        <v>29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6"/>
    </row>
    <row r="37" spans="1:11" ht="12.75">
      <c r="A37" s="205" t="s">
        <v>30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>
        <v>717267</v>
      </c>
      <c r="K37" s="6">
        <v>264583</v>
      </c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55">
        <f>SUM(J35:J37)</f>
        <v>717267</v>
      </c>
      <c r="K38" s="55">
        <v>264583</v>
      </c>
    </row>
    <row r="39" spans="1:11" ht="12.75">
      <c r="A39" s="205" t="s">
        <v>31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>
        <v>731904</v>
      </c>
      <c r="K39" s="6"/>
    </row>
    <row r="40" spans="1:11" ht="12.75">
      <c r="A40" s="205" t="s">
        <v>32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6"/>
    </row>
    <row r="41" spans="1:11" ht="12.75">
      <c r="A41" s="205" t="s">
        <v>33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6"/>
    </row>
    <row r="42" spans="1:11" ht="12.75">
      <c r="A42" s="205" t="s">
        <v>34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6"/>
    </row>
    <row r="43" spans="1:11" ht="12.75">
      <c r="A43" s="205" t="s">
        <v>35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>
        <v>742267</v>
      </c>
      <c r="K43" s="6">
        <v>21000</v>
      </c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55">
        <f>SUM(J39:J43)</f>
        <v>1474171</v>
      </c>
      <c r="K44" s="55">
        <f>SUM(K39:K43)</f>
        <v>21000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55">
        <v>0</v>
      </c>
      <c r="K45" s="49">
        <v>243583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55">
        <v>756904</v>
      </c>
      <c r="K46" s="49"/>
    </row>
    <row r="47" spans="1:11" ht="12.75">
      <c r="A47" s="205" t="s">
        <v>70</v>
      </c>
      <c r="B47" s="206"/>
      <c r="C47" s="206"/>
      <c r="D47" s="206"/>
      <c r="E47" s="206"/>
      <c r="F47" s="206"/>
      <c r="G47" s="206"/>
      <c r="H47" s="206"/>
      <c r="I47" s="1">
        <v>39</v>
      </c>
      <c r="J47" s="55">
        <v>3045623</v>
      </c>
      <c r="K47" s="55">
        <v>1448416</v>
      </c>
    </row>
    <row r="48" spans="1:11" ht="12.75">
      <c r="A48" s="205" t="s">
        <v>71</v>
      </c>
      <c r="B48" s="206"/>
      <c r="C48" s="206"/>
      <c r="D48" s="206"/>
      <c r="E48" s="206"/>
      <c r="F48" s="206"/>
      <c r="G48" s="206"/>
      <c r="H48" s="206"/>
      <c r="I48" s="1">
        <v>40</v>
      </c>
      <c r="J48" s="55">
        <v>771632</v>
      </c>
      <c r="K48" s="49"/>
    </row>
    <row r="49" spans="1:11" ht="12.75">
      <c r="A49" s="205" t="s">
        <v>161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>
        <v>48642</v>
      </c>
      <c r="K49" s="6">
        <v>48642</v>
      </c>
    </row>
    <row r="50" spans="1:11" ht="12.75">
      <c r="A50" s="205" t="s">
        <v>175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6">
        <v>0</v>
      </c>
    </row>
    <row r="51" spans="1:11" ht="12.75">
      <c r="A51" s="205" t="s">
        <v>176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>
        <v>3</v>
      </c>
      <c r="K51" s="6">
        <v>43901</v>
      </c>
    </row>
    <row r="52" spans="1:11" ht="12.75">
      <c r="A52" s="223" t="s">
        <v>177</v>
      </c>
      <c r="B52" s="224"/>
      <c r="C52" s="224"/>
      <c r="D52" s="224"/>
      <c r="E52" s="224"/>
      <c r="F52" s="224"/>
      <c r="G52" s="224"/>
      <c r="H52" s="224"/>
      <c r="I52" s="4">
        <v>44</v>
      </c>
      <c r="J52" s="56">
        <v>48645</v>
      </c>
      <c r="K52" s="53">
        <v>4741</v>
      </c>
    </row>
  </sheetData>
  <sheetProtection/>
  <mergeCells count="52">
    <mergeCell ref="A45:H45"/>
    <mergeCell ref="A46:H46"/>
    <mergeCell ref="A39:H39"/>
    <mergeCell ref="A40:H40"/>
    <mergeCell ref="A43:H43"/>
    <mergeCell ref="A44:H44"/>
    <mergeCell ref="A41:H41"/>
    <mergeCell ref="A42:H42"/>
    <mergeCell ref="A47:H47"/>
    <mergeCell ref="A52:H52"/>
    <mergeCell ref="A48:H48"/>
    <mergeCell ref="A49:H49"/>
    <mergeCell ref="A50:H50"/>
    <mergeCell ref="A51:H51"/>
    <mergeCell ref="A31:H31"/>
    <mergeCell ref="A32:H32"/>
    <mergeCell ref="A33:H33"/>
    <mergeCell ref="A34:K34"/>
    <mergeCell ref="A35:H35"/>
    <mergeCell ref="A36:H36"/>
    <mergeCell ref="A37:H37"/>
    <mergeCell ref="A38:H38"/>
    <mergeCell ref="A25:H25"/>
    <mergeCell ref="A26:H26"/>
    <mergeCell ref="A27:H27"/>
    <mergeCell ref="A28:H28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7:K12 J14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13:K13 J52:K52 J27:K27 J31:K33 J38:K38 J44:K48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57" t="s">
        <v>279</v>
      </c>
      <c r="J4" s="58" t="s">
        <v>319</v>
      </c>
      <c r="K4" s="58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2">
        <v>2</v>
      </c>
      <c r="J5" s="63" t="s">
        <v>283</v>
      </c>
      <c r="K5" s="63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56"/>
      <c r="J6" s="256"/>
      <c r="K6" s="257"/>
    </row>
    <row r="7" spans="1:11" ht="12.75">
      <c r="A7" s="205" t="s">
        <v>199</v>
      </c>
      <c r="B7" s="206"/>
      <c r="C7" s="206"/>
      <c r="D7" s="206"/>
      <c r="E7" s="206"/>
      <c r="F7" s="206"/>
      <c r="G7" s="206"/>
      <c r="H7" s="206"/>
      <c r="I7" s="1">
        <v>1</v>
      </c>
      <c r="J7" s="5"/>
      <c r="K7" s="6"/>
    </row>
    <row r="8" spans="1:11" ht="12.75">
      <c r="A8" s="205" t="s">
        <v>119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6"/>
    </row>
    <row r="9" spans="1:11" ht="12.75">
      <c r="A9" s="205" t="s">
        <v>120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6"/>
    </row>
    <row r="10" spans="1:11" ht="12.75">
      <c r="A10" s="205" t="s">
        <v>121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6"/>
    </row>
    <row r="11" spans="1:11" ht="12.75">
      <c r="A11" s="205" t="s">
        <v>122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6"/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55">
        <f>SUM(J7:J11)</f>
        <v>0</v>
      </c>
      <c r="K12" s="49">
        <f>SUM(K7:K11)</f>
        <v>0</v>
      </c>
    </row>
    <row r="13" spans="1:11" ht="12.75">
      <c r="A13" s="205" t="s">
        <v>123</v>
      </c>
      <c r="B13" s="206"/>
      <c r="C13" s="206"/>
      <c r="D13" s="206"/>
      <c r="E13" s="206"/>
      <c r="F13" s="206"/>
      <c r="G13" s="206"/>
      <c r="H13" s="206"/>
      <c r="I13" s="1">
        <v>7</v>
      </c>
      <c r="J13" s="5"/>
      <c r="K13" s="6"/>
    </row>
    <row r="14" spans="1:11" ht="12.75">
      <c r="A14" s="205" t="s">
        <v>124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6"/>
    </row>
    <row r="15" spans="1:11" ht="12.75">
      <c r="A15" s="205" t="s">
        <v>125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6"/>
    </row>
    <row r="16" spans="1:11" ht="12.75">
      <c r="A16" s="205" t="s">
        <v>126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6"/>
    </row>
    <row r="17" spans="1:11" ht="12.75">
      <c r="A17" s="205" t="s">
        <v>127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6"/>
    </row>
    <row r="18" spans="1:11" ht="12.75">
      <c r="A18" s="205" t="s">
        <v>128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/>
      <c r="K18" s="6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55">
        <f>SUM(J13:J18)</f>
        <v>0</v>
      </c>
      <c r="K19" s="49">
        <f>SUM(K13:K18)</f>
        <v>0</v>
      </c>
    </row>
    <row r="20" spans="1:11" ht="12.75">
      <c r="A20" s="211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55">
        <f>IF(J12&gt;J19,J12-J19,0)</f>
        <v>0</v>
      </c>
      <c r="K20" s="49">
        <f>IF(K12&gt;K19,K12-K19,0)</f>
        <v>0</v>
      </c>
    </row>
    <row r="21" spans="1:11" ht="12.75">
      <c r="A21" s="214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55">
        <f>IF(J19&gt;J12,J19-J12,0)</f>
        <v>0</v>
      </c>
      <c r="K21" s="49">
        <f>IF(K19&gt;K12,K19-K12,0)</f>
        <v>0</v>
      </c>
    </row>
    <row r="22" spans="1:11" ht="12.75">
      <c r="A22" s="217" t="s">
        <v>159</v>
      </c>
      <c r="B22" s="233"/>
      <c r="C22" s="233"/>
      <c r="D22" s="233"/>
      <c r="E22" s="233"/>
      <c r="F22" s="233"/>
      <c r="G22" s="233"/>
      <c r="H22" s="233"/>
      <c r="I22" s="256"/>
      <c r="J22" s="256"/>
      <c r="K22" s="257"/>
    </row>
    <row r="23" spans="1:11" ht="12.75">
      <c r="A23" s="205" t="s">
        <v>165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6"/>
    </row>
    <row r="24" spans="1:11" ht="12.75">
      <c r="A24" s="205" t="s">
        <v>166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6"/>
    </row>
    <row r="25" spans="1:11" ht="12.75">
      <c r="A25" s="205" t="s">
        <v>321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6"/>
    </row>
    <row r="26" spans="1:11" ht="12.75">
      <c r="A26" s="205" t="s">
        <v>322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6"/>
    </row>
    <row r="27" spans="1:11" ht="12.75">
      <c r="A27" s="205" t="s">
        <v>167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6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55">
        <f>SUM(J23:J27)</f>
        <v>0</v>
      </c>
      <c r="K28" s="49">
        <f>SUM(K23:K27)</f>
        <v>0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6"/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6"/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6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55">
        <f>SUM(J29:J31)</f>
        <v>0</v>
      </c>
      <c r="K32" s="49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55">
        <f>IF(J28&gt;J32,J28-J32,0)</f>
        <v>0</v>
      </c>
      <c r="K33" s="49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55">
        <f>IF(J32&gt;J28,J32-J28,0)</f>
        <v>0</v>
      </c>
      <c r="K34" s="49">
        <f>IF(K32&gt;K28,K32-K28,0)</f>
        <v>0</v>
      </c>
    </row>
    <row r="35" spans="1:11" ht="12.75">
      <c r="A35" s="217" t="s">
        <v>160</v>
      </c>
      <c r="B35" s="233"/>
      <c r="C35" s="233"/>
      <c r="D35" s="233"/>
      <c r="E35" s="233"/>
      <c r="F35" s="233"/>
      <c r="G35" s="233"/>
      <c r="H35" s="233"/>
      <c r="I35" s="256">
        <v>0</v>
      </c>
      <c r="J35" s="256"/>
      <c r="K35" s="257"/>
    </row>
    <row r="36" spans="1:11" ht="12.75">
      <c r="A36" s="205" t="s">
        <v>174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6"/>
    </row>
    <row r="37" spans="1:11" ht="12.75">
      <c r="A37" s="205" t="s">
        <v>29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6"/>
    </row>
    <row r="38" spans="1:11" ht="12.75">
      <c r="A38" s="205" t="s">
        <v>30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/>
      <c r="K38" s="6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55">
        <f>SUM(J36:J38)</f>
        <v>0</v>
      </c>
      <c r="K39" s="49">
        <f>SUM(K36:K38)</f>
        <v>0</v>
      </c>
    </row>
    <row r="40" spans="1:11" ht="12.75">
      <c r="A40" s="205" t="s">
        <v>31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6"/>
    </row>
    <row r="41" spans="1:11" ht="12.75">
      <c r="A41" s="205" t="s">
        <v>32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6"/>
    </row>
    <row r="42" spans="1:11" ht="12.75">
      <c r="A42" s="205" t="s">
        <v>33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6"/>
    </row>
    <row r="43" spans="1:11" ht="12.75">
      <c r="A43" s="205" t="s">
        <v>34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6"/>
    </row>
    <row r="44" spans="1:11" ht="12.75">
      <c r="A44" s="205" t="s">
        <v>35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/>
      <c r="K44" s="6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55">
        <f>SUM(J40:J44)</f>
        <v>0</v>
      </c>
      <c r="K45" s="49">
        <f>SUM(K40:K44)</f>
        <v>0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55">
        <f>IF(J39&gt;J45,J39-J45,0)</f>
        <v>0</v>
      </c>
      <c r="K46" s="49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55">
        <f>IF(J45&gt;J39,J45-J39,0)</f>
        <v>0</v>
      </c>
      <c r="K47" s="49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55">
        <f>IF(J20-J21+J33-J34+J46-J47&gt;0,J20-J21+J33-J34+J46-J47,0)</f>
        <v>0</v>
      </c>
      <c r="K48" s="49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55">
        <f>IF(J21-J20+J34-J33+J47-J46&gt;0,J21-J20+J34-J33+J47-J46,0)</f>
        <v>0</v>
      </c>
      <c r="K49" s="49">
        <f>IF(K21-K20+K34-K33+K47-K46&gt;0,K21-K20+K34-K33+K47-K46,0)</f>
        <v>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6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6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6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56">
        <f>J50+J51-J52</f>
        <v>0</v>
      </c>
      <c r="K53" s="53">
        <f>K50+K51-K52</f>
        <v>0</v>
      </c>
    </row>
    <row r="54" spans="1:11" ht="12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33:H33"/>
    <mergeCell ref="A34:H34"/>
    <mergeCell ref="A47:H47"/>
    <mergeCell ref="A52:H52"/>
    <mergeCell ref="A37:H37"/>
    <mergeCell ref="A38:H38"/>
    <mergeCell ref="A39:H39"/>
    <mergeCell ref="A40:H40"/>
    <mergeCell ref="A41:H41"/>
    <mergeCell ref="A42:H42"/>
    <mergeCell ref="A35:K35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19:H19"/>
    <mergeCell ref="A20:H20"/>
    <mergeCell ref="A21:H21"/>
    <mergeCell ref="A22:K22"/>
    <mergeCell ref="A9:H9"/>
    <mergeCell ref="A10:H10"/>
    <mergeCell ref="A23:H23"/>
    <mergeCell ref="A24:H24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8" sqref="A8:H8"/>
    </sheetView>
  </sheetViews>
  <sheetFormatPr defaultColWidth="9.140625" defaultRowHeight="12.75"/>
  <cols>
    <col min="1" max="4" width="9.140625" style="66" customWidth="1"/>
    <col min="5" max="5" width="10.421875" style="66" bestFit="1" customWidth="1"/>
    <col min="6" max="9" width="9.140625" style="66" customWidth="1"/>
    <col min="10" max="11" width="9.140625" style="127" customWidth="1"/>
    <col min="12" max="16384" width="9.140625" style="66" customWidth="1"/>
  </cols>
  <sheetData>
    <row r="1" spans="1:12" ht="12.75">
      <c r="A1" s="277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65"/>
    </row>
    <row r="2" spans="1:12" ht="15.75">
      <c r="A2" s="40"/>
      <c r="B2" s="64"/>
      <c r="C2" s="287" t="s">
        <v>282</v>
      </c>
      <c r="D2" s="287"/>
      <c r="E2" s="113">
        <v>40544</v>
      </c>
      <c r="F2" s="41" t="s">
        <v>250</v>
      </c>
      <c r="G2" s="288">
        <v>40816</v>
      </c>
      <c r="H2" s="289"/>
      <c r="I2" s="64"/>
      <c r="J2" s="64"/>
      <c r="K2" s="64"/>
      <c r="L2" s="67"/>
    </row>
    <row r="3" spans="1:11" ht="23.25">
      <c r="A3" s="290" t="s">
        <v>59</v>
      </c>
      <c r="B3" s="290"/>
      <c r="C3" s="290"/>
      <c r="D3" s="290"/>
      <c r="E3" s="290"/>
      <c r="F3" s="290"/>
      <c r="G3" s="290"/>
      <c r="H3" s="290"/>
      <c r="I3" s="68" t="s">
        <v>305</v>
      </c>
      <c r="J3" s="122" t="s">
        <v>150</v>
      </c>
      <c r="K3" s="122" t="s">
        <v>151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69">
        <v>2</v>
      </c>
      <c r="J4" s="117" t="s">
        <v>283</v>
      </c>
      <c r="K4" s="117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2">
        <v>1</v>
      </c>
      <c r="J5" s="123">
        <v>74980500</v>
      </c>
      <c r="K5" s="123">
        <v>74980500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2">
        <v>2</v>
      </c>
      <c r="J6" s="124">
        <v>173442</v>
      </c>
      <c r="K6" s="124">
        <v>173442</v>
      </c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2">
        <v>3</v>
      </c>
      <c r="J7" s="124">
        <v>17071188</v>
      </c>
      <c r="K7" s="124">
        <v>16345286</v>
      </c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2">
        <v>4</v>
      </c>
      <c r="J8" s="124">
        <v>-930698</v>
      </c>
      <c r="K8" s="124">
        <v>-1038943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2">
        <v>5</v>
      </c>
      <c r="J9" s="124">
        <v>2590712</v>
      </c>
      <c r="K9" s="124">
        <v>2023327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2">
        <v>6</v>
      </c>
      <c r="J10" s="124"/>
      <c r="K10" s="124"/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2">
        <v>7</v>
      </c>
      <c r="J11" s="124"/>
      <c r="K11" s="124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2">
        <v>8</v>
      </c>
      <c r="J12" s="124"/>
      <c r="K12" s="124"/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2">
        <v>9</v>
      </c>
      <c r="J13" s="124"/>
      <c r="K13" s="124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2">
        <v>10</v>
      </c>
      <c r="J14" s="125">
        <f>SUM(J5:J13)</f>
        <v>93885144</v>
      </c>
      <c r="K14" s="125">
        <f>SUM(K5:K13)</f>
        <v>92483612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2">
        <v>11</v>
      </c>
      <c r="J15" s="124"/>
      <c r="K15" s="124"/>
    </row>
    <row r="16" spans="1:12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2">
        <v>12</v>
      </c>
      <c r="J16" s="124"/>
      <c r="K16" s="124"/>
      <c r="L16" s="114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2">
        <v>13</v>
      </c>
      <c r="J17" s="124"/>
      <c r="K17" s="124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2">
        <v>14</v>
      </c>
      <c r="J18" s="124"/>
      <c r="K18" s="124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2">
        <v>15</v>
      </c>
      <c r="J19" s="124"/>
      <c r="K19" s="124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2">
        <v>16</v>
      </c>
      <c r="J20" s="124"/>
      <c r="K20" s="124"/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2">
        <v>17</v>
      </c>
      <c r="J21" s="126">
        <f>SUM(J15:J20)</f>
        <v>0</v>
      </c>
      <c r="K21" s="126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1" t="s">
        <v>302</v>
      </c>
      <c r="B23" s="272"/>
      <c r="C23" s="272"/>
      <c r="D23" s="272"/>
      <c r="E23" s="272"/>
      <c r="F23" s="272"/>
      <c r="G23" s="272"/>
      <c r="H23" s="272"/>
      <c r="I23" s="43">
        <v>18</v>
      </c>
      <c r="J23" s="123"/>
      <c r="K23" s="123"/>
    </row>
    <row r="24" spans="1:11" ht="17.25" customHeight="1">
      <c r="A24" s="273" t="s">
        <v>303</v>
      </c>
      <c r="B24" s="274"/>
      <c r="C24" s="274"/>
      <c r="D24" s="274"/>
      <c r="E24" s="274"/>
      <c r="F24" s="274"/>
      <c r="G24" s="274"/>
      <c r="H24" s="274"/>
      <c r="I24" s="44">
        <v>19</v>
      </c>
      <c r="J24" s="126"/>
      <c r="K24" s="126"/>
    </row>
    <row r="25" spans="1:11" ht="30" customHeight="1">
      <c r="A25" s="275" t="s">
        <v>304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nives</cp:lastModifiedBy>
  <cp:lastPrinted>2011-10-31T11:20:28Z</cp:lastPrinted>
  <dcterms:created xsi:type="dcterms:W3CDTF">2008-10-17T11:51:54Z</dcterms:created>
  <dcterms:modified xsi:type="dcterms:W3CDTF">2011-10-31T11:22:26Z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