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Petra\OneDrive - Valamar Riviera\Dokumenti\HANFA\GFI 2019\"/>
    </mc:Choice>
  </mc:AlternateContent>
  <xr:revisionPtr revIDLastSave="4" documentId="11_E6834B038B9FACBA202C9E59EFCC8DFB14461374" xr6:coauthVersionLast="44" xr6:coauthVersionMax="44" xr10:uidLastSave="{EF28DDCC-EFF8-4C12-8E12-CF692C4CC6E0}"/>
  <bookViews>
    <workbookView xWindow="-120" yWindow="-120" windowWidth="29040" windowHeight="158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75" i="18"/>
  <c r="H131" i="18" s="1"/>
  <c r="H9" i="18"/>
  <c r="I60" i="19"/>
  <c r="H42" i="20"/>
  <c r="H34" i="21"/>
  <c r="H49" i="21" s="1"/>
  <c r="H51" i="21"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55" i="20"/>
  <c r="J60" i="19"/>
  <c r="K60" i="19"/>
  <c r="K14" i="19"/>
  <c r="K61" i="19" s="1"/>
  <c r="H61" i="19"/>
  <c r="H72" i="18"/>
  <c r="I44" i="18"/>
  <c r="I75" i="18"/>
  <c r="I131" i="18" s="1"/>
  <c r="H57" i="20"/>
  <c r="H59" i="20" s="1"/>
  <c r="I14" i="19"/>
  <c r="I61" i="19" s="1"/>
  <c r="I63" i="19" s="1"/>
  <c r="I47" i="21"/>
  <c r="I49" i="21" s="1"/>
  <c r="I51" i="21" s="1"/>
  <c r="W61" i="22"/>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3" i="19"/>
  <c r="I57" i="20"/>
  <c r="I59" i="20" s="1"/>
  <c r="K62" i="19"/>
  <c r="K68" i="19" s="1"/>
  <c r="K64" i="19"/>
  <c r="H64" i="19"/>
  <c r="I62" i="19"/>
  <c r="I64" i="19"/>
  <c r="H62" i="19"/>
  <c r="H67" i="19" s="1"/>
  <c r="H63" i="19"/>
  <c r="J62" i="19"/>
  <c r="J66" i="19" s="1"/>
  <c r="J64" i="19"/>
  <c r="K67" i="19" l="1"/>
  <c r="K66" i="19"/>
  <c r="H68" i="19"/>
  <c r="H66" i="19"/>
  <c r="I66" i="19"/>
  <c r="I67" i="19"/>
  <c r="I68"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<sst xmlns="http://schemas.openxmlformats.org/spreadsheetml/2006/main" count="519" uniqueCount="455">
  <si>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</si>
  <si>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</si>
  <si>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</si>
  <si>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</si>
  <si>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</si>
  <si>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</si>
  <si>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</si>
  <si>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</si>
  <si>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</si>
  <si>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</si>
  <si>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</si>
  <si>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</si>
  <si>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</si>
  <si>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</si>
  <si>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</si>
  <si>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</si>
  <si>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</si>
  <si>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</si>
  <si>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</si>
  <si>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</si>
  <si>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</si>
  <si>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</si>
  <si>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</si>
  <si>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</si>
  <si>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</si>
  <si>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</si>
  <si>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</si>
  <si>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</si>
  <si>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</si>
  <si>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</si>
  <si>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</si>
  <si>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</si>
  <si>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</si>
  <si>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</si>
  <si>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</si>
  <si>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</si>
  <si>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</si>
  <si>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</si>
  <si>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</si>
  <si>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</si>
  <si>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</si>
  <si>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</si>
  <si>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</si>
  <si>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</si>
  <si>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</si>
  <si>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</si>
  <si>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</si>
  <si>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</si>
  <si>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</si>
  <si>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</si>
  <si>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</si>
  <si>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</si>
  <si>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</si>
  <si>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</si>
  <si>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</si>
  <si>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</si>
  <si>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</si>
  <si>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</si>
  <si>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</si>
  <si>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</si>
  <si>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</si>
  <si>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</si>
  <si>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</si>
  <si>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</si>
  <si>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</si>
  <si>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</si>
  <si>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</si>
  <si>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</si>
  <si>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</si>
  <si>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</si>
  <si>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</si>
  <si>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</si>
  <si>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</si>
  <si>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</si>
  <si>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</si>
  <si>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</si>
  <si>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</si>
  <si>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</si>
  <si>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</si>
  <si>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</si>
  <si>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</si>
  <si>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</si>
  <si>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</si>
  <si>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</si>
  <si>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</si>
  <si>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</si>
  <si>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</si>
  <si>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</si>
  <si>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</si>
  <si>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</si>
  <si>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</si>
  <si>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</si>
  <si>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</si>
  <si>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</si>
  <si>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</si>
  <si>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</si>
  <si>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</si>
  <si>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</si>
  <si>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</si>
  <si>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</si>
  <si>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</si>
  <si>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</si>
  <si>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</si>
  <si>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</si>
  <si>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</si>
  <si>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</si>
  <si>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</si>
  <si>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</si>
  <si>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</si>
  <si>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</si>
  <si>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</si>
  <si>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</si>
  <si>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</si>
  <si>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</si>
  <si>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</si>
  <si>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</si>
  <si>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</si>
  <si>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</si>
  <si>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</si>
  <si>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</si>
  <si>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</si>
  <si>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</si>
  <si>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</si>
  <si>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</si>
  <si>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</si>
  <si>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</si>
  <si>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</si>
  <si>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</si>
  <si>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</si>
  <si>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</si>
  <si>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</si>
  <si>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</si>
  <si>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</si>
  <si>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</si>
  <si>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</si>
  <si>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</si>
  <si>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</si>
  <si>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</si>
  <si>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</si>
  <si>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</si>
  <si>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</si>
  <si>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</si>
  <si>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</si>
  <si>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</si>
  <si>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</si>
  <si>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</si>
  <si>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</si>
  <si>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</si>
  <si>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</si>
  <si>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</si>
  <si>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</si>
  <si>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</si>
  <si>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</si>
  <si>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</si>
  <si>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</si>
  <si>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</si>
  <si>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</si>
  <si>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</si>
  <si>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</si>
  <si>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</si>
  <si>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</si>
  <si>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</si>
  <si>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</si>
  <si>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</si>
  <si>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</si>
  <si>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</si>
  <si>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</si>
  <si>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</si>
  <si>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</si>
  <si>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</si>
  <si>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</si>
  <si>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</si>
  <si>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</si>
  <si>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</si>
  <si>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</si>
  <si>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</si>
  <si>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</si>
  <si>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</si>
  <si>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</si>
  <si>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</si>
  <si>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</si>
  <si>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</si>
  <si>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</si>
  <si>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</si>
  <si>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</si>
  <si>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</si>
  <si>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</si>
  <si>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</si>
  <si>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</si>
  <si>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</si>
  <si>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</si>
  <si>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</si>
  <si>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</si>
  <si>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</si>
  <si>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</si>
  <si>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</si>
  <si>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</si>
  <si>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</si>
  <si>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</si>
  <si>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</si>
  <si>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</si>
  <si>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</si>
  <si>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</si>
  <si>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</si>
  <si>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</si>
  <si>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</si>
  <si>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</si>
  <si>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</si>
  <si>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</si>
  <si>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</si>
  <si>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</si>
  <si>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</si>
  <si>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</si>
  <si>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</si>
  <si>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</si>
  <si>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</si>
  <si>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</si>
  <si>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</si>
  <si>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</si>
  <si>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</si>
  <si>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</si>
  <si>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</si>
  <si>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</si>
  <si>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</si>
  <si>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</si>
  <si>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</si>
  <si>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</si>
  <si>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</si>
  <si>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</si>
  <si>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</si>
  <si>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</si>
  <si>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</si>
  <si>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</si>
  <si>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</si>
  <si>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</si>
  <si>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</si>
  <si>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</si>
  <si>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</si>
  <si>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</si>
  <si>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</si>
  <si>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</si>
  <si>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</si>
  <si>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</si>
  <si>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</si>
  <si>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</si>
  <si>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</si>
  <si>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</si>
  <si>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</si>
  <si>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</si>
  <si>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</si>
  <si>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</si>
  <si>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</si>
  <si>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</si>
  <si>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</si>
  <si>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</si>
  <si>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</si>
  <si>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</si>
  <si>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</si>
  <si>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</si>
  <si>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</si>
  <si>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</si>
  <si>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</si>
  <si>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</si>
  <si>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</si>
  <si>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</si>
  <si>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</si>
  <si>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</si>
  <si>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</si>
  <si>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</si>
  <si>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</si>
  <si>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</si>
  <si>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</si>
  <si>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</si>
  <si>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</si>
  <si>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</si>
  <si>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</si>
  <si>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</si>
  <si>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</si>
  <si>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</si>
  <si>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</si>
  <si>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</si>
  <si>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</si>
  <si>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</si>
  <si>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</si>
  <si>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</si>
  <si>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</si>
  <si>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</si>
  <si>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</si>
  <si>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</si>
  <si>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</si>
  <si>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</si>
  <si>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</si>
  <si>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</si>
  <si>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</si>
  <si>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</si>
  <si>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</si>
  <si>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</si>
  <si>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</si>
  <si>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</si>
  <si>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</si>
  <si>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</si>
  <si>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</si>
  <si>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</si>
  <si>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</si>
  <si>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</si>
  <si>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</si>
  <si>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</si>
  <si>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</si>
  <si>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</si>
  <si>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</si>
  <si>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</si>
  <si>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</si>
  <si>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</si>
  <si>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</si>
  <si>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</si>
  <si>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</si>
  <si>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</si>
  <si>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</si>
  <si>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</si>
  <si>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</si>
  <si>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</si>
  <si>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</si>
  <si>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</si>
  <si>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</si>
  <si>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</si>
  <si>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</si>
  <si>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</si>
  <si>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</si>
  <si>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</si>
  <si>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</si>
  <si>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</si>
  <si>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</si>
  <si>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</si>
  <si>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</si>
  <si>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</si>
  <si>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</si>
  <si>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</si>
  <si>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</si>
  <si>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</si>
  <si>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</si>
  <si>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</si>
  <si>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</si>
  <si>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</si>
  <si>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</si>
  <si>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</si>
  <si>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</si>
  <si>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</si>
  <si>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</si>
  <si>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</si>
  <si>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</si>
  <si>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</si>
  <si>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</si>
  <si>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</si>
  <si>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</si>
  <si>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</si>
  <si>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</si>
  <si>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</si>
  <si>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</si>
  <si>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</si>
  <si>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</si>
  <si>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</si>
  <si>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</si>
  <si>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</si>
  <si>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</si>
  <si>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</si>
  <si>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</si>
  <si>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</si>
  <si>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</si>
  <si>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</si>
  <si>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</si>
  <si>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</si>
  <si>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</si>
  <si>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</si>
  <si>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</si>
  <si>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</si>
  <si>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</si>
  <si>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</si>
  <si>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</si>
  <si>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</si>
  <si>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</si>
  <si>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</si>
  <si>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</si>
  <si>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</si>
  <si>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</si>
  <si>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</si>
  <si>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</si>
  <si>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</si>
  <si>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</si>
  <si>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</si>
  <si>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</si>
  <si>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</si>
  <si>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</si>
  <si>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</si>
  <si>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</si>
  <si>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</si>
  <si>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</si>
  <si>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</si>
  <si>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</si>
  <si>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</si>
  <si>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</si>
  <si>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</si>
  <si>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</si>
  <si>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</si>
  <si>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</si>
  <si>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</si>
  <si>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</si>
  <si>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</si>
  <si>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</si>
  <si>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</si>
  <si>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</si>
  <si>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</si>
  <si>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</si>
  <si>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</si>
  <si>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</si>
  <si>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</si>
  <si>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</si>
  <si>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</si>
  <si>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</si>
  <si>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</si>
  <si>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</si>
  <si>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</si>
  <si>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</si>
  <si>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</si>
  <si>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</si>
  <si>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</si>
  <si>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</si>
  <si>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</si>
  <si>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</si>
  <si>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</si>
  <si>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</si>
  <si>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</si>
  <si>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</si>
  <si>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</si>
  <si>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</si>
  <si>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</si>
  <si>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747800I0GENHFT1L9Q29</t>
  </si>
  <si>
    <t>HR</t>
  </si>
  <si>
    <t>90896496260</t>
  </si>
  <si>
    <t>2410</t>
  </si>
  <si>
    <t>IMPERIAL RIVIERA DD</t>
  </si>
  <si>
    <t>RAB</t>
  </si>
  <si>
    <t>JURJA BARAKOVIĆA 2</t>
  </si>
  <si>
    <t>uprava@imperial.hr</t>
  </si>
  <si>
    <t>www.imperial-riviera.hr</t>
  </si>
  <si>
    <t>ERNST&amp;YOUNG D.O.O.</t>
  </si>
  <si>
    <t>BERISLAV HORVAT</t>
  </si>
  <si>
    <t>stanje na dan 31.12.2019.</t>
  </si>
  <si>
    <t>Obveznik: IMPERIAL RIVIERA DD</t>
  </si>
  <si>
    <t>u razdoblju 01.01.2019 do 31.12.2019</t>
  </si>
  <si>
    <t>u razdoblju 01.01.2019. do 31.12.2019.</t>
  </si>
  <si>
    <t>PRAONA D.O.O.</t>
  </si>
  <si>
    <t>MAKARSKA, ZADARSKA 1</t>
  </si>
  <si>
    <t>MARIZA GRANIĆ</t>
  </si>
  <si>
    <t>021 440 512</t>
  </si>
  <si>
    <t>mariza.granic@imperial.hr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</si>
</sst>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0" applyFont="1" applyFill="1" applyBorder="1" applyAlignment="1" applyProtection="1">
      <alignment horizontal="center" vertical="center"/>
      <protection locked="0"/>
    </xf>
    <xf numFmtId="0" fontId="4" fillId="12" borderId="45" xfId="4"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0" applyNumberFormat="1" applyFont="1" applyFill="1" applyBorder="1" applyAlignment="1" applyProtection="1">
      <alignment horizontal="center" vertical="center"/>
      <protection locked="0"/>
    </xf>
    <xf numFmtId="14" fontId="4" fillId="12" borderId="45" xfId="0"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27" xr6:uid="{00000000-000C-0000-FFFF-FFFF0B000000}" r="H17" connectionId="0">
    <xmlCellPr id="1" xr6:uid="{00000000-0010-0000-0B00-000001000000}" uniqueName="P1074578">
      <xmlPr mapId="1" xpath="/TFI-IZD-POD/IFP-GFI-IZD-POD_1000374/P1074578" xmlDataType="decimal"/>
    </xmlCellPr>
  </singleXmlCell>
  <singleXmlCell id="28" xr6:uid="{00000000-000C-0000-FFFF-FFFF0C000000}" r="I17" connectionId="0">
    <xmlCellPr id="1" xr6:uid="{00000000-0010-0000-0C00-000001000000}" uniqueName="P1074579">
      <xmlPr mapId="1" xpath="/TFI-IZD-POD/IFP-GFI-IZD-POD_1000374/P1074579" xmlDataType="decimal"/>
    </xmlCellPr>
  </singleXmlCell>
  <singleXmlCell id="29" xr6:uid="{00000000-000C-0000-FFFF-FFFF0D000000}" r="H18" connectionId="0">
    <xmlCellPr id="1" xr6:uid="{00000000-0010-0000-0D00-000001000000}" uniqueName="P1074656">
      <xmlPr mapId="1" xpath="/TFI-IZD-POD/IFP-GFI-IZD-POD_1000374/P1074656" xmlDataType="decimal"/>
    </xmlCellPr>
  </singleXmlCell>
  <singleXmlCell id="30" xr6:uid="{00000000-000C-0000-FFFF-FFFF0E000000}" r="I18" connectionId="0">
    <xmlCellPr id="1" xr6:uid="{00000000-0010-0000-0E00-000001000000}" uniqueName="P1074657">
      <xmlPr mapId="1" xpath="/TFI-IZD-POD/IFP-GFI-IZD-POD_1000374/P1074657" xmlDataType="decimal"/>
    </xmlCellPr>
  </singleXmlCell>
  <singleXmlCell id="31" xr6:uid="{00000000-000C-0000-FFFF-FFFF0F000000}" r="H19" connectionId="0">
    <xmlCellPr id="1" xr6:uid="{00000000-0010-0000-0F00-000001000000}" uniqueName="P1074658">
      <xmlPr mapId="1" xpath="/TFI-IZD-POD/IFP-GFI-IZD-POD_1000374/P1074658" xmlDataType="decimal"/>
    </xmlCellPr>
  </singleXmlCell>
  <singleXmlCell id="32" xr6:uid="{00000000-000C-0000-FFFF-FFFF10000000}" r="I19" connectionId="0">
    <xmlCellPr id="1" xr6:uid="{00000000-0010-0000-1000-000001000000}" uniqueName="P1074659">
      <xmlPr mapId="1" xpath="/TFI-IZD-POD/IFP-GFI-IZD-POD_1000374/P1074659" xmlDataType="decimal"/>
    </xmlCellPr>
  </singleXmlCell>
  <singleXmlCell id="33" xr6:uid="{00000000-000C-0000-FFFF-FFFF11000000}" r="H20" connectionId="0">
    <xmlCellPr id="1" xr6:uid="{00000000-0010-0000-1100-000001000000}" uniqueName="P1074894">
      <xmlPr mapId="1" xpath="/TFI-IZD-POD/IFP-GFI-IZD-POD_1000374/P1074894" xmlDataType="decimal"/>
    </xmlCellPr>
  </singleXmlCell>
  <singleXmlCell id="34" xr6:uid="{00000000-000C-0000-FFFF-FFFF12000000}" r="I20" connectionId="0">
    <xmlCellPr id="1" xr6:uid="{00000000-0010-0000-1200-000001000000}" uniqueName="P1074895">
      <xmlPr mapId="1" xpath="/TFI-IZD-POD/IFP-GFI-IZD-POD_1000374/P1074895" xmlDataType="decimal"/>
    </xmlCellPr>
  </singleXmlCell>
  <singleXmlCell id="35" xr6:uid="{00000000-000C-0000-FFFF-FFFF13000000}" r="H21" connectionId="0">
    <xmlCellPr id="1" xr6:uid="{00000000-0010-0000-1300-000001000000}" uniqueName="P1074896">
      <xmlPr mapId="1" xpath="/TFI-IZD-POD/IFP-GFI-IZD-POD_1000374/P1074896" xmlDataType="decimal"/>
    </xmlCellPr>
  </singleXmlCell>
  <singleXmlCell id="36" xr6:uid="{00000000-000C-0000-FFFF-FFFF14000000}" r="I21" connectionId="0">
    <xmlCellPr id="1" xr6:uid="{00000000-0010-0000-1400-000001000000}" uniqueName="P1074897">
      <xmlPr mapId="1" xpath="/TFI-IZD-POD/IFP-GFI-IZD-POD_1000374/P1074897" xmlDataType="decimal"/>
    </xmlCellPr>
  </singleXmlCell>
  <singleXmlCell id="37" xr6:uid="{00000000-000C-0000-FFFF-FFFF15000000}" r="H22" connectionId="0">
    <xmlCellPr id="1" xr6:uid="{00000000-0010-0000-1500-000001000000}" uniqueName="P1074898">
      <xmlPr mapId="1" xpath="/TFI-IZD-POD/IFP-GFI-IZD-POD_1000374/P1074898" xmlDataType="decimal"/>
    </xmlCellPr>
  </singleXmlCell>
  <singleXmlCell id="38" xr6:uid="{00000000-000C-0000-FFFF-FFFF16000000}" r="I22" connectionId="0">
    <xmlCellPr id="1" xr6:uid="{00000000-0010-0000-1600-000001000000}" uniqueName="P1074899">
      <xmlPr mapId="1" xpath="/TFI-IZD-POD/IFP-GFI-IZD-POD_1000374/P1074899" xmlDataType="decimal"/>
    </xmlCellPr>
  </singleXmlCell>
  <singleXmlCell id="39" xr6:uid="{00000000-000C-0000-FFFF-FFFF17000000}" r="H23" connectionId="0">
    <xmlCellPr id="1" xr6:uid="{00000000-0010-0000-1700-000001000000}" uniqueName="P1074900">
      <xmlPr mapId="1" xpath="/TFI-IZD-POD/IFP-GFI-IZD-POD_1000374/P1074900" xmlDataType="decimal"/>
    </xmlCellPr>
  </singleXmlCell>
  <singleXmlCell id="40" xr6:uid="{00000000-000C-0000-FFFF-FFFF18000000}" r="I23" connectionId="0">
    <xmlCellPr id="1" xr6:uid="{00000000-0010-0000-1800-000001000000}" uniqueName="P1074901">
      <xmlPr mapId="1" xpath="/TFI-IZD-POD/IFP-GFI-IZD-POD_1000374/P1074901" xmlDataType="decimal"/>
    </xmlCellPr>
  </singleXmlCell>
  <singleXmlCell id="41" xr6:uid="{00000000-000C-0000-FFFF-FFFF19000000}" r="H24" connectionId="0">
    <xmlCellPr id="1" xr6:uid="{00000000-0010-0000-1900-000001000000}" uniqueName="P1074902">
      <xmlPr mapId="1" xpath="/TFI-IZD-POD/IFP-GFI-IZD-POD_1000374/P1074902" xmlDataType="decimal"/>
    </xmlCellPr>
  </singleXmlCell>
  <singleXmlCell id="42" xr6:uid="{00000000-000C-0000-FFFF-FFFF1A000000}" r="I24" connectionId="0">
    <xmlCellPr id="1" xr6:uid="{00000000-0010-0000-1A00-000001000000}" uniqueName="P1074903">
      <xmlPr mapId="1" xpath="/TFI-IZD-POD/IFP-GFI-IZD-POD_1000374/P1074903" xmlDataType="decimal"/>
    </xmlCellPr>
  </singleXmlCell>
  <singleXmlCell id="43" xr6:uid="{00000000-000C-0000-FFFF-FFFF1B000000}" r="H25" connectionId="0">
    <xmlCellPr id="1" xr6:uid="{00000000-0010-0000-1B00-000001000000}" uniqueName="P1074904">
      <xmlPr mapId="1" xpath="/TFI-IZD-POD/IFP-GFI-IZD-POD_1000374/P1074904" xmlDataType="decimal"/>
    </xmlCellPr>
  </singleXmlCell>
  <singleXmlCell id="44" xr6:uid="{00000000-000C-0000-FFFF-FFFF1C000000}" r="I25" connectionId="0">
    <xmlCellPr id="1" xr6:uid="{00000000-0010-0000-1C00-000001000000}" uniqueName="P1074905">
      <xmlPr mapId="1" xpath="/TFI-IZD-POD/IFP-GFI-IZD-POD_1000374/P1074905" xmlDataType="decimal"/>
    </xmlCellPr>
  </singleXmlCell>
  <singleXmlCell id="45" xr6:uid="{00000000-000C-0000-FFFF-FFFF1D000000}" r="H26" connectionId="0">
    <xmlCellPr id="1" xr6:uid="{00000000-0010-0000-1D00-000001000000}" uniqueName="P1074906">
      <xmlPr mapId="1" xpath="/TFI-IZD-POD/IFP-GFI-IZD-POD_1000374/P1074906" xmlDataType="decimal"/>
    </xmlCellPr>
  </singleXmlCell>
  <singleXmlCell id="46" xr6:uid="{00000000-000C-0000-FFFF-FFFF1E000000}" r="I26" connectionId="0">
    <xmlCellPr id="1" xr6:uid="{00000000-0010-0000-1E00-000001000000}" uniqueName="P1074907">
      <xmlPr mapId="1" xpath="/TFI-IZD-POD/IFP-GFI-IZD-POD_1000374/P1074907" xmlDataType="decimal"/>
    </xmlCellPr>
  </singleXmlCell>
  <singleXmlCell id="47" xr6:uid="{00000000-000C-0000-FFFF-FFFF1F000000}" r="H27" connectionId="0">
    <xmlCellPr id="1" xr6:uid="{00000000-0010-0000-1F00-000001000000}" uniqueName="P1074908">
      <xmlPr mapId="1" xpath="/TFI-IZD-POD/IFP-GFI-IZD-POD_1000374/P1074908" xmlDataType="decimal"/>
    </xmlCellPr>
  </singleXmlCell>
  <singleXmlCell id="48" xr6:uid="{00000000-000C-0000-FFFF-FFFF20000000}" r="I27" connectionId="0">
    <xmlCellPr id="1" xr6:uid="{00000000-0010-0000-2000-000001000000}" uniqueName="P1074909">
      <xmlPr mapId="1" xpath="/TFI-IZD-POD/IFP-GFI-IZD-POD_1000374/P1074909" xmlDataType="decimal"/>
    </xmlCellPr>
  </singleXmlCell>
  <singleXmlCell id="49" xr6:uid="{00000000-000C-0000-FFFF-FFFF21000000}" r="H28" connectionId="0">
    <xmlCellPr id="1" xr6:uid="{00000000-0010-0000-2100-000001000000}" uniqueName="P1074910">
      <xmlPr mapId="1" xpath="/TFI-IZD-POD/IFP-GFI-IZD-POD_1000374/P1074910" xmlDataType="decimal"/>
    </xmlCellPr>
  </singleXmlCell>
  <singleXmlCell id="50" xr6:uid="{00000000-000C-0000-FFFF-FFFF22000000}" r="I28" connectionId="0">
    <xmlCellPr id="1" xr6:uid="{00000000-0010-0000-2200-000001000000}" uniqueName="P1074912">
      <xmlPr mapId="1" xpath="/TFI-IZD-POD/IFP-GFI-IZD-POD_1000374/P1074912" xmlDataType="decimal"/>
    </xmlCellPr>
  </singleXmlCell>
  <singleXmlCell id="51" xr6:uid="{00000000-000C-0000-FFFF-FFFF23000000}" r="H29" connectionId="0">
    <xmlCellPr id="1" xr6:uid="{00000000-0010-0000-2300-000001000000}" uniqueName="P1074914">
      <xmlPr mapId="1" xpath="/TFI-IZD-POD/IFP-GFI-IZD-POD_1000374/P1074914" xmlDataType="decimal"/>
    </xmlCellPr>
  </singleXmlCell>
  <singleXmlCell id="52" xr6:uid="{00000000-000C-0000-FFFF-FFFF24000000}" r="I29" connectionId="0">
    <xmlCellPr id="1" xr6:uid="{00000000-0010-0000-2400-000001000000}" uniqueName="P1074916">
      <xmlPr mapId="1" xpath="/TFI-IZD-POD/IFP-GFI-IZD-POD_1000374/P1074916" xmlDataType="decimal"/>
    </xmlCellPr>
  </singleXmlCell>
  <singleXmlCell id="53" xr6:uid="{00000000-000C-0000-FFFF-FFFF25000000}" r="H30" connectionId="0">
    <xmlCellPr id="1" xr6:uid="{00000000-0010-0000-2500-000001000000}" uniqueName="P1074918">
      <xmlPr mapId="1" xpath="/TFI-IZD-POD/IFP-GFI-IZD-POD_1000374/P1074918" xmlDataType="decimal"/>
    </xmlCellPr>
  </singleXmlCell>
  <singleXmlCell id="54" xr6:uid="{00000000-000C-0000-FFFF-FFFF26000000}" r="I30" connectionId="0">
    <xmlCellPr id="1" xr6:uid="{00000000-0010-0000-2600-000001000000}" uniqueName="P1074921">
      <xmlPr mapId="1" xpath="/TFI-IZD-POD/IFP-GFI-IZD-POD_1000374/P1074921" xmlDataType="decimal"/>
    </xmlCellPr>
  </singleXmlCell>
  <singleXmlCell id="55" xr6:uid="{00000000-000C-0000-FFFF-FFFF27000000}" r="H31" connectionId="0">
    <xmlCellPr id="1" xr6:uid="{00000000-0010-0000-2700-000001000000}" uniqueName="P1074927">
      <xmlPr mapId="1" xpath="/TFI-IZD-POD/IFP-GFI-IZD-POD_1000374/P1074927" xmlDataType="decimal"/>
    </xmlCellPr>
  </singleXmlCell>
  <singleXmlCell id="56" xr6:uid="{00000000-000C-0000-FFFF-FFFF28000000}" r="I31" connectionId="0">
    <xmlCellPr id="1" xr6:uid="{00000000-0010-0000-2800-000001000000}" uniqueName="P1074947">
      <xmlPr mapId="1" xpath="/TFI-IZD-POD/IFP-GFI-IZD-POD_1000374/P1074947" xmlDataType="decimal"/>
    </xmlCellPr>
  </singleXmlCell>
  <singleXmlCell id="57" xr6:uid="{00000000-000C-0000-FFFF-FFFF29000000}" r="H32" connectionId="0">
    <xmlCellPr id="1" xr6:uid="{00000000-0010-0000-2900-000001000000}" uniqueName="P1074949">
      <xmlPr mapId="1" xpath="/TFI-IZD-POD/IFP-GFI-IZD-POD_1000374/P1074949" xmlDataType="decimal"/>
    </xmlCellPr>
  </singleXmlCell>
  <singleXmlCell id="58" xr6:uid="{00000000-000C-0000-FFFF-FFFF2A000000}" r="I32" connectionId="0">
    <xmlCellPr id="1" xr6:uid="{00000000-0010-0000-2A00-000001000000}" uniqueName="P1074951">
      <xmlPr mapId="1" xpath="/TFI-IZD-POD/IFP-GFI-IZD-POD_1000374/P1074951" xmlDataType="decimal"/>
    </xmlCellPr>
  </singleXmlCell>
  <singleXmlCell id="59" xr6:uid="{00000000-000C-0000-FFFF-FFFF2B000000}" r="H33" connectionId="0">
    <xmlCellPr id="1" xr6:uid="{00000000-0010-0000-2B00-000001000000}" uniqueName="P1074954">
      <xmlPr mapId="1" xpath="/TFI-IZD-POD/IFP-GFI-IZD-POD_1000374/P1074954" xmlDataType="decimal"/>
    </xmlCellPr>
  </singleXmlCell>
  <singleXmlCell id="60" xr6:uid="{00000000-000C-0000-FFFF-FFFF2C000000}" r="I33" connectionId="0">
    <xmlCellPr id="1" xr6:uid="{00000000-0010-0000-2C00-000001000000}" uniqueName="P1074956">
      <xmlPr mapId="1" xpath="/TFI-IZD-POD/IFP-GFI-IZD-POD_1000374/P1074956" xmlDataType="decimal"/>
    </xmlCellPr>
  </singleXmlCell>
  <singleXmlCell id="61" xr6:uid="{00000000-000C-0000-FFFF-FFFF2D000000}" r="H34" connectionId="0">
    <xmlCellPr id="1" xr6:uid="{00000000-0010-0000-2D00-000001000000}" uniqueName="P1074958">
      <xmlPr mapId="1" xpath="/TFI-IZD-POD/IFP-GFI-IZD-POD_1000374/P1074958" xmlDataType="decimal"/>
    </xmlCellPr>
  </singleXmlCell>
  <singleXmlCell id="62" xr6:uid="{00000000-000C-0000-FFFF-FFFF2E000000}" r="I34" connectionId="0">
    <xmlCellPr id="1" xr6:uid="{00000000-0010-0000-2E00-000001000000}" uniqueName="P1074960">
      <xmlPr mapId="1" xpath="/TFI-IZD-POD/IFP-GFI-IZD-POD_1000374/P1074960" xmlDataType="decimal"/>
    </xmlCellPr>
  </singleXmlCell>
  <singleXmlCell id="63" xr6:uid="{00000000-000C-0000-FFFF-FFFF2F000000}" r="H35" connectionId="0">
    <xmlCellPr id="1" xr6:uid="{00000000-0010-0000-2F00-000001000000}" uniqueName="P1074962">
      <xmlPr mapId="1" xpath="/TFI-IZD-POD/IFP-GFI-IZD-POD_1000374/P1074962" xmlDataType="decimal"/>
    </xmlCellPr>
  </singleXmlCell>
  <singleXmlCell id="64" xr6:uid="{00000000-000C-0000-FFFF-FFFF30000000}" r="I35" connectionId="0">
    <xmlCellPr id="1" xr6:uid="{00000000-0010-0000-3000-000001000000}" uniqueName="P1074964">
      <xmlPr mapId="1" xpath="/TFI-IZD-POD/IFP-GFI-IZD-POD_1000374/P1074964" xmlDataType="decimal"/>
    </xmlCellPr>
  </singleXmlCell>
  <singleXmlCell id="65" xr6:uid="{00000000-000C-0000-FFFF-FFFF31000000}" r="H36" connectionId="0">
    <xmlCellPr id="1" xr6:uid="{00000000-0010-0000-3100-000001000000}" uniqueName="P1074923">
      <xmlPr mapId="1" xpath="/TFI-IZD-POD/IFP-GFI-IZD-POD_1000374/P1074923" xmlDataType="decimal"/>
    </xmlCellPr>
  </singleXmlCell>
  <singleXmlCell id="66" xr6:uid="{00000000-000C-0000-FFFF-FFFF32000000}" r="I36" connectionId="0">
    <xmlCellPr id="1" xr6:uid="{00000000-0010-0000-3200-000001000000}" uniqueName="P1074925">
      <xmlPr mapId="1" xpath="/TFI-IZD-POD/IFP-GFI-IZD-POD_1000374/P1074925" xmlDataType="decimal"/>
    </xmlCellPr>
  </singleXmlCell>
  <singleXmlCell id="67" xr6:uid="{00000000-000C-0000-FFFF-FFFF33000000}" r="H37" connectionId="0">
    <xmlCellPr id="1" xr6:uid="{00000000-0010-0000-3300-000001000000}" uniqueName="P1084406">
      <xmlPr mapId="1" xpath="/TFI-IZD-POD/IFP-GFI-IZD-POD_1000374/P1084406" xmlDataType="decimal"/>
    </xmlCellPr>
  </singleXmlCell>
  <singleXmlCell id="68" xr6:uid="{00000000-000C-0000-FFFF-FFFF34000000}" r="I37" connectionId="0">
    <xmlCellPr id="1" xr6:uid="{00000000-0010-0000-3400-000001000000}" uniqueName="P1084407">
      <xmlPr mapId="1" xpath="/TFI-IZD-POD/IFP-GFI-IZD-POD_1000374/P1084407" xmlDataType="decimal"/>
    </xmlCellPr>
  </singleXmlCell>
  <singleXmlCell id="69" xr6:uid="{00000000-000C-0000-FFFF-FFFF35000000}" r="H38" connectionId="0">
    <xmlCellPr id="1" xr6:uid="{00000000-0010-0000-3500-000001000000}" uniqueName="P1074967">
      <xmlPr mapId="1" xpath="/TFI-IZD-POD/IFP-GFI-IZD-POD_1000374/P1074967" xmlDataType="decimal"/>
    </xmlCellPr>
  </singleXmlCell>
  <singleXmlCell id="70" xr6:uid="{00000000-000C-0000-FFFF-FFFF36000000}" r="I38" connectionId="0">
    <xmlCellPr id="1" xr6:uid="{00000000-0010-0000-3600-000001000000}" uniqueName="P1074973">
      <xmlPr mapId="1" xpath="/TFI-IZD-POD/IFP-GFI-IZD-POD_1000374/P1074973" xmlDataType="decimal"/>
    </xmlCellPr>
  </singleXmlCell>
  <singleXmlCell id="71" xr6:uid="{00000000-000C-0000-FFFF-FFFF37000000}" r="H39" connectionId="0">
    <xmlCellPr id="1" xr6:uid="{00000000-0010-0000-3700-000001000000}" uniqueName="P1074975">
      <xmlPr mapId="1" xpath="/TFI-IZD-POD/IFP-GFI-IZD-POD_1000374/P1074975" xmlDataType="decimal"/>
    </xmlCellPr>
  </singleXmlCell>
  <singleXmlCell id="72" xr6:uid="{00000000-000C-0000-FFFF-FFFF38000000}" r="I39" connectionId="0">
    <xmlCellPr id="1" xr6:uid="{00000000-0010-0000-3800-000001000000}" uniqueName="P1074979">
      <xmlPr mapId="1" xpath="/TFI-IZD-POD/IFP-GFI-IZD-POD_1000374/P1074979" xmlDataType="decimal"/>
    </xmlCellPr>
  </singleXmlCell>
  <singleXmlCell id="73" xr6:uid="{00000000-000C-0000-FFFF-FFFF39000000}" r="H40" connectionId="0">
    <xmlCellPr id="1" xr6:uid="{00000000-0010-0000-3900-000001000000}" uniqueName="P1074981">
      <xmlPr mapId="1" xpath="/TFI-IZD-POD/IFP-GFI-IZD-POD_1000374/P1074981" xmlDataType="decimal"/>
    </xmlCellPr>
  </singleXmlCell>
  <singleXmlCell id="74" xr6:uid="{00000000-000C-0000-FFFF-FFFF3A000000}" r="I40" connectionId="0">
    <xmlCellPr id="1" xr6:uid="{00000000-0010-0000-3A00-000001000000}" uniqueName="P1074983">
      <xmlPr mapId="1" xpath="/TFI-IZD-POD/IFP-GFI-IZD-POD_1000374/P1074983" xmlDataType="decimal"/>
    </xmlCellPr>
  </singleXmlCell>
  <singleXmlCell id="75" xr6:uid="{00000000-000C-0000-FFFF-FFFF3B000000}" r="H41" connectionId="0">
    <xmlCellPr id="1" xr6:uid="{00000000-0010-0000-3B00-000001000000}" uniqueName="P1074985">
      <xmlPr mapId="1" xpath="/TFI-IZD-POD/IFP-GFI-IZD-POD_1000374/P1074985" xmlDataType="decimal"/>
    </xmlCellPr>
  </singleXmlCell>
  <singleXmlCell id="76" xr6:uid="{00000000-000C-0000-FFFF-FFFF3C000000}" r="I41" connectionId="0">
    <xmlCellPr id="1" xr6:uid="{00000000-0010-0000-3C00-000001000000}" uniqueName="P1074987">
      <xmlPr mapId="1" xpath="/TFI-IZD-POD/IFP-GFI-IZD-POD_1000374/P1074987" xmlDataType="decimal"/>
    </xmlCellPr>
  </singleXmlCell>
  <singleXmlCell id="77" xr6:uid="{00000000-000C-0000-FFFF-FFFF3D000000}" r="H42" connectionId="0">
    <xmlCellPr id="1" xr6:uid="{00000000-0010-0000-3D00-000001000000}" uniqueName="P1074989">
      <xmlPr mapId="1" xpath="/TFI-IZD-POD/IFP-GFI-IZD-POD_1000374/P1074989" xmlDataType="decimal"/>
    </xmlCellPr>
  </singleXmlCell>
  <singleXmlCell id="78" xr6:uid="{00000000-000C-0000-FFFF-FFFF3E000000}" r="I42" connectionId="0">
    <xmlCellPr id="1" xr6:uid="{00000000-0010-0000-3E00-000001000000}" uniqueName="P1074991">
      <xmlPr mapId="1" xpath="/TFI-IZD-POD/IFP-GFI-IZD-POD_1000374/P1074991" xmlDataType="decimal"/>
    </xmlCellPr>
  </singleXmlCell>
  <singleXmlCell id="79" xr6:uid="{00000000-000C-0000-FFFF-FFFF3F000000}" r="H43" connectionId="0">
    <xmlCellPr id="1" xr6:uid="{00000000-0010-0000-3F00-000001000000}" uniqueName="P1074994">
      <xmlPr mapId="1" xpath="/TFI-IZD-POD/IFP-GFI-IZD-POD_1000374/P1074994" xmlDataType="decimal"/>
    </xmlCellPr>
  </singleXmlCell>
  <singleXmlCell id="80" xr6:uid="{00000000-000C-0000-FFFF-FFFF40000000}" r="I43" connectionId="0">
    <xmlCellPr id="1" xr6:uid="{00000000-0010-0000-4000-000001000000}" uniqueName="P1074997">
      <xmlPr mapId="1" xpath="/TFI-IZD-POD/IFP-GFI-IZD-POD_1000374/P1074997" xmlDataType="decimal"/>
    </xmlCellPr>
  </singleXmlCell>
  <singleXmlCell id="81" xr6:uid="{00000000-000C-0000-FFFF-FFFF41000000}" r="H44" connectionId="0">
    <xmlCellPr id="1" xr6:uid="{00000000-0010-0000-4100-000001000000}" uniqueName="P1074998">
      <xmlPr mapId="1" xpath="/TFI-IZD-POD/IFP-GFI-IZD-POD_1000374/P1074998" xmlDataType="decimal"/>
    </xmlCellPr>
  </singleXmlCell>
  <singleXmlCell id="82" xr6:uid="{00000000-000C-0000-FFFF-FFFF42000000}" r="I44" connectionId="0">
    <xmlCellPr id="1" xr6:uid="{00000000-0010-0000-4200-000001000000}" uniqueName="P1075000">
      <xmlPr mapId="1" xpath="/TFI-IZD-POD/IFP-GFI-IZD-POD_1000374/P1075000" xmlDataType="decimal"/>
    </xmlCellPr>
  </singleXmlCell>
  <singleXmlCell id="83" xr6:uid="{00000000-000C-0000-FFFF-FFFF43000000}" r="H45" connectionId="0">
    <xmlCellPr id="1" xr6:uid="{00000000-0010-0000-4300-000001000000}" uniqueName="P1075001">
      <xmlPr mapId="1" xpath="/TFI-IZD-POD/IFP-GFI-IZD-POD_1000374/P1075001" xmlDataType="decimal"/>
    </xmlCellPr>
  </singleXmlCell>
  <singleXmlCell id="84" xr6:uid="{00000000-000C-0000-FFFF-FFFF44000000}" r="I45" connectionId="0">
    <xmlCellPr id="1" xr6:uid="{00000000-0010-0000-4400-000001000000}" uniqueName="P1075003">
      <xmlPr mapId="1" xpath="/TFI-IZD-POD/IFP-GFI-IZD-POD_1000374/P1075003" xmlDataType="decimal"/>
    </xmlCellPr>
  </singleXmlCell>
  <singleXmlCell id="85" xr6:uid="{00000000-000C-0000-FFFF-FFFF45000000}" r="H46" connectionId="0">
    <xmlCellPr id="1" xr6:uid="{00000000-0010-0000-4500-000001000000}" uniqueName="P1075005">
      <xmlPr mapId="1" xpath="/TFI-IZD-POD/IFP-GFI-IZD-POD_1000374/P1075005" xmlDataType="decimal"/>
    </xmlCellPr>
  </singleXmlCell>
  <singleXmlCell id="86" xr6:uid="{00000000-000C-0000-FFFF-FFFF46000000}" r="I46" connectionId="0">
    <xmlCellPr id="1" xr6:uid="{00000000-0010-0000-4600-000001000000}" uniqueName="P1075007">
      <xmlPr mapId="1" xpath="/TFI-IZD-POD/IFP-GFI-IZD-POD_1000374/P1075007" xmlDataType="decimal"/>
    </xmlCellPr>
  </singleXmlCell>
  <singleXmlCell id="87" xr6:uid="{00000000-000C-0000-FFFF-FFFF47000000}" r="H47" connectionId="0">
    <xmlCellPr id="1" xr6:uid="{00000000-0010-0000-4700-000001000000}" uniqueName="P1075009">
      <xmlPr mapId="1" xpath="/TFI-IZD-POD/IFP-GFI-IZD-POD_1000374/P1075009" xmlDataType="decimal"/>
    </xmlCellPr>
  </singleXmlCell>
  <singleXmlCell id="88" xr6:uid="{00000000-000C-0000-FFFF-FFFF48000000}" r="I47" connectionId="0">
    <xmlCellPr id="1" xr6:uid="{00000000-0010-0000-4800-000001000000}" uniqueName="P1075011">
      <xmlPr mapId="1" xpath="/TFI-IZD-POD/IFP-GFI-IZD-POD_1000374/P1075011" xmlDataType="decimal"/>
    </xmlCellPr>
  </singleXmlCell>
  <singleXmlCell id="89" xr6:uid="{00000000-000C-0000-FFFF-FFFF49000000}" r="H48" connectionId="0">
    <xmlCellPr id="1" xr6:uid="{00000000-0010-0000-4900-000001000000}" uniqueName="P1075012">
      <xmlPr mapId="1" xpath="/TFI-IZD-POD/IFP-GFI-IZD-POD_1000374/P1075012" xmlDataType="decimal"/>
    </xmlCellPr>
  </singleXmlCell>
  <singleXmlCell id="90" xr6:uid="{00000000-000C-0000-FFFF-FFFF4A000000}" r="I48" connectionId="0">
    <xmlCellPr id="1" xr6:uid="{00000000-0010-0000-4A00-000001000000}" uniqueName="P1075014">
      <xmlPr mapId="1" xpath="/TFI-IZD-POD/IFP-GFI-IZD-POD_1000374/P1075014" xmlDataType="decimal"/>
    </xmlCellPr>
  </singleXmlCell>
  <singleXmlCell id="91" xr6:uid="{00000000-000C-0000-FFFF-FFFF4B000000}" r="H49" connectionId="0">
    <xmlCellPr id="1" xr6:uid="{00000000-0010-0000-4B00-000001000000}" uniqueName="P1075016">
      <xmlPr mapId="1" xpath="/TFI-IZD-POD/IFP-GFI-IZD-POD_1000374/P1075016" xmlDataType="decimal"/>
    </xmlCellPr>
  </singleXmlCell>
  <singleXmlCell id="92" xr6:uid="{00000000-000C-0000-FFFF-FFFF4C000000}" r="I49" connectionId="0">
    <xmlCellPr id="1" xr6:uid="{00000000-0010-0000-4C00-000001000000}" uniqueName="P1075018">
      <xmlPr mapId="1" xpath="/TFI-IZD-POD/IFP-GFI-IZD-POD_1000374/P1075018" xmlDataType="decimal"/>
    </xmlCellPr>
  </singleXmlCell>
  <singleXmlCell id="93" xr6:uid="{00000000-000C-0000-FFFF-FFFF4D000000}" r="H50" connectionId="0">
    <xmlCellPr id="1" xr6:uid="{00000000-0010-0000-4D00-000001000000}" uniqueName="P1075020">
      <xmlPr mapId="1" xpath="/TFI-IZD-POD/IFP-GFI-IZD-POD_1000374/P1075020" xmlDataType="decimal"/>
    </xmlCellPr>
  </singleXmlCell>
  <singleXmlCell id="94" xr6:uid="{00000000-000C-0000-FFFF-FFFF4E000000}" r="I50" connectionId="0">
    <xmlCellPr id="1" xr6:uid="{00000000-0010-0000-4E00-000001000000}" uniqueName="P1075023">
      <xmlPr mapId="1" xpath="/TFI-IZD-POD/IFP-GFI-IZD-POD_1000374/P1075023" xmlDataType="decimal"/>
    </xmlCellPr>
  </singleXmlCell>
  <singleXmlCell id="95" xr6:uid="{00000000-000C-0000-FFFF-FFFF4F000000}" r="H51" connectionId="0">
    <xmlCellPr id="1" xr6:uid="{00000000-0010-0000-4F00-000001000000}" uniqueName="P1075026">
      <xmlPr mapId="1" xpath="/TFI-IZD-POD/IFP-GFI-IZD-POD_1000374/P1075026" xmlDataType="decimal"/>
    </xmlCellPr>
  </singleXmlCell>
  <singleXmlCell id="96" xr6:uid="{00000000-000C-0000-FFFF-FFFF50000000}" r="I51" connectionId="0">
    <xmlCellPr id="1" xr6:uid="{00000000-0010-0000-5000-000001000000}" uniqueName="P1075028">
      <xmlPr mapId="1" xpath="/TFI-IZD-POD/IFP-GFI-IZD-POD_1000374/P1075028" xmlDataType="decimal"/>
    </xmlCellPr>
  </singleXmlCell>
  <singleXmlCell id="97" xr6:uid="{00000000-000C-0000-FFFF-FFFF51000000}" r="H52" connectionId="0">
    <xmlCellPr id="1" xr6:uid="{00000000-0010-0000-5100-000001000000}" uniqueName="P1075031">
      <xmlPr mapId="1" xpath="/TFI-IZD-POD/IFP-GFI-IZD-POD_1000374/P1075031" xmlDataType="decimal"/>
    </xmlCellPr>
  </singleXmlCell>
  <singleXmlCell id="98" xr6:uid="{00000000-000C-0000-FFFF-FFFF52000000}" r="I52" connectionId="0">
    <xmlCellPr id="1" xr6:uid="{00000000-0010-0000-5200-000001000000}" uniqueName="P1075033">
      <xmlPr mapId="1" xpath="/TFI-IZD-POD/IFP-GFI-IZD-POD_1000374/P1075033" xmlDataType="decimal"/>
    </xmlCellPr>
  </singleXmlCell>
  <singleXmlCell id="99" xr6:uid="{00000000-000C-0000-FFFF-FFFF53000000}" r="H53" connectionId="0">
    <xmlCellPr id="1" xr6:uid="{00000000-0010-0000-5300-000001000000}" uniqueName="P1075035">
      <xmlPr mapId="1" xpath="/TFI-IZD-POD/IFP-GFI-IZD-POD_1000374/P1075035" xmlDataType="decimal"/>
    </xmlCellPr>
  </singleXmlCell>
  <singleXmlCell id="100" xr6:uid="{00000000-000C-0000-FFFF-FFFF54000000}" r="I53" connectionId="0">
    <xmlCellPr id="1" xr6:uid="{00000000-0010-0000-5400-000001000000}" uniqueName="P1075037">
      <xmlPr mapId="1" xpath="/TFI-IZD-POD/IFP-GFI-IZD-POD_1000374/P1075037" xmlDataType="decimal"/>
    </xmlCellPr>
  </singleXmlCell>
  <singleXmlCell id="101" xr6:uid="{00000000-000C-0000-FFFF-FFFF55000000}" r="H54" connectionId="0">
    <xmlCellPr id="1" xr6:uid="{00000000-0010-0000-5500-000001000000}" uniqueName="P1075039">
      <xmlPr mapId="1" xpath="/TFI-IZD-POD/IFP-GFI-IZD-POD_1000374/P1075039" xmlDataType="decimal"/>
    </xmlCellPr>
  </singleXmlCell>
  <singleXmlCell id="102" xr6:uid="{00000000-000C-0000-FFFF-FFFF56000000}" r="I54" connectionId="0">
    <xmlCellPr id="1" xr6:uid="{00000000-0010-0000-5600-000001000000}" uniqueName="P1075043">
      <xmlPr mapId="1" xpath="/TFI-IZD-POD/IFP-GFI-IZD-POD_1000374/P1075043" xmlDataType="decimal"/>
    </xmlCellPr>
  </singleXmlCell>
  <singleXmlCell id="103" xr6:uid="{00000000-000C-0000-FFFF-FFFF57000000}" r="H55" connectionId="0">
    <xmlCellPr id="1" xr6:uid="{00000000-0010-0000-5700-000001000000}" uniqueName="P1075055">
      <xmlPr mapId="1" xpath="/TFI-IZD-POD/IFP-GFI-IZD-POD_1000374/P1075055" xmlDataType="decimal"/>
    </xmlCellPr>
  </singleXmlCell>
  <singleXmlCell id="104" xr6:uid="{00000000-000C-0000-FFFF-FFFF58000000}" r="I55" connectionId="0">
    <xmlCellPr id="1" xr6:uid="{00000000-0010-0000-5800-000001000000}" uniqueName="P1075057">
      <xmlPr mapId="1" xpath="/TFI-IZD-POD/IFP-GFI-IZD-POD_1000374/P1075057" xmlDataType="decimal"/>
    </xmlCellPr>
  </singleXmlCell>
  <singleXmlCell id="105" xr6:uid="{00000000-000C-0000-FFFF-FFFF59000000}" r="H56" connectionId="0">
    <xmlCellPr id="1" xr6:uid="{00000000-0010-0000-5900-000001000000}" uniqueName="P1075058">
      <xmlPr mapId="1" xpath="/TFI-IZD-POD/IFP-GFI-IZD-POD_1000374/P1075058" xmlDataType="decimal"/>
    </xmlCellPr>
  </singleXmlCell>
  <singleXmlCell id="106" xr6:uid="{00000000-000C-0000-FFFF-FFFF5A000000}" r="I56" connectionId="0">
    <xmlCellPr id="1" xr6:uid="{00000000-0010-0000-5A00-000001000000}" uniqueName="P1075060">
      <xmlPr mapId="1" xpath="/TFI-IZD-POD/IFP-GFI-IZD-POD_1000374/P1075060" xmlDataType="decimal"/>
    </xmlCellPr>
  </singleXmlCell>
  <singleXmlCell id="107" xr6:uid="{00000000-000C-0000-FFFF-FFFF5B000000}" r="H57" connectionId="0">
    <xmlCellPr id="1" xr6:uid="{00000000-0010-0000-5B00-000001000000}" uniqueName="P1075063">
      <xmlPr mapId="1" xpath="/TFI-IZD-POD/IFP-GFI-IZD-POD_1000374/P1075063" xmlDataType="decimal"/>
    </xmlCellPr>
  </singleXmlCell>
  <singleXmlCell id="108" xr6:uid="{00000000-000C-0000-FFFF-FFFF5C000000}" r="I57" connectionId="0">
    <xmlCellPr id="1" xr6:uid="{00000000-0010-0000-5C00-000001000000}" uniqueName="P1075065">
      <xmlPr mapId="1" xpath="/TFI-IZD-POD/IFP-GFI-IZD-POD_1000374/P1075065" xmlDataType="decimal"/>
    </xmlCellPr>
  </singleXmlCell>
  <singleXmlCell id="109" xr6:uid="{00000000-000C-0000-FFFF-FFFF5D000000}" r="H58" connectionId="0">
    <xmlCellPr id="1" xr6:uid="{00000000-0010-0000-5D00-000001000000}" uniqueName="P1075067">
      <xmlPr mapId="1" xpath="/TFI-IZD-POD/IFP-GFI-IZD-POD_1000374/P1075067" xmlDataType="decimal"/>
    </xmlCellPr>
  </singleXmlCell>
  <singleXmlCell id="110" xr6:uid="{00000000-000C-0000-FFFF-FFFF5E000000}" r="I58" connectionId="0">
    <xmlCellPr id="1" xr6:uid="{00000000-0010-0000-5E00-000001000000}" uniqueName="P1075071">
      <xmlPr mapId="1" xpath="/TFI-IZD-POD/IFP-GFI-IZD-POD_1000374/P1075071" xmlDataType="decimal"/>
    </xmlCellPr>
  </singleXmlCell>
  <singleXmlCell id="111" xr6:uid="{00000000-000C-0000-FFFF-FFFF5F000000}" r="H59" connectionId="0">
    <xmlCellPr id="1" xr6:uid="{00000000-0010-0000-5F00-000001000000}" uniqueName="P1075076">
      <xmlPr mapId="1" xpath="/TFI-IZD-POD/IFP-GFI-IZD-POD_1000374/P1075076" xmlDataType="decimal"/>
    </xmlCellPr>
  </singleXmlCell>
  <singleXmlCell id="112" xr6:uid="{00000000-000C-0000-FFFF-FFFF60000000}" r="I59" connectionId="0">
    <xmlCellPr id="1" xr6:uid="{00000000-0010-0000-6000-000001000000}" uniqueName="P1075080">
      <xmlPr mapId="1" xpath="/TFI-IZD-POD/IFP-GFI-IZD-POD_1000374/P1075080" xmlDataType="decimal"/>
    </xmlCellPr>
  </singleXmlCell>
  <singleXmlCell id="113" xr6:uid="{00000000-000C-0000-FFFF-FFFF61000000}" r="H60" connectionId="0">
    <xmlCellPr id="1" xr6:uid="{00000000-0010-0000-6100-000001000000}" uniqueName="P1075083">
      <xmlPr mapId="1" xpath="/TFI-IZD-POD/IFP-GFI-IZD-POD_1000374/P1075083" xmlDataType="decimal"/>
    </xmlCellPr>
  </singleXmlCell>
  <singleXmlCell id="114" xr6:uid="{00000000-000C-0000-FFFF-FFFF62000000}" r="I60" connectionId="0">
    <xmlCellPr id="1" xr6:uid="{00000000-0010-0000-6200-000001000000}" uniqueName="P1075085">
      <xmlPr mapId="1" xpath="/TFI-IZD-POD/IFP-GFI-IZD-POD_1000374/P1075085" xmlDataType="decimal"/>
    </xmlCellPr>
  </singleXmlCell>
  <singleXmlCell id="115" xr6:uid="{00000000-000C-0000-FFFF-FFFF63000000}" r="H61" connectionId="0">
    <xmlCellPr id="1" xr6:uid="{00000000-0010-0000-6300-000001000000}" uniqueName="P1075091">
      <xmlPr mapId="1" xpath="/TFI-IZD-POD/IFP-GFI-IZD-POD_1000374/P1075091" xmlDataType="decimal"/>
    </xmlCellPr>
  </singleXmlCell>
  <singleXmlCell id="116" xr6:uid="{00000000-000C-0000-FFFF-FFFF64000000}" r="I61" connectionId="0">
    <xmlCellPr id="1" xr6:uid="{00000000-0010-0000-6400-000001000000}" uniqueName="P1075093">
      <xmlPr mapId="1" xpath="/TFI-IZD-POD/IFP-GFI-IZD-POD_1000374/P1075093" xmlDataType="decimal"/>
    </xmlCellPr>
  </singleXmlCell>
  <singleXmlCell id="117" xr6:uid="{00000000-000C-0000-FFFF-FFFF65000000}" r="H62" connectionId="0">
    <xmlCellPr id="1" xr6:uid="{00000000-0010-0000-6500-000001000000}" uniqueName="P1075095">
      <xmlPr mapId="1" xpath="/TFI-IZD-POD/IFP-GFI-IZD-POD_1000374/P1075095" xmlDataType="decimal"/>
    </xmlCellPr>
  </singleXmlCell>
  <singleXmlCell id="118" xr6:uid="{00000000-000C-0000-FFFF-FFFF66000000}" r="I62" connectionId="0">
    <xmlCellPr id="1" xr6:uid="{00000000-0010-0000-6600-000001000000}" uniqueName="P1075097">
      <xmlPr mapId="1" xpath="/TFI-IZD-POD/IFP-GFI-IZD-POD_1000374/P1075097" xmlDataType="decimal"/>
    </xmlCellPr>
  </singleXmlCell>
  <singleXmlCell id="119" xr6:uid="{00000000-000C-0000-FFFF-FFFF67000000}" r="H63" connectionId="0">
    <xmlCellPr id="1" xr6:uid="{00000000-0010-0000-6700-000001000000}" uniqueName="P1075099">
      <xmlPr mapId="1" xpath="/TFI-IZD-POD/IFP-GFI-IZD-POD_1000374/P1075099" xmlDataType="decimal"/>
    </xmlCellPr>
  </singleXmlCell>
  <singleXmlCell id="120" xr6:uid="{00000000-000C-0000-FFFF-FFFF68000000}" r="I63" connectionId="0">
    <xmlCellPr id="1" xr6:uid="{00000000-0010-0000-6800-000001000000}" uniqueName="P1075100">
      <xmlPr mapId="1" xpath="/TFI-IZD-POD/IFP-GFI-IZD-POD_1000374/P1075100" xmlDataType="decimal"/>
    </xmlCellPr>
  </singleXmlCell>
  <singleXmlCell id="121" xr6:uid="{00000000-000C-0000-FFFF-FFFF69000000}" r="H64" connectionId="0">
    <xmlCellPr id="1" xr6:uid="{00000000-0010-0000-6900-000001000000}" uniqueName="P1075101">
      <xmlPr mapId="1" xpath="/TFI-IZD-POD/IFP-GFI-IZD-POD_1000374/P1075101" xmlDataType="decimal"/>
    </xmlCellPr>
  </singleXmlCell>
  <singleXmlCell id="122" xr6:uid="{00000000-000C-0000-FFFF-FFFF6A000000}" r="I64" connectionId="0">
    <xmlCellPr id="1" xr6:uid="{00000000-0010-0000-6A00-000001000000}" uniqueName="P1075102">
      <xmlPr mapId="1" xpath="/TFI-IZD-POD/IFP-GFI-IZD-POD_1000374/P1075102" xmlDataType="decimal"/>
    </xmlCellPr>
  </singleXmlCell>
  <singleXmlCell id="123" xr6:uid="{00000000-000C-0000-FFFF-FFFF6B000000}" r="H65" connectionId="0">
    <xmlCellPr id="1" xr6:uid="{00000000-0010-0000-6B00-000001000000}" uniqueName="P1075103">
      <xmlPr mapId="1" xpath="/TFI-IZD-POD/IFP-GFI-IZD-POD_1000374/P1075103" xmlDataType="decimal"/>
    </xmlCellPr>
  </singleXmlCell>
  <singleXmlCell id="124" xr6:uid="{00000000-000C-0000-FFFF-FFFF6C000000}" r="I65" connectionId="0">
    <xmlCellPr id="1" xr6:uid="{00000000-0010-0000-6C00-000001000000}" uniqueName="P1075104">
      <xmlPr mapId="1" xpath="/TFI-IZD-POD/IFP-GFI-IZD-POD_1000374/P1075104" xmlDataType="decimal"/>
    </xmlCellPr>
  </singleXmlCell>
  <singleXmlCell id="125" xr6:uid="{00000000-000C-0000-FFFF-FFFF6D000000}" r="H66" connectionId="0">
    <xmlCellPr id="1" xr6:uid="{00000000-0010-0000-6D00-000001000000}" uniqueName="P1075105">
      <xmlPr mapId="1" xpath="/TFI-IZD-POD/IFP-GFI-IZD-POD_1000374/P1075105" xmlDataType="decimal"/>
    </xmlCellPr>
  </singleXmlCell>
  <singleXmlCell id="126" xr6:uid="{00000000-000C-0000-FFFF-FFFF6E000000}" r="I66" connectionId="0">
    <xmlCellPr id="1" xr6:uid="{00000000-0010-0000-6E00-000001000000}" uniqueName="P1075106">
      <xmlPr mapId="1" xpath="/TFI-IZD-POD/IFP-GFI-IZD-POD_1000374/P1075106" xmlDataType="decimal"/>
    </xmlCellPr>
  </singleXmlCell>
  <singleXmlCell id="127" xr6:uid="{00000000-000C-0000-FFFF-FFFF6F000000}" r="H67" connectionId="0">
    <xmlCellPr id="1" xr6:uid="{00000000-0010-0000-6F00-000001000000}" uniqueName="P1075107">
      <xmlPr mapId="1" xpath="/TFI-IZD-POD/IFP-GFI-IZD-POD_1000374/P1075107" xmlDataType="decimal"/>
    </xmlCellPr>
  </singleXmlCell>
  <singleXmlCell id="128" xr6:uid="{00000000-000C-0000-FFFF-FFFF70000000}" r="I67" connectionId="0">
    <xmlCellPr id="1" xr6:uid="{00000000-0010-0000-7000-000001000000}" uniqueName="P1075108">
      <xmlPr mapId="1" xpath="/TFI-IZD-POD/IFP-GFI-IZD-POD_1000374/P1075108" xmlDataType="decimal"/>
    </xmlCellPr>
  </singleXmlCell>
  <singleXmlCell id="129" xr6:uid="{00000000-000C-0000-FFFF-FFFF71000000}" r="H68" connectionId="0">
    <xmlCellPr id="1" xr6:uid="{00000000-0010-0000-7100-000001000000}" uniqueName="P1075109">
      <xmlPr mapId="1" xpath="/TFI-IZD-POD/IFP-GFI-IZD-POD_1000374/P1075109" xmlDataType="decimal"/>
    </xmlCellPr>
  </singleXmlCell>
  <singleXmlCell id="130" xr6:uid="{00000000-000C-0000-FFFF-FFFF72000000}" r="I68" connectionId="0">
    <xmlCellPr id="1" xr6:uid="{00000000-0010-0000-7200-000001000000}" uniqueName="P1075110">
      <xmlPr mapId="1" xpath="/TFI-IZD-POD/IFP-GFI-IZD-POD_1000374/P1075110" xmlDataType="decimal"/>
    </xmlCellPr>
  </singleXmlCell>
  <singleXmlCell id="131" xr6:uid="{00000000-000C-0000-FFFF-FFFF73000000}" r="H69" connectionId="0">
    <xmlCellPr id="1" xr6:uid="{00000000-0010-0000-7300-000001000000}" uniqueName="P1075111">
      <xmlPr mapId="1" xpath="/TFI-IZD-POD/IFP-GFI-IZD-POD_1000374/P1075111" xmlDataType="decimal"/>
    </xmlCellPr>
  </singleXmlCell>
  <singleXmlCell id="132" xr6:uid="{00000000-000C-0000-FFFF-FFFF74000000}" r="I69" connectionId="0">
    <xmlCellPr id="1" xr6:uid="{00000000-0010-0000-7400-000001000000}" uniqueName="P1075112">
      <xmlPr mapId="1" xpath="/TFI-IZD-POD/IFP-GFI-IZD-POD_1000374/P1075112" xmlDataType="decimal"/>
    </xmlCellPr>
  </singleXmlCell>
  <singleXmlCell id="133" xr6:uid="{00000000-000C-0000-FFFF-FFFF75000000}" r="H70" connectionId="0">
    <xmlCellPr id="1" xr6:uid="{00000000-0010-0000-7500-000001000000}" uniqueName="P1075113">
      <xmlPr mapId="1" xpath="/TFI-IZD-POD/IFP-GFI-IZD-POD_1000374/P1075113" xmlDataType="decimal"/>
    </xmlCellPr>
  </singleXmlCell>
  <singleXmlCell id="134" xr6:uid="{00000000-000C-0000-FFFF-FFFF76000000}" r="I70" connectionId="0">
    <xmlCellPr id="1" xr6:uid="{00000000-0010-0000-7600-000001000000}" uniqueName="P1075114">
      <xmlPr mapId="1" xpath="/TFI-IZD-POD/IFP-GFI-IZD-POD_1000374/P1075114" xmlDataType="decimal"/>
    </xmlCellPr>
  </singleXmlCell>
  <singleXmlCell id="135" xr6:uid="{00000000-000C-0000-FFFF-FFFF77000000}" r="H71" connectionId="0">
    <xmlCellPr id="1" xr6:uid="{00000000-0010-0000-7700-000001000000}" uniqueName="P1075115">
      <xmlPr mapId="1" xpath="/TFI-IZD-POD/IFP-GFI-IZD-POD_1000374/P1075115" xmlDataType="decimal"/>
    </xmlCellPr>
  </singleXmlCell>
  <singleXmlCell id="136" xr6:uid="{00000000-000C-0000-FFFF-FFFF78000000}" r="I71" connectionId="0">
    <xmlCellPr id="1" xr6:uid="{00000000-0010-0000-7800-000001000000}" uniqueName="P1075116">
      <xmlPr mapId="1" xpath="/TFI-IZD-POD/IFP-GFI-IZD-POD_1000374/P1075116" xmlDataType="decimal"/>
    </xmlCellPr>
  </singleXmlCell>
  <singleXmlCell id="137" xr6:uid="{00000000-000C-0000-FFFF-FFFF79000000}" r="H72" connectionId="0">
    <xmlCellPr id="1" xr6:uid="{00000000-0010-0000-7900-000001000000}" uniqueName="P1075117">
      <xmlPr mapId="1" xpath="/TFI-IZD-POD/IFP-GFI-IZD-POD_1000374/P1075117" xmlDataType="decimal"/>
    </xmlCellPr>
  </singleXmlCell>
  <singleXmlCell id="138" xr6:uid="{00000000-000C-0000-FFFF-FFFF7A000000}" r="I72" connectionId="0">
    <xmlCellPr id="1" xr6:uid="{00000000-0010-0000-7A00-000001000000}" uniqueName="P1075118">
      <xmlPr mapId="1" xpath="/TFI-IZD-POD/IFP-GFI-IZD-POD_1000374/P1075118" xmlDataType="decimal"/>
    </xmlCellPr>
  </singleXmlCell>
  <singleXmlCell id="139" xr6:uid="{00000000-000C-0000-FFFF-FFFF7B000000}" r="H73" connectionId="0">
    <xmlCellPr id="1" xr6:uid="{00000000-0010-0000-7B00-000001000000}" uniqueName="P1075119">
      <xmlPr mapId="1" xpath="/TFI-IZD-POD/IFP-GFI-IZD-POD_1000374/P1075119" xmlDataType="decimal"/>
    </xmlCellPr>
  </singleXmlCell>
  <singleXmlCell id="140" xr6:uid="{00000000-000C-0000-FFFF-FFFF7C000000}" r="I73" connectionId="0">
    <xmlCellPr id="1" xr6:uid="{00000000-0010-0000-7C00-000001000000}" uniqueName="P1075120">
      <xmlPr mapId="1" xpath="/TFI-IZD-POD/IFP-GFI-IZD-POD_1000374/P1075120" xmlDataType="decimal"/>
    </xmlCellPr>
  </singleXmlCell>
  <singleXmlCell id="141" xr6:uid="{00000000-000C-0000-FFFF-FFFF7D000000}" r="H75" connectionId="0">
    <xmlCellPr id="1" xr6:uid="{00000000-0010-0000-7D00-000001000000}" uniqueName="P1075121">
      <xmlPr mapId="1" xpath="/TFI-IZD-POD/IFP-GFI-IZD-POD_1000374/P1075121" xmlDataType="decimal"/>
    </xmlCellPr>
  </singleXmlCell>
  <singleXmlCell id="142" xr6:uid="{00000000-000C-0000-FFFF-FFFF7E000000}" r="I75" connectionId="0">
    <xmlCellPr id="1" xr6:uid="{00000000-0010-0000-7E00-000001000000}" uniqueName="P1075229">
      <xmlPr mapId="1" xpath="/TFI-IZD-POD/IFP-GFI-IZD-POD_1000374/P1075229" xmlDataType="decimal"/>
    </xmlCellPr>
  </singleXmlCell>
  <singleXmlCell id="143" xr6:uid="{00000000-000C-0000-FFFF-FFFF7F000000}" r="H76" connectionId="0">
    <xmlCellPr id="1" xr6:uid="{00000000-0010-0000-7F00-000001000000}" uniqueName="P1075230">
      <xmlPr mapId="1" xpath="/TFI-IZD-POD/IFP-GFI-IZD-POD_1000374/P1075230" xmlDataType="decimal"/>
    </xmlCellPr>
  </singleXmlCell>
  <singleXmlCell id="144" xr6:uid="{00000000-000C-0000-FFFF-FFFF80000000}" r="I76" connectionId="0">
    <xmlCellPr id="1" xr6:uid="{00000000-0010-0000-8000-000001000000}" uniqueName="P1075231">
      <xmlPr mapId="1" xpath="/TFI-IZD-POD/IFP-GFI-IZD-POD_1000374/P1075231" xmlDataType="decimal"/>
    </xmlCellPr>
  </singleXmlCell>
  <singleXmlCell id="145" xr6:uid="{00000000-000C-0000-FFFF-FFFF81000000}" r="H77" connectionId="0">
    <xmlCellPr id="1" xr6:uid="{00000000-0010-0000-8100-000001000000}" uniqueName="P1075232">
      <xmlPr mapId="1" xpath="/TFI-IZD-POD/IFP-GFI-IZD-POD_1000374/P1075232" xmlDataType="decimal"/>
    </xmlCellPr>
  </singleXmlCell>
  <singleXmlCell id="146" xr6:uid="{00000000-000C-0000-FFFF-FFFF82000000}" r="I77" connectionId="0">
    <xmlCellPr id="1" xr6:uid="{00000000-0010-0000-8200-000001000000}" uniqueName="P1075233">
      <xmlPr mapId="1" xpath="/TFI-IZD-POD/IFP-GFI-IZD-POD_1000374/P1075233" xmlDataType="decimal"/>
    </xmlCellPr>
  </singleXmlCell>
  <singleXmlCell id="147" xr6:uid="{00000000-000C-0000-FFFF-FFFF83000000}" r="H78" connectionId="0">
    <xmlCellPr id="1" xr6:uid="{00000000-0010-0000-8300-000001000000}" uniqueName="P1075234">
      <xmlPr mapId="1" xpath="/TFI-IZD-POD/IFP-GFI-IZD-POD_1000374/P1075234" xmlDataType="decimal"/>
    </xmlCellPr>
  </singleXmlCell>
  <singleXmlCell id="148" xr6:uid="{00000000-000C-0000-FFFF-FFFF84000000}" r="I78" connectionId="0">
    <xmlCellPr id="1" xr6:uid="{00000000-0010-0000-8400-000001000000}" uniqueName="P1075235">
      <xmlPr mapId="1" xpath="/TFI-IZD-POD/IFP-GFI-IZD-POD_1000374/P1075235" xmlDataType="decimal"/>
    </xmlCellPr>
  </singleXmlCell>
  <singleXmlCell id="149" xr6:uid="{00000000-000C-0000-FFFF-FFFF85000000}" r="H79" connectionId="0">
    <xmlCellPr id="1" xr6:uid="{00000000-0010-0000-8500-000001000000}" uniqueName="P1075236">
      <xmlPr mapId="1" xpath="/TFI-IZD-POD/IFP-GFI-IZD-POD_1000374/P1075236" xmlDataType="decimal"/>
    </xmlCellPr>
  </singleXmlCell>
  <singleXmlCell id="150" xr6:uid="{00000000-000C-0000-FFFF-FFFF86000000}" r="I79" connectionId="0">
    <xmlCellPr id="1" xr6:uid="{00000000-0010-0000-8600-000001000000}" uniqueName="P1075237">
      <xmlPr mapId="1" xpath="/TFI-IZD-POD/IFP-GFI-IZD-POD_1000374/P1075237" xmlDataType="decimal"/>
    </xmlCellPr>
  </singleXmlCell>
  <singleXmlCell id="151" xr6:uid="{00000000-000C-0000-FFFF-FFFF87000000}" r="H80" connectionId="0">
    <xmlCellPr id="1" xr6:uid="{00000000-0010-0000-8700-000001000000}" uniqueName="P1075238">
      <xmlPr mapId="1" xpath="/TFI-IZD-POD/IFP-GFI-IZD-POD_1000374/P1075238" xmlDataType="decimal"/>
    </xmlCellPr>
  </singleXmlCell>
  <singleXmlCell id="152" xr6:uid="{00000000-000C-0000-FFFF-FFFF88000000}" r="I80" connectionId="0">
    <xmlCellPr id="1" xr6:uid="{00000000-0010-0000-8800-000001000000}" uniqueName="P1075239">
      <xmlPr mapId="1" xpath="/TFI-IZD-POD/IFP-GFI-IZD-POD_1000374/P1075239" xmlDataType="decimal"/>
    </xmlCellPr>
  </singleXmlCell>
  <singleXmlCell id="153" xr6:uid="{00000000-000C-0000-FFFF-FFFF89000000}" r="H81" connectionId="0">
    <xmlCellPr id="1" xr6:uid="{00000000-0010-0000-8900-000001000000}" uniqueName="P1075240">
      <xmlPr mapId="1" xpath="/TFI-IZD-POD/IFP-GFI-IZD-POD_1000374/P1075240" xmlDataType="decimal"/>
    </xmlCellPr>
  </singleXmlCell>
  <singleXmlCell id="154" xr6:uid="{00000000-000C-0000-FFFF-FFFF8A000000}" r="I81" connectionId="0">
    <xmlCellPr id="1" xr6:uid="{00000000-0010-0000-8A00-000001000000}" uniqueName="P1075241">
      <xmlPr mapId="1" xpath="/TFI-IZD-POD/IFP-GFI-IZD-POD_1000374/P1075241" xmlDataType="decimal"/>
    </xmlCellPr>
  </singleXmlCell>
  <singleXmlCell id="155" xr6:uid="{00000000-000C-0000-FFFF-FFFF8B000000}" r="H82" connectionId="0">
    <xmlCellPr id="1" xr6:uid="{00000000-0010-0000-8B00-000001000000}" uniqueName="P1075242">
      <xmlPr mapId="1" xpath="/TFI-IZD-POD/IFP-GFI-IZD-POD_1000374/P1075242" xmlDataType="decimal"/>
    </xmlCellPr>
  </singleXmlCell>
  <singleXmlCell id="156" xr6:uid="{00000000-000C-0000-FFFF-FFFF8C000000}" r="I82" connectionId="0">
    <xmlCellPr id="1" xr6:uid="{00000000-0010-0000-8C00-000001000000}" uniqueName="P1075243">
      <xmlPr mapId="1" xpath="/TFI-IZD-POD/IFP-GFI-IZD-POD_1000374/P1075243" xmlDataType="decimal"/>
    </xmlCellPr>
  </singleXmlCell>
  <singleXmlCell id="157" xr6:uid="{00000000-000C-0000-FFFF-FFFF8D000000}" r="H83" connectionId="0">
    <xmlCellPr id="1" xr6:uid="{00000000-0010-0000-8D00-000001000000}" uniqueName="P1075244">
      <xmlPr mapId="1" xpath="/TFI-IZD-POD/IFP-GFI-IZD-POD_1000374/P1075244" xmlDataType="decimal"/>
    </xmlCellPr>
  </singleXmlCell>
  <singleXmlCell id="158" xr6:uid="{00000000-000C-0000-FFFF-FFFF8E000000}" r="I83" connectionId="0">
    <xmlCellPr id="1" xr6:uid="{00000000-0010-0000-8E00-000001000000}" uniqueName="P1075245">
      <xmlPr mapId="1" xpath="/TFI-IZD-POD/IFP-GFI-IZD-POD_1000374/P1075245" xmlDataType="decimal"/>
    </xmlCellPr>
  </singleXmlCell>
  <singleXmlCell id="159" xr6:uid="{00000000-000C-0000-FFFF-FFFF8F000000}" r="H84" connectionId="0">
    <xmlCellPr id="1" xr6:uid="{00000000-0010-0000-8F00-000001000000}" uniqueName="P1075246">
      <xmlPr mapId="1" xpath="/TFI-IZD-POD/IFP-GFI-IZD-POD_1000374/P1075246" xmlDataType="decimal"/>
    </xmlCellPr>
  </singleXmlCell>
  <singleXmlCell id="160" xr6:uid="{00000000-000C-0000-FFFF-FFFF90000000}" r="I84" connectionId="0">
    <xmlCellPr id="1" xr6:uid="{00000000-0010-0000-9000-000001000000}" uniqueName="P1075247">
      <xmlPr mapId="1" xpath="/TFI-IZD-POD/IFP-GFI-IZD-POD_1000374/P1075247" xmlDataType="decimal"/>
    </xmlCellPr>
  </singleXmlCell>
  <singleXmlCell id="161" xr6:uid="{00000000-000C-0000-FFFF-FFFF91000000}" r="H85" connectionId="0">
    <xmlCellPr id="1" xr6:uid="{00000000-0010-0000-9100-000001000000}" uniqueName="P1075248">
      <xmlPr mapId="1" xpath="/TFI-IZD-POD/IFP-GFI-IZD-POD_1000374/P1075248" xmlDataType="decimal"/>
    </xmlCellPr>
  </singleXmlCell>
  <singleXmlCell id="162" xr6:uid="{00000000-000C-0000-FFFF-FFFF92000000}" r="I85" connectionId="0">
    <xmlCellPr id="1" xr6:uid="{00000000-0010-0000-9200-000001000000}" uniqueName="P1075249">
      <xmlPr mapId="1" xpath="/TFI-IZD-POD/IFP-GFI-IZD-POD_1000374/P1075249" xmlDataType="decimal"/>
    </xmlCellPr>
  </singleXmlCell>
  <singleXmlCell id="163" xr6:uid="{00000000-000C-0000-FFFF-FFFF93000000}" r="H86" connectionId="0">
    <xmlCellPr id="1" xr6:uid="{00000000-0010-0000-9300-000001000000}" uniqueName="P1075250">
      <xmlPr mapId="1" xpath="/TFI-IZD-POD/IFP-GFI-IZD-POD_1000374/P1075250" xmlDataType="decimal"/>
    </xmlCellPr>
  </singleXmlCell>
  <singleXmlCell id="164" xr6:uid="{00000000-000C-0000-FFFF-FFFF94000000}" r="I86" connectionId="0">
    <xmlCellPr id="1" xr6:uid="{00000000-0010-0000-9400-000001000000}" uniqueName="P1075251">
      <xmlPr mapId="1" xpath="/TFI-IZD-POD/IFP-GFI-IZD-POD_1000374/P1075251" xmlDataType="decimal"/>
    </xmlCellPr>
  </singleXmlCell>
  <singleXmlCell id="165" xr6:uid="{00000000-000C-0000-FFFF-FFFF95000000}" r="H87" connectionId="0">
    <xmlCellPr id="1" xr6:uid="{00000000-0010-0000-9500-000001000000}" uniqueName="P1075252">
      <xmlPr mapId="1" xpath="/TFI-IZD-POD/IFP-GFI-IZD-POD_1000374/P1075252" xmlDataType="decimal"/>
    </xmlCellPr>
  </singleXmlCell>
  <singleXmlCell id="166" xr6:uid="{00000000-000C-0000-FFFF-FFFF96000000}" r="I87" connectionId="0">
    <xmlCellPr id="1" xr6:uid="{00000000-0010-0000-9600-000001000000}" uniqueName="P1075253">
      <xmlPr mapId="1" xpath="/TFI-IZD-POD/IFP-GFI-IZD-POD_1000374/P1075253" xmlDataType="decimal"/>
    </xmlCellPr>
  </singleXmlCell>
  <singleXmlCell id="167" xr6:uid="{00000000-000C-0000-FFFF-FFFF97000000}" r="H88" connectionId="0">
    <xmlCellPr id="1" xr6:uid="{00000000-0010-0000-9700-000001000000}" uniqueName="P1075254">
      <xmlPr mapId="1" xpath="/TFI-IZD-POD/IFP-GFI-IZD-POD_1000374/P1075254" xmlDataType="decimal"/>
    </xmlCellPr>
  </singleXmlCell>
  <singleXmlCell id="168" xr6:uid="{00000000-000C-0000-FFFF-FFFF98000000}" r="I88" connectionId="0">
    <xmlCellPr id="1" xr6:uid="{00000000-0010-0000-9800-000001000000}" uniqueName="P1075255">
      <xmlPr mapId="1" xpath="/TFI-IZD-POD/IFP-GFI-IZD-POD_1000374/P1075255" xmlDataType="decimal"/>
    </xmlCellPr>
  </singleXmlCell>
  <singleXmlCell id="169" xr6:uid="{00000000-000C-0000-FFFF-FFFF99000000}" r="H89" connectionId="0">
    <xmlCellPr id="1" xr6:uid="{00000000-0010-0000-9900-000001000000}" uniqueName="P1075256">
      <xmlPr mapId="1" xpath="/TFI-IZD-POD/IFP-GFI-IZD-POD_1000374/P1075256" xmlDataType="decimal"/>
    </xmlCellPr>
  </singleXmlCell>
  <singleXmlCell id="170" xr6:uid="{00000000-000C-0000-FFFF-FFFF9A000000}" r="I89" connectionId="0">
    <xmlCellPr id="1" xr6:uid="{00000000-0010-0000-9A00-000001000000}" uniqueName="P1075257">
      <xmlPr mapId="1" xpath="/TFI-IZD-POD/IFP-GFI-IZD-POD_1000374/P1075257" xmlDataType="decimal"/>
    </xmlCellPr>
  </singleXmlCell>
  <singleXmlCell id="171" xr6:uid="{00000000-000C-0000-FFFF-FFFF9B000000}" r="H90" connectionId="0">
    <xmlCellPr id="1" xr6:uid="{00000000-0010-0000-9B00-000001000000}" uniqueName="P1075258">
      <xmlPr mapId="1" xpath="/TFI-IZD-POD/IFP-GFI-IZD-POD_1000374/P1075258" xmlDataType="decimal"/>
    </xmlCellPr>
  </singleXmlCell>
  <singleXmlCell id="172" xr6:uid="{00000000-000C-0000-FFFF-FFFF9C000000}" r="I90" connectionId="0">
    <xmlCellPr id="1" xr6:uid="{00000000-0010-0000-9C00-000001000000}" uniqueName="P1075259">
      <xmlPr mapId="1" xpath="/TFI-IZD-POD/IFP-GFI-IZD-POD_1000374/P1075259" xmlDataType="decimal"/>
    </xmlCellPr>
  </singleXmlCell>
  <singleXmlCell id="173" xr6:uid="{00000000-000C-0000-FFFF-FFFF9D000000}" r="H91" connectionId="0">
    <xmlCellPr id="1" xr6:uid="{00000000-0010-0000-9D00-000001000000}" uniqueName="P1075260">
      <xmlPr mapId="1" xpath="/TFI-IZD-POD/IFP-GFI-IZD-POD_1000374/P1075260" xmlDataType="decimal"/>
    </xmlCellPr>
  </singleXmlCell>
  <singleXmlCell id="174" xr6:uid="{00000000-000C-0000-FFFF-FFFF9E000000}" r="I91" connectionId="0">
    <xmlCellPr id="1" xr6:uid="{00000000-0010-0000-9E00-000001000000}" uniqueName="P1075261">
      <xmlPr mapId="1" xpath="/TFI-IZD-POD/IFP-GFI-IZD-POD_1000374/P1075261" xmlDataType="decimal"/>
    </xmlCellPr>
  </singleXmlCell>
  <singleXmlCell id="175" xr6:uid="{00000000-000C-0000-FFFF-FFFF9F000000}" r="H92" connectionId="0">
    <xmlCellPr id="1" xr6:uid="{00000000-0010-0000-9F00-000001000000}" uniqueName="P1075262">
      <xmlPr mapId="1" xpath="/TFI-IZD-POD/IFP-GFI-IZD-POD_1000374/P1075262" xmlDataType="decimal"/>
    </xmlCellPr>
  </singleXmlCell>
  <singleXmlCell id="176" xr6:uid="{00000000-000C-0000-FFFF-FFFFA0000000}" r="I92" connectionId="0">
    <xmlCellPr id="1" xr6:uid="{00000000-0010-0000-A000-000001000000}" uniqueName="P1075263">
      <xmlPr mapId="1" xpath="/TFI-IZD-POD/IFP-GFI-IZD-POD_1000374/P1075263" xmlDataType="decimal"/>
    </xmlCellPr>
  </singleXmlCell>
  <singleXmlCell id="177" xr6:uid="{00000000-000C-0000-FFFF-FFFFA1000000}" r="H93" connectionId="0">
    <xmlCellPr id="1" xr6:uid="{00000000-0010-0000-A100-000001000000}" uniqueName="P1075264">
      <xmlPr mapId="1" xpath="/TFI-IZD-POD/IFP-GFI-IZD-POD_1000374/P1075264" xmlDataType="decimal"/>
    </xmlCellPr>
  </singleXmlCell>
  <singleXmlCell id="178" xr6:uid="{00000000-000C-0000-FFFF-FFFFA2000000}" r="I93" connectionId="0">
    <xmlCellPr id="1" xr6:uid="{00000000-0010-0000-A200-000001000000}" uniqueName="P1075265">
      <xmlPr mapId="1" xpath="/TFI-IZD-POD/IFP-GFI-IZD-POD_1000374/P1075265" xmlDataType="decimal"/>
    </xmlCellPr>
  </singleXmlCell>
  <singleXmlCell id="179" xr6:uid="{00000000-000C-0000-FFFF-FFFFA3000000}" r="H94" connectionId="0">
    <xmlCellPr id="1" xr6:uid="{00000000-0010-0000-A300-000001000000}" uniqueName="P1075266">
      <xmlPr mapId="1" xpath="/TFI-IZD-POD/IFP-GFI-IZD-POD_1000374/P1075266" xmlDataType="decimal"/>
    </xmlCellPr>
  </singleXmlCell>
  <singleXmlCell id="180" xr6:uid="{00000000-000C-0000-FFFF-FFFFA4000000}" r="I94" connectionId="0">
    <xmlCellPr id="1" xr6:uid="{00000000-0010-0000-A400-000001000000}" uniqueName="P1075267">
      <xmlPr mapId="1" xpath="/TFI-IZD-POD/IFP-GFI-IZD-POD_1000374/P1075267" xmlDataType="decimal"/>
    </xmlCellPr>
  </singleXmlCell>
  <singleXmlCell id="181" xr6:uid="{00000000-000C-0000-FFFF-FFFFA5000000}" r="H95" connectionId="0">
    <xmlCellPr id="1" xr6:uid="{00000000-0010-0000-A500-000001000000}" uniqueName="P1075268">
      <xmlPr mapId="1" xpath="/TFI-IZD-POD/IFP-GFI-IZD-POD_1000374/P1075268" xmlDataType="decimal"/>
    </xmlCellPr>
  </singleXmlCell>
  <singleXmlCell id="182" xr6:uid="{00000000-000C-0000-FFFF-FFFFA6000000}" r="I95" connectionId="0">
    <xmlCellPr id="1" xr6:uid="{00000000-0010-0000-A600-000001000000}" uniqueName="P1075269">
      <xmlPr mapId="1" xpath="/TFI-IZD-POD/IFP-GFI-IZD-POD_1000374/P1075269" xmlDataType="decimal"/>
    </xmlCellPr>
  </singleXmlCell>
  <singleXmlCell id="183" xr6:uid="{00000000-000C-0000-FFFF-FFFFA7000000}" r="H96" connectionId="0">
    <xmlCellPr id="1" xr6:uid="{00000000-0010-0000-A700-000001000000}" uniqueName="P1075270">
      <xmlPr mapId="1" xpath="/TFI-IZD-POD/IFP-GFI-IZD-POD_1000374/P1075270" xmlDataType="decimal"/>
    </xmlCellPr>
  </singleXmlCell>
  <singleXmlCell id="184" xr6:uid="{00000000-000C-0000-FFFF-FFFFA8000000}" r="I96" connectionId="0">
    <xmlCellPr id="1" xr6:uid="{00000000-0010-0000-A800-000001000000}" uniqueName="P1075271">
      <xmlPr mapId="1" xpath="/TFI-IZD-POD/IFP-GFI-IZD-POD_1000374/P1075271" xmlDataType="decimal"/>
    </xmlCellPr>
  </singleXmlCell>
  <singleXmlCell id="185" xr6:uid="{00000000-000C-0000-FFFF-FFFFA9000000}" r="H97" connectionId="0">
    <xmlCellPr id="1" xr6:uid="{00000000-0010-0000-A900-000001000000}" uniqueName="P1075272">
      <xmlPr mapId="1" xpath="/TFI-IZD-POD/IFP-GFI-IZD-POD_1000374/P1075272" xmlDataType="decimal"/>
    </xmlCellPr>
  </singleXmlCell>
  <singleXmlCell id="186" xr6:uid="{00000000-000C-0000-FFFF-FFFFAA000000}" r="I97" connectionId="0">
    <xmlCellPr id="1" xr6:uid="{00000000-0010-0000-AA00-000001000000}" uniqueName="P1075273">
      <xmlPr mapId="1" xpath="/TFI-IZD-POD/IFP-GFI-IZD-POD_1000374/P1075273" xmlDataType="decimal"/>
    </xmlCellPr>
  </singleXmlCell>
  <singleXmlCell id="187" xr6:uid="{00000000-000C-0000-FFFF-FFFFAB000000}" r="H98" connectionId="0">
    <xmlCellPr id="1" xr6:uid="{00000000-0010-0000-AB00-000001000000}" uniqueName="P1075274">
      <xmlPr mapId="1" xpath="/TFI-IZD-POD/IFP-GFI-IZD-POD_1000374/P1075274" xmlDataType="decimal"/>
    </xmlCellPr>
  </singleXmlCell>
  <singleXmlCell id="188" xr6:uid="{00000000-000C-0000-FFFF-FFFFAC000000}" r="I98" connectionId="0">
    <xmlCellPr id="1" xr6:uid="{00000000-0010-0000-AC00-000001000000}" uniqueName="P1075275">
      <xmlPr mapId="1" xpath="/TFI-IZD-POD/IFP-GFI-IZD-POD_1000374/P1075275" xmlDataType="decimal"/>
    </xmlCellPr>
  </singleXmlCell>
  <singleXmlCell id="189" xr6:uid="{00000000-000C-0000-FFFF-FFFFAD000000}" r="H99" connectionId="0">
    <xmlCellPr id="1" xr6:uid="{00000000-0010-0000-AD00-000001000000}" uniqueName="P1075276">
      <xmlPr mapId="1" xpath="/TFI-IZD-POD/IFP-GFI-IZD-POD_1000374/P1075276" xmlDataType="decimal"/>
    </xmlCellPr>
  </singleXmlCell>
  <singleXmlCell id="190" xr6:uid="{00000000-000C-0000-FFFF-FFFFAE000000}" r="I99" connectionId="0">
    <xmlCellPr id="1" xr6:uid="{00000000-0010-0000-AE00-000001000000}" uniqueName="P1075277">
      <xmlPr mapId="1" xpath="/TFI-IZD-POD/IFP-GFI-IZD-POD_1000374/P1075277" xmlDataType="decimal"/>
    </xmlCellPr>
  </singleXmlCell>
  <singleXmlCell id="191" xr6:uid="{00000000-000C-0000-FFFF-FFFFAF000000}" r="H100" connectionId="0">
    <xmlCellPr id="1" xr6:uid="{00000000-0010-0000-AF00-000001000000}" uniqueName="P1075278">
      <xmlPr mapId="1" xpath="/TFI-IZD-POD/IFP-GFI-IZD-POD_1000374/P1075278" xmlDataType="decimal"/>
    </xmlCellPr>
  </singleXmlCell>
  <singleXmlCell id="192" xr6:uid="{00000000-000C-0000-FFFF-FFFFB0000000}" r="I100" connectionId="0">
    <xmlCellPr id="1" xr6:uid="{00000000-0010-0000-B000-000001000000}" uniqueName="P1075279">
      <xmlPr mapId="1" xpath="/TFI-IZD-POD/IFP-GFI-IZD-POD_1000374/P1075279" xmlDataType="decimal"/>
    </xmlCellPr>
  </singleXmlCell>
  <singleXmlCell id="193" xr6:uid="{00000000-000C-0000-FFFF-FFFFB1000000}" r="H101" connectionId="0">
    <xmlCellPr id="1" xr6:uid="{00000000-0010-0000-B100-000001000000}" uniqueName="P1075280">
      <xmlPr mapId="1" xpath="/TFI-IZD-POD/IFP-GFI-IZD-POD_1000374/P1075280" xmlDataType="decimal"/>
    </xmlCellPr>
  </singleXmlCell>
  <singleXmlCell id="194" xr6:uid="{00000000-000C-0000-FFFF-FFFFB2000000}" r="I101" connectionId="0">
    <xmlCellPr id="1" xr6:uid="{00000000-0010-0000-B200-000001000000}" uniqueName="P1075281">
      <xmlPr mapId="1" xpath="/TFI-IZD-POD/IFP-GFI-IZD-POD_1000374/P1075281" xmlDataType="decimal"/>
    </xmlCellPr>
  </singleXmlCell>
  <singleXmlCell id="195" xr6:uid="{00000000-000C-0000-FFFF-FFFFB3000000}" r="H102" connectionId="0">
    <xmlCellPr id="1" xr6:uid="{00000000-0010-0000-B300-000001000000}" uniqueName="P1075282">
      <xmlPr mapId="1" xpath="/TFI-IZD-POD/IFP-GFI-IZD-POD_1000374/P1075282" xmlDataType="decimal"/>
    </xmlCellPr>
  </singleXmlCell>
  <singleXmlCell id="196" xr6:uid="{00000000-000C-0000-FFFF-FFFFB4000000}" r="I102" connectionId="0">
    <xmlCellPr id="1" xr6:uid="{00000000-0010-0000-B400-000001000000}" uniqueName="P1075283">
      <xmlPr mapId="1" xpath="/TFI-IZD-POD/IFP-GFI-IZD-POD_1000374/P1075283" xmlDataType="decimal"/>
    </xmlCellPr>
  </singleXmlCell>
  <singleXmlCell id="197" xr6:uid="{00000000-000C-0000-FFFF-FFFFB5000000}" r="H103" connectionId="0">
    <xmlCellPr id="1" xr6:uid="{00000000-0010-0000-B500-000001000000}" uniqueName="P1075284">
      <xmlPr mapId="1" xpath="/TFI-IZD-POD/IFP-GFI-IZD-POD_1000374/P1075284" xmlDataType="decimal"/>
    </xmlCellPr>
  </singleXmlCell>
  <singleXmlCell id="198" xr6:uid="{00000000-000C-0000-FFFF-FFFFB6000000}" r="I103" connectionId="0">
    <xmlCellPr id="1" xr6:uid="{00000000-0010-0000-B600-000001000000}" uniqueName="P1075285">
      <xmlPr mapId="1" xpath="/TFI-IZD-POD/IFP-GFI-IZD-POD_1000374/P1075285" xmlDataType="decimal"/>
    </xmlCellPr>
  </singleXmlCell>
  <singleXmlCell id="199" xr6:uid="{00000000-000C-0000-FFFF-FFFFB7000000}" r="H104" connectionId="0">
    <xmlCellPr id="1" xr6:uid="{00000000-0010-0000-B700-000001000000}" uniqueName="P1075286">
      <xmlPr mapId="1" xpath="/TFI-IZD-POD/IFP-GFI-IZD-POD_1000374/P1075286" xmlDataType="decimal"/>
    </xmlCellPr>
  </singleXmlCell>
  <singleXmlCell id="200" xr6:uid="{00000000-000C-0000-FFFF-FFFFB8000000}" r="I104" connectionId="0">
    <xmlCellPr id="1" xr6:uid="{00000000-0010-0000-B800-000001000000}" uniqueName="P1075287">
      <xmlPr mapId="1" xpath="/TFI-IZD-POD/IFP-GFI-IZD-POD_1000374/P1075287" xmlDataType="decimal"/>
    </xmlCellPr>
  </singleXmlCell>
  <singleXmlCell id="201" xr6:uid="{00000000-000C-0000-FFFF-FFFFB9000000}" r="H105" connectionId="0">
    <xmlCellPr id="1" xr6:uid="{00000000-0010-0000-B900-000001000000}" uniqueName="P1075288">
      <xmlPr mapId="1" xpath="/TFI-IZD-POD/IFP-GFI-IZD-POD_1000374/P1075288" xmlDataType="decimal"/>
    </xmlCellPr>
  </singleXmlCell>
  <singleXmlCell id="202" xr6:uid="{00000000-000C-0000-FFFF-FFFFBA000000}" r="I105" connectionId="0">
    <xmlCellPr id="1" xr6:uid="{00000000-0010-0000-BA00-000001000000}" uniqueName="P1075289">
      <xmlPr mapId="1" xpath="/TFI-IZD-POD/IFP-GFI-IZD-POD_1000374/P1075289" xmlDataType="decimal"/>
    </xmlCellPr>
  </singleXmlCell>
  <singleXmlCell id="203" xr6:uid="{00000000-000C-0000-FFFF-FFFFBB000000}" r="H106" connectionId="0">
    <xmlCellPr id="1" xr6:uid="{00000000-0010-0000-BB00-000001000000}" uniqueName="P1075290">
      <xmlPr mapId="1" xpath="/TFI-IZD-POD/IFP-GFI-IZD-POD_1000374/P1075290" xmlDataType="decimal"/>
    </xmlCellPr>
  </singleXmlCell>
  <singleXmlCell id="204" xr6:uid="{00000000-000C-0000-FFFF-FFFFBC000000}" r="I106" connectionId="0">
    <xmlCellPr id="1" xr6:uid="{00000000-0010-0000-BC00-000001000000}" uniqueName="P1075291">
      <xmlPr mapId="1" xpath="/TFI-IZD-POD/IFP-GFI-IZD-POD_1000374/P1075291" xmlDataType="decimal"/>
    </xmlCellPr>
  </singleXmlCell>
  <singleXmlCell id="205" xr6:uid="{00000000-000C-0000-FFFF-FFFFBD000000}" r="H107" connectionId="0">
    <xmlCellPr id="1" xr6:uid="{00000000-0010-0000-BD00-000001000000}" uniqueName="P1075292">
      <xmlPr mapId="1" xpath="/TFI-IZD-POD/IFP-GFI-IZD-POD_1000374/P1075292" xmlDataType="decimal"/>
    </xmlCellPr>
  </singleXmlCell>
  <singleXmlCell id="206" xr6:uid="{00000000-000C-0000-FFFF-FFFFBE000000}" r="I107" connectionId="0">
    <xmlCellPr id="1" xr6:uid="{00000000-0010-0000-BE00-000001000000}" uniqueName="P1075293">
      <xmlPr mapId="1" xpath="/TFI-IZD-POD/IFP-GFI-IZD-POD_1000374/P1075293" xmlDataType="decimal"/>
    </xmlCellPr>
  </singleXmlCell>
  <singleXmlCell id="207" xr6:uid="{00000000-000C-0000-FFFF-FFFFBF000000}" r="H108" connectionId="0">
    <xmlCellPr id="1" xr6:uid="{00000000-0010-0000-BF00-000001000000}" uniqueName="P1075294">
      <xmlPr mapId="1" xpath="/TFI-IZD-POD/IFP-GFI-IZD-POD_1000374/P1075294" xmlDataType="decimal"/>
    </xmlCellPr>
  </singleXmlCell>
  <singleXmlCell id="208" xr6:uid="{00000000-000C-0000-FFFF-FFFFC0000000}" r="I108" connectionId="0">
    <xmlCellPr id="1" xr6:uid="{00000000-0010-0000-C000-000001000000}" uniqueName="P1075295">
      <xmlPr mapId="1" xpath="/TFI-IZD-POD/IFP-GFI-IZD-POD_1000374/P1075295" xmlDataType="decimal"/>
    </xmlCellPr>
  </singleXmlCell>
  <singleXmlCell id="209" xr6:uid="{00000000-000C-0000-FFFF-FFFFC1000000}" r="H109" connectionId="0">
    <xmlCellPr id="1" xr6:uid="{00000000-0010-0000-C100-000001000000}" uniqueName="P1075296">
      <xmlPr mapId="1" xpath="/TFI-IZD-POD/IFP-GFI-IZD-POD_1000374/P1075296" xmlDataType="decimal"/>
    </xmlCellPr>
  </singleXmlCell>
  <singleXmlCell id="210" xr6:uid="{00000000-000C-0000-FFFF-FFFFC2000000}" r="I109" connectionId="0">
    <xmlCellPr id="1" xr6:uid="{00000000-0010-0000-C200-000001000000}" uniqueName="P1075297">
      <xmlPr mapId="1" xpath="/TFI-IZD-POD/IFP-GFI-IZD-POD_1000374/P1075297" xmlDataType="decimal"/>
    </xmlCellPr>
  </singleXmlCell>
  <singleXmlCell id="211" xr6:uid="{00000000-000C-0000-FFFF-FFFFC3000000}" r="H110" connectionId="0">
    <xmlCellPr id="1" xr6:uid="{00000000-0010-0000-C300-000001000000}" uniqueName="P1075298">
      <xmlPr mapId="1" xpath="/TFI-IZD-POD/IFP-GFI-IZD-POD_1000374/P1075298" xmlDataType="decimal"/>
    </xmlCellPr>
  </singleXmlCell>
  <singleXmlCell id="212" xr6:uid="{00000000-000C-0000-FFFF-FFFFC4000000}" r="I110" connectionId="0">
    <xmlCellPr id="1" xr6:uid="{00000000-0010-0000-C400-000001000000}" uniqueName="P1075299">
      <xmlPr mapId="1" xpath="/TFI-IZD-POD/IFP-GFI-IZD-POD_1000374/P1075299" xmlDataType="decimal"/>
    </xmlCellPr>
  </singleXmlCell>
  <singleXmlCell id="213" xr6:uid="{00000000-000C-0000-FFFF-FFFFC5000000}" r="H111" connectionId="0">
    <xmlCellPr id="1" xr6:uid="{00000000-0010-0000-C500-000001000000}" uniqueName="P1075300">
      <xmlPr mapId="1" xpath="/TFI-IZD-POD/IFP-GFI-IZD-POD_1000374/P1075300" xmlDataType="decimal"/>
    </xmlCellPr>
  </singleXmlCell>
  <singleXmlCell id="214" xr6:uid="{00000000-000C-0000-FFFF-FFFFC6000000}" r="I111" connectionId="0">
    <xmlCellPr id="1" xr6:uid="{00000000-0010-0000-C600-000001000000}" uniqueName="P1075301">
      <xmlPr mapId="1" xpath="/TFI-IZD-POD/IFP-GFI-IZD-POD_1000374/P1075301" xmlDataType="decimal"/>
    </xmlCellPr>
  </singleXmlCell>
  <singleXmlCell id="215" xr6:uid="{00000000-000C-0000-FFFF-FFFFC7000000}" r="H112" connectionId="0">
    <xmlCellPr id="1" xr6:uid="{00000000-0010-0000-C700-000001000000}" uniqueName="P1075302">
      <xmlPr mapId="1" xpath="/TFI-IZD-POD/IFP-GFI-IZD-POD_1000374/P1075302" xmlDataType="decimal"/>
    </xmlCellPr>
  </singleXmlCell>
  <singleXmlCell id="216" xr6:uid="{00000000-000C-0000-FFFF-FFFFC8000000}" r="I112" connectionId="0">
    <xmlCellPr id="1" xr6:uid="{00000000-0010-0000-C800-000001000000}" uniqueName="P1075303">
      <xmlPr mapId="1" xpath="/TFI-IZD-POD/IFP-GFI-IZD-POD_1000374/P1075303" xmlDataType="decimal"/>
    </xmlCellPr>
  </singleXmlCell>
  <singleXmlCell id="217" xr6:uid="{00000000-000C-0000-FFFF-FFFFC9000000}" r="H113" connectionId="0">
    <xmlCellPr id="1" xr6:uid="{00000000-0010-0000-C900-000001000000}" uniqueName="P1075304">
      <xmlPr mapId="1" xpath="/TFI-IZD-POD/IFP-GFI-IZD-POD_1000374/P1075304" xmlDataType="decimal"/>
    </xmlCellPr>
  </singleXmlCell>
  <singleXmlCell id="218" xr6:uid="{00000000-000C-0000-FFFF-FFFFCA000000}" r="I113" connectionId="0">
    <xmlCellPr id="1" xr6:uid="{00000000-0010-0000-CA00-000001000000}" uniqueName="P1075305">
      <xmlPr mapId="1" xpath="/TFI-IZD-POD/IFP-GFI-IZD-POD_1000374/P1075305" xmlDataType="decimal"/>
    </xmlCellPr>
  </singleXmlCell>
  <singleXmlCell id="219" xr6:uid="{00000000-000C-0000-FFFF-FFFFCB000000}" r="H114" connectionId="0">
    <xmlCellPr id="1" xr6:uid="{00000000-0010-0000-CB00-000001000000}" uniqueName="P1075306">
      <xmlPr mapId="1" xpath="/TFI-IZD-POD/IFP-GFI-IZD-POD_1000374/P1075306" xmlDataType="decimal"/>
    </xmlCellPr>
  </singleXmlCell>
  <singleXmlCell id="220" xr6:uid="{00000000-000C-0000-FFFF-FFFFCC000000}" r="I114" connectionId="0">
    <xmlCellPr id="1" xr6:uid="{00000000-0010-0000-CC00-000001000000}" uniqueName="P1075307">
      <xmlPr mapId="1" xpath="/TFI-IZD-POD/IFP-GFI-IZD-POD_1000374/P1075307" xmlDataType="decimal"/>
    </xmlCellPr>
  </singleXmlCell>
  <singleXmlCell id="221" xr6:uid="{00000000-000C-0000-FFFF-FFFFCD000000}" r="H115" connectionId="0">
    <xmlCellPr id="1" xr6:uid="{00000000-0010-0000-CD00-000001000000}" uniqueName="P1075308">
      <xmlPr mapId="1" xpath="/TFI-IZD-POD/IFP-GFI-IZD-POD_1000374/P1075308" xmlDataType="decimal"/>
    </xmlCellPr>
  </singleXmlCell>
  <singleXmlCell id="222" xr6:uid="{00000000-000C-0000-FFFF-FFFFCE000000}" r="I115" connectionId="0">
    <xmlCellPr id="1" xr6:uid="{00000000-0010-0000-CE00-000001000000}" uniqueName="P1075309">
      <xmlPr mapId="1" xpath="/TFI-IZD-POD/IFP-GFI-IZD-POD_1000374/P1075309" xmlDataType="decimal"/>
    </xmlCellPr>
  </singleXmlCell>
  <singleXmlCell id="223" xr6:uid="{00000000-000C-0000-FFFF-FFFFCF000000}" r="H116" connectionId="0">
    <xmlCellPr id="1" xr6:uid="{00000000-0010-0000-CF00-000001000000}" uniqueName="P1075310">
      <xmlPr mapId="1" xpath="/TFI-IZD-POD/IFP-GFI-IZD-POD_1000374/P1075310" xmlDataType="decimal"/>
    </xmlCellPr>
  </singleXmlCell>
  <singleXmlCell id="224" xr6:uid="{00000000-000C-0000-FFFF-FFFFD0000000}" r="I116" connectionId="0">
    <xmlCellPr id="1" xr6:uid="{00000000-0010-0000-D000-000001000000}" uniqueName="P1075311">
      <xmlPr mapId="1" xpath="/TFI-IZD-POD/IFP-GFI-IZD-POD_1000374/P1075311" xmlDataType="decimal"/>
    </xmlCellPr>
  </singleXmlCell>
  <singleXmlCell id="225" xr6:uid="{00000000-000C-0000-FFFF-FFFFD1000000}" r="H117" connectionId="0">
    <xmlCellPr id="1" xr6:uid="{00000000-0010-0000-D100-000001000000}" uniqueName="P1075312">
      <xmlPr mapId="1" xpath="/TFI-IZD-POD/IFP-GFI-IZD-POD_1000374/P1075312" xmlDataType="decimal"/>
    </xmlCellPr>
  </singleXmlCell>
  <singleXmlCell id="226" xr6:uid="{00000000-000C-0000-FFFF-FFFFD2000000}" r="I117" connectionId="0">
    <xmlCellPr id="1" xr6:uid="{00000000-0010-0000-D200-000001000000}" uniqueName="P1075313">
      <xmlPr mapId="1" xpath="/TFI-IZD-POD/IFP-GFI-IZD-POD_1000374/P1075313" xmlDataType="decimal"/>
    </xmlCellPr>
  </singleXmlCell>
  <singleXmlCell id="227" xr6:uid="{00000000-000C-0000-FFFF-FFFFD3000000}" r="H118" connectionId="0">
    <xmlCellPr id="1" xr6:uid="{00000000-0010-0000-D300-000001000000}" uniqueName="P1075314">
      <xmlPr mapId="1" xpath="/TFI-IZD-POD/IFP-GFI-IZD-POD_1000374/P1075314" xmlDataType="decimal"/>
    </xmlCellPr>
  </singleXmlCell>
  <singleXmlCell id="228" xr6:uid="{00000000-000C-0000-FFFF-FFFFD4000000}" r="I118" connectionId="0">
    <xmlCellPr id="1" xr6:uid="{00000000-0010-0000-D400-000001000000}" uniqueName="P1075315">
      <xmlPr mapId="1" xpath="/TFI-IZD-POD/IFP-GFI-IZD-POD_1000374/P1075315" xmlDataType="decimal"/>
    </xmlCellPr>
  </singleXmlCell>
  <singleXmlCell id="229" xr6:uid="{00000000-000C-0000-FFFF-FFFFD5000000}" r="H119" connectionId="0">
    <xmlCellPr id="1" xr6:uid="{00000000-0010-0000-D500-000001000000}" uniqueName="P1075316">
      <xmlPr mapId="1" xpath="/TFI-IZD-POD/IFP-GFI-IZD-POD_1000374/P1075316" xmlDataType="decimal"/>
    </xmlCellPr>
  </singleXmlCell>
  <singleXmlCell id="230" xr6:uid="{00000000-000C-0000-FFFF-FFFFD6000000}" r="I119" connectionId="0">
    <xmlCellPr id="1" xr6:uid="{00000000-0010-0000-D600-000001000000}" uniqueName="P1075317">
      <xmlPr mapId="1" xpath="/TFI-IZD-POD/IFP-GFI-IZD-POD_1000374/P1075317" xmlDataType="decimal"/>
    </xmlCellPr>
  </singleXmlCell>
  <singleXmlCell id="231" xr6:uid="{00000000-000C-0000-FFFF-FFFFD7000000}" r="H120" connectionId="0">
    <xmlCellPr id="1" xr6:uid="{00000000-0010-0000-D700-000001000000}" uniqueName="P1075318">
      <xmlPr mapId="1" xpath="/TFI-IZD-POD/IFP-GFI-IZD-POD_1000374/P1075318" xmlDataType="decimal"/>
    </xmlCellPr>
  </singleXmlCell>
  <singleXmlCell id="232" xr6:uid="{00000000-000C-0000-FFFF-FFFFD8000000}" r="I120" connectionId="0">
    <xmlCellPr id="1" xr6:uid="{00000000-0010-0000-D800-000001000000}" uniqueName="P1075319">
      <xmlPr mapId="1" xpath="/TFI-IZD-POD/IFP-GFI-IZD-POD_1000374/P1075319" xmlDataType="decimal"/>
    </xmlCellPr>
  </singleXmlCell>
  <singleXmlCell id="233" xr6:uid="{00000000-000C-0000-FFFF-FFFFD9000000}" r="H121" connectionId="0">
    <xmlCellPr id="1" xr6:uid="{00000000-0010-0000-D900-000001000000}" uniqueName="P1075320">
      <xmlPr mapId="1" xpath="/TFI-IZD-POD/IFP-GFI-IZD-POD_1000374/P1075320" xmlDataType="decimal"/>
    </xmlCellPr>
  </singleXmlCell>
  <singleXmlCell id="234" xr6:uid="{00000000-000C-0000-FFFF-FFFFDA000000}" r="I121" connectionId="0">
    <xmlCellPr id="1" xr6:uid="{00000000-0010-0000-DA00-000001000000}" uniqueName="P1075321">
      <xmlPr mapId="1" xpath="/TFI-IZD-POD/IFP-GFI-IZD-POD_1000374/P1075321" xmlDataType="decimal"/>
    </xmlCellPr>
  </singleXmlCell>
  <singleXmlCell id="235" xr6:uid="{00000000-000C-0000-FFFF-FFFFDB000000}" r="H122" connectionId="0">
    <xmlCellPr id="1" xr6:uid="{00000000-0010-0000-DB00-000001000000}" uniqueName="P1075322">
      <xmlPr mapId="1" xpath="/TFI-IZD-POD/IFP-GFI-IZD-POD_1000374/P1075322" xmlDataType="decimal"/>
    </xmlCellPr>
  </singleXmlCell>
  <singleXmlCell id="236" xr6:uid="{00000000-000C-0000-FFFF-FFFFDC000000}" r="I122" connectionId="0">
    <xmlCellPr id="1" xr6:uid="{00000000-0010-0000-DC00-000001000000}" uniqueName="P1075323">
      <xmlPr mapId="1" xpath="/TFI-IZD-POD/IFP-GFI-IZD-POD_1000374/P1075323" xmlDataType="decimal"/>
    </xmlCellPr>
  </singleXmlCell>
  <singleXmlCell id="237" xr6:uid="{00000000-000C-0000-FFFF-FFFFDD000000}" r="H123" connectionId="0">
    <xmlCellPr id="1" xr6:uid="{00000000-0010-0000-DD00-000001000000}" uniqueName="P1075324">
      <xmlPr mapId="1" xpath="/TFI-IZD-POD/IFP-GFI-IZD-POD_1000374/P1075324" xmlDataType="decimal"/>
    </xmlCellPr>
  </singleXmlCell>
  <singleXmlCell id="238" xr6:uid="{00000000-000C-0000-FFFF-FFFFDE000000}" r="I123" connectionId="0">
    <xmlCellPr id="1" xr6:uid="{00000000-0010-0000-DE00-000001000000}" uniqueName="P1075325">
      <xmlPr mapId="1" xpath="/TFI-IZD-POD/IFP-GFI-IZD-POD_1000374/P1075325" xmlDataType="decimal"/>
    </xmlCellPr>
  </singleXmlCell>
  <singleXmlCell id="239" xr6:uid="{00000000-000C-0000-FFFF-FFFFDF000000}" r="H124" connectionId="0">
    <xmlCellPr id="1" xr6:uid="{00000000-0010-0000-DF00-000001000000}" uniqueName="P1075326">
      <xmlPr mapId="1" xpath="/TFI-IZD-POD/IFP-GFI-IZD-POD_1000374/P1075326" xmlDataType="decimal"/>
    </xmlCellPr>
  </singleXmlCell>
  <singleXmlCell id="240" xr6:uid="{00000000-000C-0000-FFFF-FFFFE0000000}" r="I124" connectionId="0">
    <xmlCellPr id="1" xr6:uid="{00000000-0010-0000-E000-000001000000}" uniqueName="P1075327">
      <xmlPr mapId="1" xpath="/TFI-IZD-POD/IFP-GFI-IZD-POD_1000374/P1075327" xmlDataType="decimal"/>
    </xmlCellPr>
  </singleXmlCell>
  <singleXmlCell id="241" xr6:uid="{00000000-000C-0000-FFFF-FFFFE1000000}" r="H125" connectionId="0">
    <xmlCellPr id="1" xr6:uid="{00000000-0010-0000-E100-000001000000}" uniqueName="P1075328">
      <xmlPr mapId="1" xpath="/TFI-IZD-POD/IFP-GFI-IZD-POD_1000374/P1075328" xmlDataType="decimal"/>
    </xmlCellPr>
  </singleXmlCell>
  <singleXmlCell id="242" xr6:uid="{00000000-000C-0000-FFFF-FFFFE2000000}" r="I125" connectionId="0">
    <xmlCellPr id="1" xr6:uid="{00000000-0010-0000-E200-000001000000}" uniqueName="P1075329">
      <xmlPr mapId="1" xpath="/TFI-IZD-POD/IFP-GFI-IZD-POD_1000374/P1075329" xmlDataType="decimal"/>
    </xmlCellPr>
  </singleXmlCell>
  <singleXmlCell id="243" xr6:uid="{00000000-000C-0000-FFFF-FFFFE3000000}" r="H126" connectionId="0">
    <xmlCellPr id="1" xr6:uid="{00000000-0010-0000-E300-000001000000}" uniqueName="P1075330">
      <xmlPr mapId="1" xpath="/TFI-IZD-POD/IFP-GFI-IZD-POD_1000374/P1075330" xmlDataType="decimal"/>
    </xmlCellPr>
  </singleXmlCell>
  <singleXmlCell id="244" xr6:uid="{00000000-000C-0000-FFFF-FFFFE4000000}" r="I126" connectionId="0">
    <xmlCellPr id="1" xr6:uid="{00000000-0010-0000-E400-000001000000}" uniqueName="P1075331">
      <xmlPr mapId="1" xpath="/TFI-IZD-POD/IFP-GFI-IZD-POD_1000374/P1075331" xmlDataType="decimal"/>
    </xmlCellPr>
  </singleXmlCell>
  <singleXmlCell id="245" xr6:uid="{00000000-000C-0000-FFFF-FFFFE5000000}" r="H127" connectionId="0">
    <xmlCellPr id="1" xr6:uid="{00000000-0010-0000-E500-000001000000}" uniqueName="P1075332">
      <xmlPr mapId="1" xpath="/TFI-IZD-POD/IFP-GFI-IZD-POD_1000374/P1075332" xmlDataType="decimal"/>
    </xmlCellPr>
  </singleXmlCell>
  <singleXmlCell id="246" xr6:uid="{00000000-000C-0000-FFFF-FFFFE6000000}" r="I127" connectionId="0">
    <xmlCellPr id="1" xr6:uid="{00000000-0010-0000-E600-000001000000}" uniqueName="P1075333">
      <xmlPr mapId="1" xpath="/TFI-IZD-POD/IFP-GFI-IZD-POD_1000374/P1075333" xmlDataType="decimal"/>
    </xmlCellPr>
  </singleXmlCell>
  <singleXmlCell id="247" xr6:uid="{00000000-000C-0000-FFFF-FFFFE7000000}" r="H128" connectionId="0">
    <xmlCellPr id="1" xr6:uid="{00000000-0010-0000-E700-000001000000}" uniqueName="P1075334">
      <xmlPr mapId="1" xpath="/TFI-IZD-POD/IFP-GFI-IZD-POD_1000374/P1075334" xmlDataType="decimal"/>
    </xmlCellPr>
  </singleXmlCell>
  <singleXmlCell id="248" xr6:uid="{00000000-000C-0000-FFFF-FFFFE8000000}" r="I128" connectionId="0">
    <xmlCellPr id="1" xr6:uid="{00000000-0010-0000-E800-000001000000}" uniqueName="P1075335">
      <xmlPr mapId="1" xpath="/TFI-IZD-POD/IFP-GFI-IZD-POD_1000374/P1075335" xmlDataType="decimal"/>
    </xmlCellPr>
  </singleXmlCell>
  <singleXmlCell id="249" xr6:uid="{00000000-000C-0000-FFFF-FFFFE9000000}" r="H129" connectionId="0">
    <xmlCellPr id="1" xr6:uid="{00000000-0010-0000-E900-000001000000}" uniqueName="P1075336">
      <xmlPr mapId="1" xpath="/TFI-IZD-POD/IFP-GFI-IZD-POD_1000374/P1075336" xmlDataType="decimal"/>
    </xmlCellPr>
  </singleXmlCell>
  <singleXmlCell id="250" xr6:uid="{00000000-000C-0000-FFFF-FFFFEA000000}" r="I129" connectionId="0">
    <xmlCellPr id="1" xr6:uid="{00000000-0010-0000-EA00-000001000000}" uniqueName="P1075337">
      <xmlPr mapId="1" xpath="/TFI-IZD-POD/IFP-GFI-IZD-POD_1000374/P1075337" xmlDataType="decimal"/>
    </xmlCellPr>
  </singleXmlCell>
  <singleXmlCell id="251" xr6:uid="{00000000-000C-0000-FFFF-FFFFEB000000}" r="H130" connectionId="0">
    <xmlCellPr id="1" xr6:uid="{00000000-0010-0000-EB00-000001000000}" uniqueName="P1075338">
      <xmlPr mapId="1" xpath="/TFI-IZD-POD/IFP-GFI-IZD-POD_1000374/P1075338" xmlDataType="decimal"/>
    </xmlCellPr>
  </singleXmlCell>
  <singleXmlCell id="252" xr6:uid="{00000000-000C-0000-FFFF-FFFFEC000000}" r="I130" connectionId="0">
    <xmlCellPr id="1" xr6:uid="{00000000-0010-0000-EC00-000001000000}" uniqueName="P1075339">
      <xmlPr mapId="1" xpath="/TFI-IZD-POD/IFP-GFI-IZD-POD_1000374/P1075339" xmlDataType="decimal"/>
    </xmlCellPr>
  </singleXmlCell>
  <singleXmlCell id="253" xr6:uid="{00000000-000C-0000-FFFF-FFFFED000000}" r="H131" connectionId="0">
    <xmlCellPr id="1" xr6:uid="{00000000-0010-0000-ED00-000001000000}" uniqueName="P1075340">
      <xmlPr mapId="1" xpath="/TFI-IZD-POD/IFP-GFI-IZD-POD_1000374/P1075340" xmlDataType="decimal"/>
    </xmlCellPr>
  </singleXmlCell>
  <singleXmlCell id="254" xr6:uid="{00000000-000C-0000-FFFF-FFFFEE000000}" r="I131" connectionId="0">
    <xmlCellPr id="1" xr6:uid="{00000000-0010-0000-EE00-000001000000}" uniqueName="P1075341">
      <xmlPr mapId="1" xpath="/TFI-IZD-POD/IFP-GFI-IZD-POD_1000374/P1075341" xmlDataType="decimal"/>
    </xmlCellPr>
  </singleXmlCell>
  <singleXmlCell id="255" xr6:uid="{00000000-000C-0000-FFFF-FFFFEF000000}" r="H132" connectionId="0">
    <xmlCellPr id="1" xr6:uid="{00000000-0010-0000-EF00-000001000000}" uniqueName="P1075342">
      <xmlPr mapId="1" xpath="/TFI-IZD-POD/IFP-GFI-IZD-POD_1000374/P1075342" xmlDataType="decimal"/>
    </xmlCellPr>
  </singleXmlCell>
  <singleXmlCell id="256" xr6:uid="{00000000-000C-0000-FFFF-FFFFF0000000}" r="I132" connectionId="0">
    <xmlCellPr id="1" xr6:uid="{00000000-0010-0000-F000-000001000000}" uniqueName="P1075343">
      <xmlPr mapId="1" xpath="/TFI-IZD-POD/IFP-GFI-IZD-POD_1000374/P1075343" xmlDataType="decimal"/>
    </xmlCellPr>
  </singleXmlCell>
  <singleXmlCell id="16" xr6:uid="{00000000-000C-0000-FFFF-FFFFF1000000}" r="I11" connectionId="0">
    <xmlCellPr id="1" xr6:uid="{00000000-0010-0000-F100-000001000000}" uniqueName="P1074373">
      <xmlPr mapId="1" xpath="/TFI-IZD-POD/IFP-GFI-IZD-POD_1000374/P1074373" xmlDataType="decimal"/>
    </xmlCellPr>
  </singleXmlCell>
  <singleXmlCell id="17" xr6:uid="{00000000-000C-0000-FFFF-FFFFF2000000}" r="H12" connectionId="0">
    <xmlCellPr id="1" xr6:uid="{00000000-0010-0000-F200-000001000000}" uniqueName="P1074374">
      <xmlPr mapId="1" xpath="/TFI-IZD-POD/IFP-GFI-IZD-POD_1000374/P1074374" xmlDataType="decimal"/>
    </xmlCellPr>
  </singleXmlCell>
  <singleXmlCell id="18" xr6:uid="{00000000-000C-0000-FFFF-FFFFF3000000}" r="I12" connectionId="0">
    <xmlCellPr id="1" xr6:uid="{00000000-0010-0000-F300-000001000000}" uniqueName="P1074375">
      <xmlPr mapId="1" xpath="/TFI-IZD-POD/IFP-GFI-IZD-POD_1000374/P1074375" xmlDataType="decimal"/>
    </xmlCellPr>
  </singleXmlCell>
  <singleXmlCell id="19" xr6:uid="{00000000-000C-0000-FFFF-FFFFF4000000}" r="H13" connectionId="0">
    <xmlCellPr id="1" xr6:uid="{00000000-0010-0000-F400-000001000000}" uniqueName="P1074376">
      <xmlPr mapId="1" xpath="/TFI-IZD-POD/IFP-GFI-IZD-POD_1000374/P1074376" xmlDataType="decimal"/>
    </xmlCellPr>
  </singleXmlCell>
  <singleXmlCell id="20" xr6:uid="{00000000-000C-0000-FFFF-FFFFF5000000}" r="I13" connectionId="0">
    <xmlCellPr id="1" xr6:uid="{00000000-0010-0000-F500-000001000000}" uniqueName="P1074491">
      <xmlPr mapId="1" xpath="/TFI-IZD-POD/IFP-GFI-IZD-POD_1000374/P1074491" xmlDataType="decimal"/>
    </xmlCellPr>
  </singleXmlCell>
  <singleXmlCell id="21" xr6:uid="{00000000-000C-0000-FFFF-FFFFF6000000}" r="H14" connectionId="0">
    <xmlCellPr id="1" xr6:uid="{00000000-0010-0000-F600-000001000000}" uniqueName="P1074492">
      <xmlPr mapId="1" xpath="/TFI-IZD-POD/IFP-GFI-IZD-POD_1000374/P1074492" xmlDataType="decimal"/>
    </xmlCellPr>
  </singleXmlCell>
  <singleXmlCell id="22" xr6:uid="{00000000-000C-0000-FFFF-FFFFF7000000}" r="I14" connectionId="0">
    <xmlCellPr id="1" xr6:uid="{00000000-0010-0000-F700-000001000000}" uniqueName="P1074493">
      <xmlPr mapId="1" xpath="/TFI-IZD-POD/IFP-GFI-IZD-POD_1000374/P1074493" xmlDataType="decimal"/>
    </xmlCellPr>
  </singleXmlCell>
  <singleXmlCell id="23" xr6:uid="{00000000-000C-0000-FFFF-FFFFF8000000}" r="H15" connectionId="0">
    <xmlCellPr id="1" xr6:uid="{00000000-0010-0000-F800-000001000000}" uniqueName="P1074494">
      <xmlPr mapId="1" xpath="/TFI-IZD-POD/IFP-GFI-IZD-POD_1000374/P1074494" xmlDataType="decimal"/>
    </xmlCellPr>
  </singleXmlCell>
  <singleXmlCell id="24" xr6:uid="{00000000-000C-0000-FFFF-FFFFF9000000}" r="I15" connectionId="0">
    <xmlCellPr id="1" xr6:uid="{00000000-0010-0000-F900-000001000000}" uniqueName="P1074575">
      <xmlPr mapId="1" xpath="/TFI-IZD-POD/IFP-GFI-IZD-POD_1000374/P1074575" xmlDataType="decimal"/>
    </xmlCellPr>
  </singleXmlCell>
  <singleXmlCell id="25" xr6:uid="{00000000-000C-0000-FFFF-FFFFFA000000}" r="H16" connectionId="0">
    <xmlCellPr id="1" xr6:uid="{00000000-0010-0000-FA00-000001000000}" uniqueName="P1074576">
      <xmlPr mapId="1" xpath="/TFI-IZD-POD/IFP-GFI-IZD-POD_1000374/P1074576" xmlDataType="decimal"/>
    </xmlCellPr>
  </singleXmlCell>
  <singleXmlCell id="26" xr6:uid="{00000000-000C-0000-FFFF-FFFFFB000000}" r="I16" connectionId="0">
    <xmlCellPr id="1" xr6:uid="{00000000-0010-0000-FB00-000001000000}" uniqueName="P1074577">
      <xmlPr mapId="1" xpath="/TFI-IZD-POD/IFP-GFI-IZD-POD_1000374/P1074577"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0" workbookViewId="0">
      <selection activeCell="J38" sqref="J38"/>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2" t="s">
        <v>391</v>
      </c>
      <c r="B1" s="183"/>
      <c r="C1" s="183"/>
      <c r="D1" s="71"/>
      <c r="E1" s="71"/>
      <c r="F1" s="71"/>
      <c r="G1" s="71"/>
      <c r="H1" s="71"/>
      <c r="I1" s="71"/>
      <c r="J1" s="72"/>
    </row>
    <row r="2" spans="1:20" ht="14.45" customHeight="1" x14ac:dyDescent="0.25">
      <c r="A2" s="184" t="s">
        <v>407</v>
      </c>
      <c r="B2" s="185"/>
      <c r="C2" s="185"/>
      <c r="D2" s="185"/>
      <c r="E2" s="185"/>
      <c r="F2" s="185"/>
      <c r="G2" s="185"/>
      <c r="H2" s="185"/>
      <c r="I2" s="185"/>
      <c r="J2" s="186"/>
      <c r="N2" s="122">
        <v>1</v>
      </c>
    </row>
    <row r="3" spans="1:20" x14ac:dyDescent="0.25">
      <c r="A3" s="74"/>
      <c r="B3" s="75"/>
      <c r="C3" s="75"/>
      <c r="D3" s="75"/>
      <c r="E3" s="75"/>
      <c r="F3" s="75"/>
      <c r="G3" s="75"/>
      <c r="H3" s="75"/>
      <c r="I3" s="75"/>
      <c r="J3" s="76"/>
      <c r="N3" s="122">
        <v>2</v>
      </c>
    </row>
    <row r="4" spans="1:20" ht="33.6" customHeight="1" x14ac:dyDescent="0.25">
      <c r="A4" s="187" t="s">
        <v>392</v>
      </c>
      <c r="B4" s="188"/>
      <c r="C4" s="188"/>
      <c r="D4" s="188"/>
      <c r="E4" s="189">
        <v>43466</v>
      </c>
      <c r="F4" s="190"/>
      <c r="G4" s="77" t="s">
        <v>0</v>
      </c>
      <c r="H4" s="189">
        <v>43830</v>
      </c>
      <c r="I4" s="190"/>
      <c r="J4" s="78"/>
      <c r="N4" s="122">
        <v>3</v>
      </c>
    </row>
    <row r="5" spans="1:20" s="79" customFormat="1" ht="10.15" customHeight="1" x14ac:dyDescent="0.25">
      <c r="A5" s="191"/>
      <c r="B5" s="192"/>
      <c r="C5" s="192"/>
      <c r="D5" s="192"/>
      <c r="E5" s="192"/>
      <c r="F5" s="192"/>
      <c r="G5" s="192"/>
      <c r="H5" s="192"/>
      <c r="I5" s="192"/>
      <c r="J5" s="193"/>
      <c r="N5" s="123">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416</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8" t="s">
        <v>417</v>
      </c>
      <c r="B10" s="179"/>
      <c r="C10" s="179"/>
      <c r="D10" s="179"/>
      <c r="E10" s="179"/>
      <c r="F10" s="179"/>
      <c r="G10" s="179"/>
      <c r="H10" s="179"/>
      <c r="I10" s="179"/>
      <c r="J10" s="90"/>
    </row>
    <row r="11" spans="1:20" ht="24.6" customHeight="1" x14ac:dyDescent="0.25">
      <c r="A11" s="161" t="s">
        <v>393</v>
      </c>
      <c r="B11" s="180"/>
      <c r="C11" s="172">
        <v>3044572</v>
      </c>
      <c r="D11" s="173"/>
      <c r="E11" s="91"/>
      <c r="F11" s="130" t="s">
        <v>418</v>
      </c>
      <c r="G11" s="176"/>
      <c r="H11" s="149" t="s">
        <v>436</v>
      </c>
      <c r="I11" s="150"/>
      <c r="J11" s="92"/>
    </row>
    <row r="12" spans="1:20" ht="14.45" customHeight="1" x14ac:dyDescent="0.25">
      <c r="A12" s="93"/>
      <c r="B12" s="94"/>
      <c r="C12" s="94"/>
      <c r="D12" s="94"/>
      <c r="E12" s="181"/>
      <c r="F12" s="181"/>
      <c r="G12" s="181"/>
      <c r="H12" s="181"/>
      <c r="I12" s="95"/>
      <c r="J12" s="92"/>
    </row>
    <row r="13" spans="1:20" ht="21" customHeight="1" x14ac:dyDescent="0.25">
      <c r="A13" s="129" t="s">
        <v>408</v>
      </c>
      <c r="B13" s="176"/>
      <c r="C13" s="172">
        <v>40000124</v>
      </c>
      <c r="D13" s="173"/>
      <c r="E13" s="194"/>
      <c r="F13" s="181"/>
      <c r="G13" s="181"/>
      <c r="H13" s="181"/>
      <c r="I13" s="95"/>
      <c r="J13" s="92"/>
    </row>
    <row r="14" spans="1:20" ht="10.9" customHeight="1" x14ac:dyDescent="0.25">
      <c r="A14" s="91"/>
      <c r="B14" s="95"/>
      <c r="C14" s="94"/>
      <c r="D14" s="94"/>
      <c r="E14" s="139"/>
      <c r="F14" s="139"/>
      <c r="G14" s="139"/>
      <c r="H14" s="139"/>
      <c r="I14" s="94"/>
      <c r="J14" s="96"/>
    </row>
    <row r="15" spans="1:20" ht="22.9" customHeight="1" x14ac:dyDescent="0.25">
      <c r="A15" s="129" t="s">
        <v>394</v>
      </c>
      <c r="B15" s="176"/>
      <c r="C15" s="172" t="s">
        <v>437</v>
      </c>
      <c r="D15" s="173"/>
      <c r="E15" s="177"/>
      <c r="F15" s="163"/>
      <c r="G15" s="97" t="s">
        <v>419</v>
      </c>
      <c r="H15" s="170" t="s">
        <v>435</v>
      </c>
      <c r="I15" s="171"/>
      <c r="J15" s="98"/>
    </row>
    <row r="16" spans="1:20" ht="10.9" customHeight="1" x14ac:dyDescent="0.25">
      <c r="A16" s="91"/>
      <c r="B16" s="95"/>
      <c r="C16" s="94"/>
      <c r="D16" s="94"/>
      <c r="E16" s="139"/>
      <c r="F16" s="139"/>
      <c r="G16" s="139"/>
      <c r="H16" s="139"/>
      <c r="I16" s="94"/>
      <c r="J16" s="96"/>
    </row>
    <row r="17" spans="1:10" ht="22.9" customHeight="1" x14ac:dyDescent="0.25">
      <c r="A17" s="99"/>
      <c r="B17" s="97" t="s">
        <v>420</v>
      </c>
      <c r="C17" s="172" t="s">
        <v>438</v>
      </c>
      <c r="D17" s="173"/>
      <c r="E17" s="100"/>
      <c r="F17" s="100"/>
      <c r="G17" s="100"/>
      <c r="H17" s="100"/>
      <c r="I17" s="100"/>
      <c r="J17" s="98"/>
    </row>
    <row r="18" spans="1:10" x14ac:dyDescent="0.25">
      <c r="A18" s="174"/>
      <c r="B18" s="175"/>
      <c r="C18" s="139"/>
      <c r="D18" s="139"/>
      <c r="E18" s="139"/>
      <c r="F18" s="139"/>
      <c r="G18" s="139"/>
      <c r="H18" s="139"/>
      <c r="I18" s="94"/>
      <c r="J18" s="96"/>
    </row>
    <row r="19" spans="1:10" x14ac:dyDescent="0.25">
      <c r="A19" s="161" t="s">
        <v>395</v>
      </c>
      <c r="B19" s="162"/>
      <c r="C19" s="167" t="s">
        <v>439</v>
      </c>
      <c r="D19" s="168"/>
      <c r="E19" s="168"/>
      <c r="F19" s="168"/>
      <c r="G19" s="168"/>
      <c r="H19" s="168"/>
      <c r="I19" s="168"/>
      <c r="J19" s="169"/>
    </row>
    <row r="20" spans="1:10" x14ac:dyDescent="0.25">
      <c r="A20" s="93"/>
      <c r="B20" s="94"/>
      <c r="C20" s="101"/>
      <c r="D20" s="94"/>
      <c r="E20" s="139"/>
      <c r="F20" s="139"/>
      <c r="G20" s="139"/>
      <c r="H20" s="139"/>
      <c r="I20" s="94"/>
      <c r="J20" s="96"/>
    </row>
    <row r="21" spans="1:10" x14ac:dyDescent="0.25">
      <c r="A21" s="161" t="s">
        <v>396</v>
      </c>
      <c r="B21" s="162"/>
      <c r="C21" s="170">
        <v>51280</v>
      </c>
      <c r="D21" s="171"/>
      <c r="E21" s="139"/>
      <c r="F21" s="139"/>
      <c r="G21" s="140" t="s">
        <v>440</v>
      </c>
      <c r="H21" s="141"/>
      <c r="I21" s="141"/>
      <c r="J21" s="142"/>
    </row>
    <row r="22" spans="1:10" x14ac:dyDescent="0.25">
      <c r="A22" s="93"/>
      <c r="B22" s="94"/>
      <c r="C22" s="94"/>
      <c r="D22" s="94"/>
      <c r="E22" s="139"/>
      <c r="F22" s="139"/>
      <c r="G22" s="139"/>
      <c r="H22" s="139"/>
      <c r="I22" s="94"/>
      <c r="J22" s="96"/>
    </row>
    <row r="23" spans="1:10" x14ac:dyDescent="0.25">
      <c r="A23" s="161" t="s">
        <v>397</v>
      </c>
      <c r="B23" s="162"/>
      <c r="C23" s="167" t="s">
        <v>441</v>
      </c>
      <c r="D23" s="168"/>
      <c r="E23" s="168"/>
      <c r="F23" s="168"/>
      <c r="G23" s="168"/>
      <c r="H23" s="168"/>
      <c r="I23" s="168"/>
      <c r="J23" s="169"/>
    </row>
    <row r="24" spans="1:10" x14ac:dyDescent="0.25">
      <c r="A24" s="93"/>
      <c r="B24" s="94"/>
      <c r="C24" s="94"/>
      <c r="D24" s="94"/>
      <c r="E24" s="139"/>
      <c r="F24" s="139"/>
      <c r="G24" s="139"/>
      <c r="H24" s="139"/>
      <c r="I24" s="94"/>
      <c r="J24" s="96"/>
    </row>
    <row r="25" spans="1:10" x14ac:dyDescent="0.25">
      <c r="A25" s="161" t="s">
        <v>398</v>
      </c>
      <c r="B25" s="162"/>
      <c r="C25" s="164" t="s">
        <v>442</v>
      </c>
      <c r="D25" s="165"/>
      <c r="E25" s="165"/>
      <c r="F25" s="165"/>
      <c r="G25" s="165"/>
      <c r="H25" s="165"/>
      <c r="I25" s="165"/>
      <c r="J25" s="166"/>
    </row>
    <row r="26" spans="1:10" x14ac:dyDescent="0.25">
      <c r="A26" s="93"/>
      <c r="B26" s="94"/>
      <c r="C26" s="101"/>
      <c r="D26" s="94"/>
      <c r="E26" s="139"/>
      <c r="F26" s="139"/>
      <c r="G26" s="139"/>
      <c r="H26" s="139"/>
      <c r="I26" s="94"/>
      <c r="J26" s="96"/>
    </row>
    <row r="27" spans="1:10" x14ac:dyDescent="0.25">
      <c r="A27" s="161" t="s">
        <v>399</v>
      </c>
      <c r="B27" s="162"/>
      <c r="C27" s="164" t="s">
        <v>443</v>
      </c>
      <c r="D27" s="165"/>
      <c r="E27" s="165"/>
      <c r="F27" s="165"/>
      <c r="G27" s="165"/>
      <c r="H27" s="165"/>
      <c r="I27" s="165"/>
      <c r="J27" s="166"/>
    </row>
    <row r="28" spans="1:10" ht="13.9" customHeight="1" x14ac:dyDescent="0.25">
      <c r="A28" s="93"/>
      <c r="B28" s="94"/>
      <c r="C28" s="101"/>
      <c r="D28" s="94"/>
      <c r="E28" s="139"/>
      <c r="F28" s="139"/>
      <c r="G28" s="139"/>
      <c r="H28" s="139"/>
      <c r="I28" s="94"/>
      <c r="J28" s="96"/>
    </row>
    <row r="29" spans="1:10" ht="22.9" customHeight="1" x14ac:dyDescent="0.25">
      <c r="A29" s="129" t="s">
        <v>409</v>
      </c>
      <c r="B29" s="162"/>
      <c r="C29" s="127">
        <v>584</v>
      </c>
      <c r="D29" s="103"/>
      <c r="E29" s="143"/>
      <c r="F29" s="143"/>
      <c r="G29" s="143"/>
      <c r="H29" s="143"/>
      <c r="I29" s="104"/>
      <c r="J29" s="105"/>
    </row>
    <row r="30" spans="1:10" x14ac:dyDescent="0.25">
      <c r="A30" s="93"/>
      <c r="B30" s="94"/>
      <c r="C30" s="94"/>
      <c r="D30" s="94"/>
      <c r="E30" s="139"/>
      <c r="F30" s="139"/>
      <c r="G30" s="139"/>
      <c r="H30" s="139"/>
      <c r="I30" s="104"/>
      <c r="J30" s="105"/>
    </row>
    <row r="31" spans="1:10" x14ac:dyDescent="0.25">
      <c r="A31" s="161" t="s">
        <v>400</v>
      </c>
      <c r="B31" s="162"/>
      <c r="C31" s="117" t="s">
        <v>423</v>
      </c>
      <c r="D31" s="160" t="s">
        <v>421</v>
      </c>
      <c r="E31" s="147"/>
      <c r="F31" s="147"/>
      <c r="G31" s="147"/>
      <c r="H31" s="106"/>
      <c r="I31" s="107" t="s">
        <v>422</v>
      </c>
      <c r="J31" s="108" t="s">
        <v>423</v>
      </c>
    </row>
    <row r="32" spans="1:10" x14ac:dyDescent="0.25">
      <c r="A32" s="161"/>
      <c r="B32" s="162"/>
      <c r="C32" s="109"/>
      <c r="D32" s="77"/>
      <c r="E32" s="163"/>
      <c r="F32" s="163"/>
      <c r="G32" s="163"/>
      <c r="H32" s="163"/>
      <c r="I32" s="104"/>
      <c r="J32" s="105"/>
    </row>
    <row r="33" spans="1:10" x14ac:dyDescent="0.25">
      <c r="A33" s="161" t="s">
        <v>410</v>
      </c>
      <c r="B33" s="162"/>
      <c r="C33" s="102" t="s">
        <v>426</v>
      </c>
      <c r="D33" s="160" t="s">
        <v>424</v>
      </c>
      <c r="E33" s="147"/>
      <c r="F33" s="147"/>
      <c r="G33" s="147"/>
      <c r="H33" s="100"/>
      <c r="I33" s="107" t="s">
        <v>425</v>
      </c>
      <c r="J33" s="108" t="s">
        <v>426</v>
      </c>
    </row>
    <row r="34" spans="1:10" x14ac:dyDescent="0.25">
      <c r="A34" s="93"/>
      <c r="B34" s="94"/>
      <c r="C34" s="94"/>
      <c r="D34" s="94"/>
      <c r="E34" s="139"/>
      <c r="F34" s="139"/>
      <c r="G34" s="139"/>
      <c r="H34" s="139"/>
      <c r="I34" s="94"/>
      <c r="J34" s="96"/>
    </row>
    <row r="35" spans="1:10" x14ac:dyDescent="0.25">
      <c r="A35" s="160" t="s">
        <v>411</v>
      </c>
      <c r="B35" s="147"/>
      <c r="C35" s="147"/>
      <c r="D35" s="147"/>
      <c r="E35" s="147" t="s">
        <v>401</v>
      </c>
      <c r="F35" s="147"/>
      <c r="G35" s="147"/>
      <c r="H35" s="147"/>
      <c r="I35" s="147"/>
      <c r="J35" s="110" t="s">
        <v>402</v>
      </c>
    </row>
    <row r="36" spans="1:10" x14ac:dyDescent="0.25">
      <c r="A36" s="93"/>
      <c r="B36" s="94"/>
      <c r="C36" s="94"/>
      <c r="D36" s="94"/>
      <c r="E36" s="139"/>
      <c r="F36" s="139"/>
      <c r="G36" s="139"/>
      <c r="H36" s="139"/>
      <c r="I36" s="94"/>
      <c r="J36" s="105"/>
    </row>
    <row r="37" spans="1:10" x14ac:dyDescent="0.25">
      <c r="A37" s="155" t="s">
        <v>450</v>
      </c>
      <c r="B37" s="156"/>
      <c r="C37" s="156"/>
      <c r="D37" s="156"/>
      <c r="E37" s="155" t="s">
        <v>451</v>
      </c>
      <c r="F37" s="156"/>
      <c r="G37" s="156"/>
      <c r="H37" s="156"/>
      <c r="I37" s="157"/>
      <c r="J37" s="128">
        <v>3749045</v>
      </c>
    </row>
    <row r="38" spans="1:10" x14ac:dyDescent="0.25">
      <c r="A38" s="93"/>
      <c r="B38" s="94"/>
      <c r="C38" s="101"/>
      <c r="D38" s="159"/>
      <c r="E38" s="159"/>
      <c r="F38" s="159"/>
      <c r="G38" s="159"/>
      <c r="H38" s="159"/>
      <c r="I38" s="159"/>
      <c r="J38" s="96"/>
    </row>
    <row r="39" spans="1:10" x14ac:dyDescent="0.25">
      <c r="A39" s="155"/>
      <c r="B39" s="156"/>
      <c r="C39" s="156"/>
      <c r="D39" s="157"/>
      <c r="E39" s="155"/>
      <c r="F39" s="156"/>
      <c r="G39" s="156"/>
      <c r="H39" s="156"/>
      <c r="I39" s="157"/>
      <c r="J39" s="102"/>
    </row>
    <row r="40" spans="1:10" x14ac:dyDescent="0.25">
      <c r="A40" s="93"/>
      <c r="B40" s="94"/>
      <c r="C40" s="101"/>
      <c r="D40" s="111"/>
      <c r="E40" s="159"/>
      <c r="F40" s="159"/>
      <c r="G40" s="159"/>
      <c r="H40" s="159"/>
      <c r="I40" s="95"/>
      <c r="J40" s="96"/>
    </row>
    <row r="41" spans="1:10" x14ac:dyDescent="0.25">
      <c r="A41" s="155"/>
      <c r="B41" s="156"/>
      <c r="C41" s="156"/>
      <c r="D41" s="157"/>
      <c r="E41" s="155"/>
      <c r="F41" s="156"/>
      <c r="G41" s="156"/>
      <c r="H41" s="156"/>
      <c r="I41" s="157"/>
      <c r="J41" s="102"/>
    </row>
    <row r="42" spans="1:10" x14ac:dyDescent="0.25">
      <c r="A42" s="93"/>
      <c r="B42" s="94"/>
      <c r="C42" s="101"/>
      <c r="D42" s="111"/>
      <c r="E42" s="159"/>
      <c r="F42" s="159"/>
      <c r="G42" s="159"/>
      <c r="H42" s="159"/>
      <c r="I42" s="95"/>
      <c r="J42" s="96"/>
    </row>
    <row r="43" spans="1:10" x14ac:dyDescent="0.25">
      <c r="A43" s="155"/>
      <c r="B43" s="156"/>
      <c r="C43" s="156"/>
      <c r="D43" s="157"/>
      <c r="E43" s="155"/>
      <c r="F43" s="156"/>
      <c r="G43" s="156"/>
      <c r="H43" s="156"/>
      <c r="I43" s="157"/>
      <c r="J43" s="102"/>
    </row>
    <row r="44" spans="1:10" x14ac:dyDescent="0.25">
      <c r="A44" s="112"/>
      <c r="B44" s="101"/>
      <c r="C44" s="153"/>
      <c r="D44" s="153"/>
      <c r="E44" s="139"/>
      <c r="F44" s="139"/>
      <c r="G44" s="153"/>
      <c r="H44" s="153"/>
      <c r="I44" s="153"/>
      <c r="J44" s="96"/>
    </row>
    <row r="45" spans="1:10" x14ac:dyDescent="0.25">
      <c r="A45" s="155"/>
      <c r="B45" s="156"/>
      <c r="C45" s="156"/>
      <c r="D45" s="157"/>
      <c r="E45" s="155"/>
      <c r="F45" s="156"/>
      <c r="G45" s="156"/>
      <c r="H45" s="156"/>
      <c r="I45" s="157"/>
      <c r="J45" s="102"/>
    </row>
    <row r="46" spans="1:10" x14ac:dyDescent="0.25">
      <c r="A46" s="112"/>
      <c r="B46" s="101"/>
      <c r="C46" s="101"/>
      <c r="D46" s="94"/>
      <c r="E46" s="158"/>
      <c r="F46" s="158"/>
      <c r="G46" s="153"/>
      <c r="H46" s="153"/>
      <c r="I46" s="94"/>
      <c r="J46" s="96"/>
    </row>
    <row r="47" spans="1:10" x14ac:dyDescent="0.25">
      <c r="A47" s="155"/>
      <c r="B47" s="156"/>
      <c r="C47" s="156"/>
      <c r="D47" s="157"/>
      <c r="E47" s="155"/>
      <c r="F47" s="156"/>
      <c r="G47" s="156"/>
      <c r="H47" s="156"/>
      <c r="I47" s="157"/>
      <c r="J47" s="102"/>
    </row>
    <row r="48" spans="1:10" x14ac:dyDescent="0.25">
      <c r="A48" s="112"/>
      <c r="B48" s="101"/>
      <c r="C48" s="101"/>
      <c r="D48" s="94"/>
      <c r="E48" s="139"/>
      <c r="F48" s="139"/>
      <c r="G48" s="153"/>
      <c r="H48" s="153"/>
      <c r="I48" s="94"/>
      <c r="J48" s="113" t="s">
        <v>427</v>
      </c>
    </row>
    <row r="49" spans="1:10" x14ac:dyDescent="0.25">
      <c r="A49" s="112"/>
      <c r="B49" s="101"/>
      <c r="C49" s="101"/>
      <c r="D49" s="94"/>
      <c r="E49" s="139"/>
      <c r="F49" s="139"/>
      <c r="G49" s="153"/>
      <c r="H49" s="153"/>
      <c r="I49" s="94"/>
      <c r="J49" s="113" t="s">
        <v>428</v>
      </c>
    </row>
    <row r="50" spans="1:10" ht="14.45" customHeight="1" x14ac:dyDescent="0.25">
      <c r="A50" s="129" t="s">
        <v>403</v>
      </c>
      <c r="B50" s="130"/>
      <c r="C50" s="149" t="s">
        <v>428</v>
      </c>
      <c r="D50" s="150"/>
      <c r="E50" s="151" t="s">
        <v>429</v>
      </c>
      <c r="F50" s="152"/>
      <c r="G50" s="140"/>
      <c r="H50" s="141"/>
      <c r="I50" s="141"/>
      <c r="J50" s="142"/>
    </row>
    <row r="51" spans="1:10" x14ac:dyDescent="0.25">
      <c r="A51" s="112"/>
      <c r="B51" s="101"/>
      <c r="C51" s="153"/>
      <c r="D51" s="153"/>
      <c r="E51" s="139"/>
      <c r="F51" s="139"/>
      <c r="G51" s="154" t="s">
        <v>430</v>
      </c>
      <c r="H51" s="154"/>
      <c r="I51" s="154"/>
      <c r="J51" s="85"/>
    </row>
    <row r="52" spans="1:10" ht="13.9" customHeight="1" x14ac:dyDescent="0.25">
      <c r="A52" s="129" t="s">
        <v>404</v>
      </c>
      <c r="B52" s="130"/>
      <c r="C52" s="140" t="s">
        <v>452</v>
      </c>
      <c r="D52" s="141"/>
      <c r="E52" s="141"/>
      <c r="F52" s="141"/>
      <c r="G52" s="141"/>
      <c r="H52" s="141"/>
      <c r="I52" s="141"/>
      <c r="J52" s="142"/>
    </row>
    <row r="53" spans="1:10" x14ac:dyDescent="0.25">
      <c r="A53" s="93"/>
      <c r="B53" s="94"/>
      <c r="C53" s="143" t="s">
        <v>405</v>
      </c>
      <c r="D53" s="143"/>
      <c r="E53" s="143"/>
      <c r="F53" s="143"/>
      <c r="G53" s="143"/>
      <c r="H53" s="143"/>
      <c r="I53" s="143"/>
      <c r="J53" s="96"/>
    </row>
    <row r="54" spans="1:10" x14ac:dyDescent="0.25">
      <c r="A54" s="129" t="s">
        <v>406</v>
      </c>
      <c r="B54" s="130"/>
      <c r="C54" s="144" t="s">
        <v>453</v>
      </c>
      <c r="D54" s="145"/>
      <c r="E54" s="146"/>
      <c r="F54" s="139"/>
      <c r="G54" s="139"/>
      <c r="H54" s="147"/>
      <c r="I54" s="147"/>
      <c r="J54" s="148"/>
    </row>
    <row r="55" spans="1:10" x14ac:dyDescent="0.25">
      <c r="A55" s="93"/>
      <c r="B55" s="94"/>
      <c r="C55" s="101"/>
      <c r="D55" s="94"/>
      <c r="E55" s="139"/>
      <c r="F55" s="139"/>
      <c r="G55" s="139"/>
      <c r="H55" s="139"/>
      <c r="I55" s="94"/>
      <c r="J55" s="96"/>
    </row>
    <row r="56" spans="1:10" ht="14.45" customHeight="1" x14ac:dyDescent="0.25">
      <c r="A56" s="129" t="s">
        <v>398</v>
      </c>
      <c r="B56" s="130"/>
      <c r="C56" s="131" t="s">
        <v>454</v>
      </c>
      <c r="D56" s="132"/>
      <c r="E56" s="132"/>
      <c r="F56" s="132"/>
      <c r="G56" s="132"/>
      <c r="H56" s="132"/>
      <c r="I56" s="132"/>
      <c r="J56" s="133"/>
    </row>
    <row r="57" spans="1:10" x14ac:dyDescent="0.25">
      <c r="A57" s="93"/>
      <c r="B57" s="94"/>
      <c r="C57" s="94"/>
      <c r="D57" s="94"/>
      <c r="E57" s="139"/>
      <c r="F57" s="139"/>
      <c r="G57" s="139"/>
      <c r="H57" s="139"/>
      <c r="I57" s="94"/>
      <c r="J57" s="96"/>
    </row>
    <row r="58" spans="1:10" x14ac:dyDescent="0.25">
      <c r="A58" s="129" t="s">
        <v>431</v>
      </c>
      <c r="B58" s="130"/>
      <c r="C58" s="131" t="s">
        <v>444</v>
      </c>
      <c r="D58" s="132"/>
      <c r="E58" s="132"/>
      <c r="F58" s="132"/>
      <c r="G58" s="132"/>
      <c r="H58" s="132"/>
      <c r="I58" s="132"/>
      <c r="J58" s="133"/>
    </row>
    <row r="59" spans="1:10" ht="14.45" customHeight="1" x14ac:dyDescent="0.25">
      <c r="A59" s="93"/>
      <c r="B59" s="94"/>
      <c r="C59" s="134" t="s">
        <v>432</v>
      </c>
      <c r="D59" s="134"/>
      <c r="E59" s="134"/>
      <c r="F59" s="134"/>
      <c r="G59" s="94"/>
      <c r="H59" s="94"/>
      <c r="I59" s="94"/>
      <c r="J59" s="96"/>
    </row>
    <row r="60" spans="1:10" x14ac:dyDescent="0.25">
      <c r="A60" s="129" t="s">
        <v>433</v>
      </c>
      <c r="B60" s="130"/>
      <c r="C60" s="135" t="s">
        <v>445</v>
      </c>
      <c r="D60" s="136"/>
      <c r="E60" s="136"/>
      <c r="F60" s="136"/>
      <c r="G60" s="136"/>
      <c r="H60" s="136"/>
      <c r="I60" s="136"/>
      <c r="J60" s="137"/>
    </row>
    <row r="61" spans="1:10" ht="14.45" customHeight="1" x14ac:dyDescent="0.25">
      <c r="A61" s="114"/>
      <c r="B61" s="115"/>
      <c r="C61" s="138" t="s">
        <v>434</v>
      </c>
      <c r="D61" s="138"/>
      <c r="E61" s="138"/>
      <c r="F61" s="138"/>
      <c r="G61" s="138"/>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1" zoomScale="110" zoomScaleNormal="100" zoomScaleSheetLayoutView="110" workbookViewId="0">
      <selection activeCell="I98" sqref="I9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446</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447</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547394749</v>
      </c>
      <c r="I9" s="34">
        <f>I10+I17+I27+I38+I43</f>
        <v>1206158914</v>
      </c>
    </row>
    <row r="10" spans="1:9" ht="12.75" customHeight="1" x14ac:dyDescent="0.2">
      <c r="A10" s="199" t="s">
        <v>5</v>
      </c>
      <c r="B10" s="199"/>
      <c r="C10" s="199"/>
      <c r="D10" s="199"/>
      <c r="E10" s="199"/>
      <c r="F10" s="199"/>
      <c r="G10" s="16">
        <v>3</v>
      </c>
      <c r="H10" s="34">
        <f>H11+H12+H13+H14+H15+H16</f>
        <v>1107516</v>
      </c>
      <c r="I10" s="34">
        <f>I11+I12+I13+I14+I15+I16</f>
        <v>1629551</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1106691</v>
      </c>
      <c r="I12" s="33">
        <v>1599541</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825</v>
      </c>
      <c r="I15" s="33">
        <v>30010</v>
      </c>
    </row>
    <row r="16" spans="1:9" ht="12.75" customHeight="1" x14ac:dyDescent="0.2">
      <c r="A16" s="195" t="s">
        <v>11</v>
      </c>
      <c r="B16" s="195"/>
      <c r="C16" s="195"/>
      <c r="D16" s="195"/>
      <c r="E16" s="195"/>
      <c r="F16" s="195"/>
      <c r="G16" s="15">
        <v>9</v>
      </c>
      <c r="H16" s="33">
        <v>0</v>
      </c>
      <c r="I16" s="33">
        <v>0</v>
      </c>
    </row>
    <row r="17" spans="1:9" ht="12.75" customHeight="1" x14ac:dyDescent="0.2">
      <c r="A17" s="199" t="s">
        <v>12</v>
      </c>
      <c r="B17" s="199"/>
      <c r="C17" s="199"/>
      <c r="D17" s="199"/>
      <c r="E17" s="199"/>
      <c r="F17" s="199"/>
      <c r="G17" s="16">
        <v>10</v>
      </c>
      <c r="H17" s="34">
        <f>H18+H19+H20+H21+H22+H23+H24+H25+H26</f>
        <v>545282209</v>
      </c>
      <c r="I17" s="34">
        <f>I18+I19+I20+I21+I22+I23+I24+I25+I26</f>
        <v>1165035986</v>
      </c>
    </row>
    <row r="18" spans="1:9" ht="12.75" customHeight="1" x14ac:dyDescent="0.2">
      <c r="A18" s="195" t="s">
        <v>13</v>
      </c>
      <c r="B18" s="195"/>
      <c r="C18" s="195"/>
      <c r="D18" s="195"/>
      <c r="E18" s="195"/>
      <c r="F18" s="195"/>
      <c r="G18" s="15">
        <v>11</v>
      </c>
      <c r="H18" s="33">
        <v>145146101</v>
      </c>
      <c r="I18" s="33">
        <v>280299962</v>
      </c>
    </row>
    <row r="19" spans="1:9" ht="12.75" customHeight="1" x14ac:dyDescent="0.2">
      <c r="A19" s="195" t="s">
        <v>14</v>
      </c>
      <c r="B19" s="195"/>
      <c r="C19" s="195"/>
      <c r="D19" s="195"/>
      <c r="E19" s="195"/>
      <c r="F19" s="195"/>
      <c r="G19" s="15">
        <v>12</v>
      </c>
      <c r="H19" s="33">
        <v>341205863</v>
      </c>
      <c r="I19" s="33">
        <v>738260663</v>
      </c>
    </row>
    <row r="20" spans="1:9" ht="12.75" customHeight="1" x14ac:dyDescent="0.2">
      <c r="A20" s="195" t="s">
        <v>15</v>
      </c>
      <c r="B20" s="195"/>
      <c r="C20" s="195"/>
      <c r="D20" s="195"/>
      <c r="E20" s="195"/>
      <c r="F20" s="195"/>
      <c r="G20" s="15">
        <v>13</v>
      </c>
      <c r="H20" s="33">
        <v>28226361</v>
      </c>
      <c r="I20" s="33">
        <v>79339886</v>
      </c>
    </row>
    <row r="21" spans="1:9" ht="12.75" customHeight="1" x14ac:dyDescent="0.2">
      <c r="A21" s="195" t="s">
        <v>16</v>
      </c>
      <c r="B21" s="195"/>
      <c r="C21" s="195"/>
      <c r="D21" s="195"/>
      <c r="E21" s="195"/>
      <c r="F21" s="195"/>
      <c r="G21" s="15">
        <v>14</v>
      </c>
      <c r="H21" s="33">
        <v>14236717</v>
      </c>
      <c r="I21" s="33">
        <v>30880305</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8940285</v>
      </c>
      <c r="I23" s="33">
        <v>989821</v>
      </c>
    </row>
    <row r="24" spans="1:9" ht="12.75" customHeight="1" x14ac:dyDescent="0.2">
      <c r="A24" s="195" t="s">
        <v>19</v>
      </c>
      <c r="B24" s="195"/>
      <c r="C24" s="195"/>
      <c r="D24" s="195"/>
      <c r="E24" s="195"/>
      <c r="F24" s="195"/>
      <c r="G24" s="15">
        <v>17</v>
      </c>
      <c r="H24" s="33">
        <v>7270821</v>
      </c>
      <c r="I24" s="33">
        <v>30132094</v>
      </c>
    </row>
    <row r="25" spans="1:9" ht="12.75" customHeight="1" x14ac:dyDescent="0.2">
      <c r="A25" s="195" t="s">
        <v>20</v>
      </c>
      <c r="B25" s="195"/>
      <c r="C25" s="195"/>
      <c r="D25" s="195"/>
      <c r="E25" s="195"/>
      <c r="F25" s="195"/>
      <c r="G25" s="15">
        <v>18</v>
      </c>
      <c r="H25" s="33">
        <v>256061</v>
      </c>
      <c r="I25" s="33">
        <v>5133255</v>
      </c>
    </row>
    <row r="26" spans="1:9" ht="12.75" customHeight="1" x14ac:dyDescent="0.2">
      <c r="A26" s="195" t="s">
        <v>21</v>
      </c>
      <c r="B26" s="195"/>
      <c r="C26" s="195"/>
      <c r="D26" s="195"/>
      <c r="E26" s="195"/>
      <c r="F26" s="195"/>
      <c r="G26" s="15">
        <v>19</v>
      </c>
      <c r="H26" s="33">
        <v>0</v>
      </c>
      <c r="I26" s="33">
        <v>0</v>
      </c>
    </row>
    <row r="27" spans="1:9" ht="12.75" customHeight="1" x14ac:dyDescent="0.2">
      <c r="A27" s="199" t="s">
        <v>22</v>
      </c>
      <c r="B27" s="199"/>
      <c r="C27" s="199"/>
      <c r="D27" s="199"/>
      <c r="E27" s="199"/>
      <c r="F27" s="199"/>
      <c r="G27" s="16">
        <v>20</v>
      </c>
      <c r="H27" s="34">
        <f>SUM(H28:H37)</f>
        <v>30000</v>
      </c>
      <c r="I27" s="34">
        <f>SUM(I28:I37)</f>
        <v>31690</v>
      </c>
    </row>
    <row r="28" spans="1:9" ht="12.75" customHeight="1" x14ac:dyDescent="0.2">
      <c r="A28" s="195" t="s">
        <v>23</v>
      </c>
      <c r="B28" s="195"/>
      <c r="C28" s="195"/>
      <c r="D28" s="195"/>
      <c r="E28" s="195"/>
      <c r="F28" s="195"/>
      <c r="G28" s="15">
        <v>21</v>
      </c>
      <c r="H28" s="33">
        <v>0</v>
      </c>
      <c r="I28" s="33">
        <v>0</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0</v>
      </c>
      <c r="I30" s="33">
        <v>0</v>
      </c>
    </row>
    <row r="31" spans="1:9" ht="24" customHeight="1" x14ac:dyDescent="0.2">
      <c r="A31" s="195" t="s">
        <v>26</v>
      </c>
      <c r="B31" s="195"/>
      <c r="C31" s="195"/>
      <c r="D31" s="195"/>
      <c r="E31" s="195"/>
      <c r="F31" s="195"/>
      <c r="G31" s="15">
        <v>24</v>
      </c>
      <c r="H31" s="33">
        <v>30000</v>
      </c>
      <c r="I31" s="33">
        <v>30000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1690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975024</v>
      </c>
      <c r="I43" s="33">
        <v>39461687</v>
      </c>
    </row>
    <row r="44" spans="1:9" ht="12.75" customHeight="1" x14ac:dyDescent="0.2">
      <c r="A44" s="197" t="s">
        <v>382</v>
      </c>
      <c r="B44" s="197"/>
      <c r="C44" s="197"/>
      <c r="D44" s="197"/>
      <c r="E44" s="197"/>
      <c r="F44" s="197"/>
      <c r="G44" s="16">
        <v>37</v>
      </c>
      <c r="H44" s="34">
        <f>H45+H53+H60+H70</f>
        <v>44469000</v>
      </c>
      <c r="I44" s="34">
        <f>I45+I53+I60+I70</f>
        <v>316698774</v>
      </c>
    </row>
    <row r="45" spans="1:9" ht="12.75" customHeight="1" x14ac:dyDescent="0.2">
      <c r="A45" s="199" t="s">
        <v>39</v>
      </c>
      <c r="B45" s="199"/>
      <c r="C45" s="199"/>
      <c r="D45" s="199"/>
      <c r="E45" s="199"/>
      <c r="F45" s="199"/>
      <c r="G45" s="16">
        <v>38</v>
      </c>
      <c r="H45" s="34">
        <f>SUM(H46:H52)</f>
        <v>2067086</v>
      </c>
      <c r="I45" s="34">
        <f>SUM(I46:I52)</f>
        <v>3106048</v>
      </c>
    </row>
    <row r="46" spans="1:9" ht="12.75" customHeight="1" x14ac:dyDescent="0.2">
      <c r="A46" s="195" t="s">
        <v>40</v>
      </c>
      <c r="B46" s="195"/>
      <c r="C46" s="195"/>
      <c r="D46" s="195"/>
      <c r="E46" s="195"/>
      <c r="F46" s="195"/>
      <c r="G46" s="15">
        <v>39</v>
      </c>
      <c r="H46" s="33">
        <v>1999428</v>
      </c>
      <c r="I46" s="33">
        <v>3020928</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0</v>
      </c>
      <c r="I48" s="33">
        <v>0</v>
      </c>
    </row>
    <row r="49" spans="1:9" ht="12.75" customHeight="1" x14ac:dyDescent="0.2">
      <c r="A49" s="195" t="s">
        <v>43</v>
      </c>
      <c r="B49" s="195"/>
      <c r="C49" s="195"/>
      <c r="D49" s="195"/>
      <c r="E49" s="195"/>
      <c r="F49" s="195"/>
      <c r="G49" s="15">
        <v>42</v>
      </c>
      <c r="H49" s="33">
        <v>34282</v>
      </c>
      <c r="I49" s="33">
        <v>38842</v>
      </c>
    </row>
    <row r="50" spans="1:9" ht="12.75" customHeight="1" x14ac:dyDescent="0.2">
      <c r="A50" s="195" t="s">
        <v>44</v>
      </c>
      <c r="B50" s="195"/>
      <c r="C50" s="195"/>
      <c r="D50" s="195"/>
      <c r="E50" s="195"/>
      <c r="F50" s="195"/>
      <c r="G50" s="15">
        <v>43</v>
      </c>
      <c r="H50" s="33">
        <v>33376</v>
      </c>
      <c r="I50" s="33">
        <v>46278</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4080289</v>
      </c>
      <c r="I53" s="34">
        <f>SUM(I54:I59)</f>
        <v>14622696</v>
      </c>
    </row>
    <row r="54" spans="1:9" ht="12.75" customHeight="1" x14ac:dyDescent="0.2">
      <c r="A54" s="195" t="s">
        <v>48</v>
      </c>
      <c r="B54" s="195"/>
      <c r="C54" s="195"/>
      <c r="D54" s="195"/>
      <c r="E54" s="195"/>
      <c r="F54" s="195"/>
      <c r="G54" s="15">
        <v>47</v>
      </c>
      <c r="H54" s="33">
        <v>60096</v>
      </c>
      <c r="I54" s="33">
        <v>78395</v>
      </c>
    </row>
    <row r="55" spans="1:9" ht="12.75" customHeight="1" x14ac:dyDescent="0.2">
      <c r="A55" s="195" t="s">
        <v>49</v>
      </c>
      <c r="B55" s="195"/>
      <c r="C55" s="195"/>
      <c r="D55" s="195"/>
      <c r="E55" s="195"/>
      <c r="F55" s="195"/>
      <c r="G55" s="15">
        <v>48</v>
      </c>
      <c r="H55" s="33">
        <v>0</v>
      </c>
      <c r="I55" s="33">
        <v>2359170</v>
      </c>
    </row>
    <row r="56" spans="1:9" ht="12.75" customHeight="1" x14ac:dyDescent="0.2">
      <c r="A56" s="195" t="s">
        <v>50</v>
      </c>
      <c r="B56" s="195"/>
      <c r="C56" s="195"/>
      <c r="D56" s="195"/>
      <c r="E56" s="195"/>
      <c r="F56" s="195"/>
      <c r="G56" s="15">
        <v>49</v>
      </c>
      <c r="H56" s="33">
        <v>2108640</v>
      </c>
      <c r="I56" s="33">
        <v>4143745</v>
      </c>
    </row>
    <row r="57" spans="1:9" ht="12.75" customHeight="1" x14ac:dyDescent="0.2">
      <c r="A57" s="195" t="s">
        <v>51</v>
      </c>
      <c r="B57" s="195"/>
      <c r="C57" s="195"/>
      <c r="D57" s="195"/>
      <c r="E57" s="195"/>
      <c r="F57" s="195"/>
      <c r="G57" s="15">
        <v>50</v>
      </c>
      <c r="H57" s="33">
        <v>61078</v>
      </c>
      <c r="I57" s="33">
        <v>22887</v>
      </c>
    </row>
    <row r="58" spans="1:9" ht="12.75" customHeight="1" x14ac:dyDescent="0.2">
      <c r="A58" s="195" t="s">
        <v>52</v>
      </c>
      <c r="B58" s="195"/>
      <c r="C58" s="195"/>
      <c r="D58" s="195"/>
      <c r="E58" s="195"/>
      <c r="F58" s="195"/>
      <c r="G58" s="15">
        <v>51</v>
      </c>
      <c r="H58" s="33">
        <v>1825862</v>
      </c>
      <c r="I58" s="33">
        <v>7941358</v>
      </c>
    </row>
    <row r="59" spans="1:9" ht="12.75" customHeight="1" x14ac:dyDescent="0.2">
      <c r="A59" s="195" t="s">
        <v>53</v>
      </c>
      <c r="B59" s="195"/>
      <c r="C59" s="195"/>
      <c r="D59" s="195"/>
      <c r="E59" s="195"/>
      <c r="F59" s="195"/>
      <c r="G59" s="15">
        <v>52</v>
      </c>
      <c r="H59" s="33">
        <v>24613</v>
      </c>
      <c r="I59" s="33">
        <v>77141</v>
      </c>
    </row>
    <row r="60" spans="1:9" ht="12.75" customHeight="1" x14ac:dyDescent="0.2">
      <c r="A60" s="199" t="s">
        <v>54</v>
      </c>
      <c r="B60" s="199"/>
      <c r="C60" s="199"/>
      <c r="D60" s="199"/>
      <c r="E60" s="199"/>
      <c r="F60" s="199"/>
      <c r="G60" s="16">
        <v>53</v>
      </c>
      <c r="H60" s="34">
        <f>SUM(H61:H69)</f>
        <v>43750</v>
      </c>
      <c r="I60" s="34">
        <f>SUM(I61:I69)</f>
        <v>135000</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0</v>
      </c>
      <c r="I63" s="33">
        <v>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43750</v>
      </c>
      <c r="I68" s="33">
        <v>135000</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38277875</v>
      </c>
      <c r="I70" s="33">
        <v>298835030</v>
      </c>
    </row>
    <row r="71" spans="1:9" ht="12.75" customHeight="1" x14ac:dyDescent="0.2">
      <c r="A71" s="196" t="s">
        <v>58</v>
      </c>
      <c r="B71" s="196"/>
      <c r="C71" s="196"/>
      <c r="D71" s="196"/>
      <c r="E71" s="196"/>
      <c r="F71" s="196"/>
      <c r="G71" s="15">
        <v>64</v>
      </c>
      <c r="H71" s="33">
        <v>927303</v>
      </c>
      <c r="I71" s="33">
        <v>1700213</v>
      </c>
    </row>
    <row r="72" spans="1:9" ht="12.75" customHeight="1" x14ac:dyDescent="0.2">
      <c r="A72" s="197" t="s">
        <v>383</v>
      </c>
      <c r="B72" s="197"/>
      <c r="C72" s="197"/>
      <c r="D72" s="197"/>
      <c r="E72" s="197"/>
      <c r="F72" s="197"/>
      <c r="G72" s="16">
        <v>65</v>
      </c>
      <c r="H72" s="34">
        <f>H8+H9+H44+H71</f>
        <v>592791052</v>
      </c>
      <c r="I72" s="34">
        <f>I8+I9+I44+I71</f>
        <v>1524557901</v>
      </c>
    </row>
    <row r="73" spans="1:9" ht="12.75" customHeight="1" x14ac:dyDescent="0.2">
      <c r="A73" s="196" t="s">
        <v>59</v>
      </c>
      <c r="B73" s="196"/>
      <c r="C73" s="196"/>
      <c r="D73" s="196"/>
      <c r="E73" s="196"/>
      <c r="F73" s="196"/>
      <c r="G73" s="15">
        <v>66</v>
      </c>
      <c r="H73" s="33">
        <v>0</v>
      </c>
      <c r="I73" s="33">
        <v>0</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364816034</v>
      </c>
      <c r="I75" s="34">
        <f>I76+I77+I78+I84+I85+I89+I92+I95</f>
        <v>1146116797</v>
      </c>
    </row>
    <row r="76" spans="1:9" ht="12.75" customHeight="1" x14ac:dyDescent="0.2">
      <c r="A76" s="195" t="s">
        <v>61</v>
      </c>
      <c r="B76" s="195"/>
      <c r="C76" s="195"/>
      <c r="D76" s="195"/>
      <c r="E76" s="195"/>
      <c r="F76" s="195"/>
      <c r="G76" s="15">
        <v>68</v>
      </c>
      <c r="H76" s="33">
        <v>254342000</v>
      </c>
      <c r="I76" s="33">
        <v>826668557</v>
      </c>
    </row>
    <row r="77" spans="1:9" ht="12.75" customHeight="1" x14ac:dyDescent="0.2">
      <c r="A77" s="195" t="s">
        <v>62</v>
      </c>
      <c r="B77" s="195"/>
      <c r="C77" s="195"/>
      <c r="D77" s="195"/>
      <c r="E77" s="195"/>
      <c r="F77" s="195"/>
      <c r="G77" s="15">
        <v>69</v>
      </c>
      <c r="H77" s="33">
        <v>0</v>
      </c>
      <c r="I77" s="33">
        <v>153851432</v>
      </c>
    </row>
    <row r="78" spans="1:9" ht="12.75" customHeight="1" x14ac:dyDescent="0.2">
      <c r="A78" s="199" t="s">
        <v>63</v>
      </c>
      <c r="B78" s="199"/>
      <c r="C78" s="199"/>
      <c r="D78" s="199"/>
      <c r="E78" s="199"/>
      <c r="F78" s="199"/>
      <c r="G78" s="16">
        <v>70</v>
      </c>
      <c r="H78" s="34">
        <f>SUM(H79:H83)</f>
        <v>26953189</v>
      </c>
      <c r="I78" s="34">
        <f>SUM(I79:I83)</f>
        <v>26912588</v>
      </c>
    </row>
    <row r="79" spans="1:9" ht="12.75" customHeight="1" x14ac:dyDescent="0.2">
      <c r="A79" s="195" t="s">
        <v>64</v>
      </c>
      <c r="B79" s="195"/>
      <c r="C79" s="195"/>
      <c r="D79" s="195"/>
      <c r="E79" s="195"/>
      <c r="F79" s="195"/>
      <c r="G79" s="15">
        <v>71</v>
      </c>
      <c r="H79" s="33">
        <v>26953189</v>
      </c>
      <c r="I79" s="33">
        <v>26953189</v>
      </c>
    </row>
    <row r="80" spans="1:9" ht="12.75" customHeight="1" x14ac:dyDescent="0.2">
      <c r="A80" s="195" t="s">
        <v>65</v>
      </c>
      <c r="B80" s="195"/>
      <c r="C80" s="195"/>
      <c r="D80" s="195"/>
      <c r="E80" s="195"/>
      <c r="F80" s="195"/>
      <c r="G80" s="15">
        <v>72</v>
      </c>
      <c r="H80" s="33">
        <v>0</v>
      </c>
      <c r="I80" s="33">
        <v>0</v>
      </c>
    </row>
    <row r="81" spans="1:9" ht="12.75" customHeight="1" x14ac:dyDescent="0.2">
      <c r="A81" s="195" t="s">
        <v>66</v>
      </c>
      <c r="B81" s="195"/>
      <c r="C81" s="195"/>
      <c r="D81" s="195"/>
      <c r="E81" s="195"/>
      <c r="F81" s="195"/>
      <c r="G81" s="15">
        <v>73</v>
      </c>
      <c r="H81" s="33">
        <v>0</v>
      </c>
      <c r="I81" s="33">
        <v>-40601</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0</v>
      </c>
      <c r="I83" s="33">
        <v>0</v>
      </c>
    </row>
    <row r="84" spans="1:9" ht="12.75" customHeight="1" x14ac:dyDescent="0.2">
      <c r="A84" s="198" t="s">
        <v>69</v>
      </c>
      <c r="B84" s="198"/>
      <c r="C84" s="198"/>
      <c r="D84" s="198"/>
      <c r="E84" s="198"/>
      <c r="F84" s="198"/>
      <c r="G84" s="118">
        <v>76</v>
      </c>
      <c r="H84" s="119">
        <v>0</v>
      </c>
      <c r="I84" s="119">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9" t="s">
        <v>74</v>
      </c>
      <c r="B89" s="199"/>
      <c r="C89" s="199"/>
      <c r="D89" s="199"/>
      <c r="E89" s="199"/>
      <c r="F89" s="199"/>
      <c r="G89" s="16">
        <v>81</v>
      </c>
      <c r="H89" s="34">
        <f>H90-H91</f>
        <v>64675271</v>
      </c>
      <c r="I89" s="34">
        <f>I90-I91</f>
        <v>74698154</v>
      </c>
    </row>
    <row r="90" spans="1:9" ht="12.75" customHeight="1" x14ac:dyDescent="0.2">
      <c r="A90" s="195" t="s">
        <v>75</v>
      </c>
      <c r="B90" s="195"/>
      <c r="C90" s="195"/>
      <c r="D90" s="195"/>
      <c r="E90" s="195"/>
      <c r="F90" s="195"/>
      <c r="G90" s="15">
        <v>82</v>
      </c>
      <c r="H90" s="33">
        <v>64675271</v>
      </c>
      <c r="I90" s="33">
        <v>74698154</v>
      </c>
    </row>
    <row r="91" spans="1:9" ht="12.75" customHeight="1" x14ac:dyDescent="0.2">
      <c r="A91" s="195" t="s">
        <v>76</v>
      </c>
      <c r="B91" s="195"/>
      <c r="C91" s="195"/>
      <c r="D91" s="195"/>
      <c r="E91" s="195"/>
      <c r="F91" s="195"/>
      <c r="G91" s="15">
        <v>83</v>
      </c>
      <c r="H91" s="33">
        <v>0</v>
      </c>
      <c r="I91" s="33">
        <v>0</v>
      </c>
    </row>
    <row r="92" spans="1:9" ht="12.75" customHeight="1" x14ac:dyDescent="0.2">
      <c r="A92" s="199" t="s">
        <v>77</v>
      </c>
      <c r="B92" s="199"/>
      <c r="C92" s="199"/>
      <c r="D92" s="199"/>
      <c r="E92" s="199"/>
      <c r="F92" s="199"/>
      <c r="G92" s="16">
        <v>84</v>
      </c>
      <c r="H92" s="34">
        <f>H93-H94</f>
        <v>18845574</v>
      </c>
      <c r="I92" s="34">
        <f>I93-I94</f>
        <v>59531709</v>
      </c>
    </row>
    <row r="93" spans="1:9" ht="12.75" customHeight="1" x14ac:dyDescent="0.2">
      <c r="A93" s="195" t="s">
        <v>78</v>
      </c>
      <c r="B93" s="195"/>
      <c r="C93" s="195"/>
      <c r="D93" s="195"/>
      <c r="E93" s="195"/>
      <c r="F93" s="195"/>
      <c r="G93" s="15">
        <v>85</v>
      </c>
      <c r="H93" s="33">
        <v>18845574</v>
      </c>
      <c r="I93" s="33">
        <v>59531709</v>
      </c>
    </row>
    <row r="94" spans="1:9" ht="12.75" customHeight="1" x14ac:dyDescent="0.2">
      <c r="A94" s="195" t="s">
        <v>79</v>
      </c>
      <c r="B94" s="195"/>
      <c r="C94" s="195"/>
      <c r="D94" s="195"/>
      <c r="E94" s="195"/>
      <c r="F94" s="195"/>
      <c r="G94" s="15">
        <v>86</v>
      </c>
      <c r="H94" s="33">
        <v>0</v>
      </c>
      <c r="I94" s="33">
        <v>0</v>
      </c>
    </row>
    <row r="95" spans="1:9" ht="12.75" customHeight="1" x14ac:dyDescent="0.2">
      <c r="A95" s="195" t="s">
        <v>80</v>
      </c>
      <c r="B95" s="195"/>
      <c r="C95" s="195"/>
      <c r="D95" s="195"/>
      <c r="E95" s="195"/>
      <c r="F95" s="195"/>
      <c r="G95" s="15">
        <v>87</v>
      </c>
      <c r="H95" s="33">
        <v>0</v>
      </c>
      <c r="I95" s="33">
        <v>4454357</v>
      </c>
    </row>
    <row r="96" spans="1:9" ht="12.75" customHeight="1" x14ac:dyDescent="0.2">
      <c r="A96" s="197" t="s">
        <v>385</v>
      </c>
      <c r="B96" s="197"/>
      <c r="C96" s="197"/>
      <c r="D96" s="197"/>
      <c r="E96" s="197"/>
      <c r="F96" s="197"/>
      <c r="G96" s="16">
        <v>88</v>
      </c>
      <c r="H96" s="34">
        <f>SUM(H97:H102)</f>
        <v>20643020</v>
      </c>
      <c r="I96" s="34">
        <f>SUM(I97:I102)</f>
        <v>26438001</v>
      </c>
    </row>
    <row r="97" spans="1:9" ht="12.75" customHeight="1" x14ac:dyDescent="0.2">
      <c r="A97" s="195" t="s">
        <v>81</v>
      </c>
      <c r="B97" s="195"/>
      <c r="C97" s="195"/>
      <c r="D97" s="195"/>
      <c r="E97" s="195"/>
      <c r="F97" s="195"/>
      <c r="G97" s="15">
        <v>89</v>
      </c>
      <c r="H97" s="33">
        <v>872361</v>
      </c>
      <c r="I97" s="33">
        <v>2028421</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17314850</v>
      </c>
      <c r="I99" s="33">
        <v>20816196</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2455809</v>
      </c>
      <c r="I102" s="33">
        <v>3593384</v>
      </c>
    </row>
    <row r="103" spans="1:9" ht="12.75" customHeight="1" x14ac:dyDescent="0.2">
      <c r="A103" s="197" t="s">
        <v>386</v>
      </c>
      <c r="B103" s="197"/>
      <c r="C103" s="197"/>
      <c r="D103" s="197"/>
      <c r="E103" s="197"/>
      <c r="F103" s="197"/>
      <c r="G103" s="16">
        <v>95</v>
      </c>
      <c r="H103" s="34">
        <f>SUM(H104:H114)</f>
        <v>168768228</v>
      </c>
      <c r="I103" s="34">
        <f>SUM(I104:I114)</f>
        <v>272441395</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8943000</v>
      </c>
      <c r="I108" s="33">
        <v>2652000</v>
      </c>
    </row>
    <row r="109" spans="1:9" ht="12.75" customHeight="1" x14ac:dyDescent="0.2">
      <c r="A109" s="195" t="s">
        <v>92</v>
      </c>
      <c r="B109" s="195"/>
      <c r="C109" s="195"/>
      <c r="D109" s="195"/>
      <c r="E109" s="195"/>
      <c r="F109" s="195"/>
      <c r="G109" s="15">
        <v>101</v>
      </c>
      <c r="H109" s="33">
        <v>159744228</v>
      </c>
      <c r="I109" s="33">
        <v>253834806</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81000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0</v>
      </c>
      <c r="I113" s="33">
        <v>757594</v>
      </c>
    </row>
    <row r="114" spans="1:9" ht="12.75" customHeight="1" x14ac:dyDescent="0.2">
      <c r="A114" s="195" t="s">
        <v>97</v>
      </c>
      <c r="B114" s="195"/>
      <c r="C114" s="195"/>
      <c r="D114" s="195"/>
      <c r="E114" s="195"/>
      <c r="F114" s="195"/>
      <c r="G114" s="15">
        <v>106</v>
      </c>
      <c r="H114" s="33">
        <v>0</v>
      </c>
      <c r="I114" s="33">
        <v>15196995</v>
      </c>
    </row>
    <row r="115" spans="1:9" ht="12.75" customHeight="1" x14ac:dyDescent="0.2">
      <c r="A115" s="197" t="s">
        <v>387</v>
      </c>
      <c r="B115" s="197"/>
      <c r="C115" s="197"/>
      <c r="D115" s="197"/>
      <c r="E115" s="197"/>
      <c r="F115" s="197"/>
      <c r="G115" s="16">
        <v>107</v>
      </c>
      <c r="H115" s="34">
        <f>SUM(H116:H129)</f>
        <v>30375852</v>
      </c>
      <c r="I115" s="34">
        <f>SUM(I116:I129)</f>
        <v>55237232</v>
      </c>
    </row>
    <row r="116" spans="1:9" ht="12.75" customHeight="1" x14ac:dyDescent="0.2">
      <c r="A116" s="195" t="s">
        <v>87</v>
      </c>
      <c r="B116" s="195"/>
      <c r="C116" s="195"/>
      <c r="D116" s="195"/>
      <c r="E116" s="195"/>
      <c r="F116" s="195"/>
      <c r="G116" s="15">
        <v>108</v>
      </c>
      <c r="H116" s="33">
        <v>1473676</v>
      </c>
      <c r="I116" s="33">
        <v>2471178</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103000</v>
      </c>
      <c r="I120" s="33">
        <v>2755000</v>
      </c>
    </row>
    <row r="121" spans="1:9" ht="12.75" customHeight="1" x14ac:dyDescent="0.2">
      <c r="A121" s="195" t="s">
        <v>92</v>
      </c>
      <c r="B121" s="195"/>
      <c r="C121" s="195"/>
      <c r="D121" s="195"/>
      <c r="E121" s="195"/>
      <c r="F121" s="195"/>
      <c r="G121" s="15">
        <v>113</v>
      </c>
      <c r="H121" s="33">
        <v>19427224</v>
      </c>
      <c r="I121" s="33">
        <v>21235427</v>
      </c>
    </row>
    <row r="122" spans="1:9" ht="12.75" customHeight="1" x14ac:dyDescent="0.2">
      <c r="A122" s="195" t="s">
        <v>93</v>
      </c>
      <c r="B122" s="195"/>
      <c r="C122" s="195"/>
      <c r="D122" s="195"/>
      <c r="E122" s="195"/>
      <c r="F122" s="195"/>
      <c r="G122" s="15">
        <v>114</v>
      </c>
      <c r="H122" s="33">
        <v>2131389</v>
      </c>
      <c r="I122" s="33">
        <v>6316558</v>
      </c>
    </row>
    <row r="123" spans="1:9" ht="12.75" customHeight="1" x14ac:dyDescent="0.2">
      <c r="A123" s="195" t="s">
        <v>94</v>
      </c>
      <c r="B123" s="195"/>
      <c r="C123" s="195"/>
      <c r="D123" s="195"/>
      <c r="E123" s="195"/>
      <c r="F123" s="195"/>
      <c r="G123" s="15">
        <v>115</v>
      </c>
      <c r="H123" s="33">
        <v>3219503</v>
      </c>
      <c r="I123" s="33">
        <v>15842847</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1901614</v>
      </c>
      <c r="I125" s="33">
        <v>3774362</v>
      </c>
    </row>
    <row r="126" spans="1:9" x14ac:dyDescent="0.2">
      <c r="A126" s="195" t="s">
        <v>99</v>
      </c>
      <c r="B126" s="195"/>
      <c r="C126" s="195"/>
      <c r="D126" s="195"/>
      <c r="E126" s="195"/>
      <c r="F126" s="195"/>
      <c r="G126" s="15">
        <v>118</v>
      </c>
      <c r="H126" s="33">
        <v>1424860</v>
      </c>
      <c r="I126" s="33">
        <v>1797376</v>
      </c>
    </row>
    <row r="127" spans="1:9" x14ac:dyDescent="0.2">
      <c r="A127" s="195" t="s">
        <v>100</v>
      </c>
      <c r="B127" s="195"/>
      <c r="C127" s="195"/>
      <c r="D127" s="195"/>
      <c r="E127" s="195"/>
      <c r="F127" s="195"/>
      <c r="G127" s="15">
        <v>119</v>
      </c>
      <c r="H127" s="33">
        <v>240916</v>
      </c>
      <c r="I127" s="33">
        <v>379675</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453670</v>
      </c>
      <c r="I129" s="33">
        <v>664809</v>
      </c>
    </row>
    <row r="130" spans="1:9" ht="22.15" customHeight="1" x14ac:dyDescent="0.2">
      <c r="A130" s="196" t="s">
        <v>103</v>
      </c>
      <c r="B130" s="196"/>
      <c r="C130" s="196"/>
      <c r="D130" s="196"/>
      <c r="E130" s="196"/>
      <c r="F130" s="196"/>
      <c r="G130" s="15">
        <v>122</v>
      </c>
      <c r="H130" s="33">
        <v>8187918</v>
      </c>
      <c r="I130" s="33">
        <v>24324476</v>
      </c>
    </row>
    <row r="131" spans="1:9" x14ac:dyDescent="0.2">
      <c r="A131" s="197" t="s">
        <v>388</v>
      </c>
      <c r="B131" s="197"/>
      <c r="C131" s="197"/>
      <c r="D131" s="197"/>
      <c r="E131" s="197"/>
      <c r="F131" s="197"/>
      <c r="G131" s="16">
        <v>123</v>
      </c>
      <c r="H131" s="34">
        <f>H75+H96+H103+H115+H130</f>
        <v>592791052</v>
      </c>
      <c r="I131" s="34">
        <f>I75+I96+I103+I115+I130</f>
        <v>1524557901</v>
      </c>
    </row>
    <row r="132" spans="1:9" x14ac:dyDescent="0.2">
      <c r="A132" s="196" t="s">
        <v>104</v>
      </c>
      <c r="B132" s="196"/>
      <c r="C132" s="196"/>
      <c r="D132" s="196"/>
      <c r="E132" s="196"/>
      <c r="F132" s="19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73" zoomScaleNormal="100" zoomScaleSheetLayoutView="110" workbookViewId="0">
      <selection activeCell="N88" sqref="N8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448</v>
      </c>
      <c r="B2" s="205"/>
      <c r="C2" s="205"/>
      <c r="D2" s="205"/>
      <c r="E2" s="205"/>
      <c r="F2" s="205"/>
      <c r="G2" s="205"/>
      <c r="H2" s="205"/>
      <c r="I2" s="205"/>
      <c r="J2" s="120"/>
      <c r="K2" s="120"/>
    </row>
    <row r="3" spans="1:11" x14ac:dyDescent="0.2">
      <c r="A3" s="235" t="s">
        <v>355</v>
      </c>
      <c r="B3" s="236"/>
      <c r="C3" s="236"/>
      <c r="D3" s="236"/>
      <c r="E3" s="236"/>
      <c r="F3" s="236"/>
      <c r="G3" s="236"/>
      <c r="H3" s="236"/>
      <c r="I3" s="236"/>
      <c r="J3" s="237"/>
      <c r="K3" s="237"/>
    </row>
    <row r="4" spans="1:11" x14ac:dyDescent="0.2">
      <c r="A4" s="238" t="s">
        <v>447</v>
      </c>
      <c r="B4" s="239"/>
      <c r="C4" s="239"/>
      <c r="D4" s="239"/>
      <c r="E4" s="239"/>
      <c r="F4" s="239"/>
      <c r="G4" s="239"/>
      <c r="H4" s="239"/>
      <c r="I4" s="239"/>
      <c r="J4" s="240"/>
      <c r="K4" s="240"/>
    </row>
    <row r="5" spans="1:11" ht="22.15" customHeight="1" x14ac:dyDescent="0.2">
      <c r="A5" s="232" t="s">
        <v>2</v>
      </c>
      <c r="B5" s="214"/>
      <c r="C5" s="214"/>
      <c r="D5" s="214"/>
      <c r="E5" s="214"/>
      <c r="F5" s="214"/>
      <c r="G5" s="232" t="s">
        <v>107</v>
      </c>
      <c r="H5" s="233" t="s">
        <v>380</v>
      </c>
      <c r="I5" s="234"/>
      <c r="J5" s="233" t="s">
        <v>347</v>
      </c>
      <c r="K5" s="234"/>
    </row>
    <row r="6" spans="1:11" x14ac:dyDescent="0.2">
      <c r="A6" s="214"/>
      <c r="B6" s="214"/>
      <c r="C6" s="214"/>
      <c r="D6" s="214"/>
      <c r="E6" s="214"/>
      <c r="F6" s="214"/>
      <c r="G6" s="214"/>
      <c r="H6" s="19" t="s">
        <v>370</v>
      </c>
      <c r="I6" s="19" t="s">
        <v>371</v>
      </c>
      <c r="J6" s="19" t="s">
        <v>370</v>
      </c>
      <c r="K6" s="19" t="s">
        <v>371</v>
      </c>
    </row>
    <row r="7" spans="1:11" x14ac:dyDescent="0.2">
      <c r="A7" s="241">
        <v>1</v>
      </c>
      <c r="B7" s="212"/>
      <c r="C7" s="212"/>
      <c r="D7" s="212"/>
      <c r="E7" s="212"/>
      <c r="F7" s="212"/>
      <c r="G7" s="18">
        <v>2</v>
      </c>
      <c r="H7" s="19">
        <v>3</v>
      </c>
      <c r="I7" s="19">
        <v>4</v>
      </c>
      <c r="J7" s="19">
        <v>5</v>
      </c>
      <c r="K7" s="19">
        <v>6</v>
      </c>
    </row>
    <row r="8" spans="1:11" x14ac:dyDescent="0.2">
      <c r="A8" s="223" t="s">
        <v>120</v>
      </c>
      <c r="B8" s="223"/>
      <c r="C8" s="223"/>
      <c r="D8" s="223"/>
      <c r="E8" s="223"/>
      <c r="F8" s="223"/>
      <c r="G8" s="20">
        <v>125</v>
      </c>
      <c r="H8" s="37">
        <f>SUM(H9:H13)</f>
        <v>170325623</v>
      </c>
      <c r="I8" s="37">
        <f>SUM(I9:I13)</f>
        <v>6293360</v>
      </c>
      <c r="J8" s="37">
        <f>SUM(J9:J13)</f>
        <v>262877597</v>
      </c>
      <c r="K8" s="37">
        <f>SUM(K9:K13)</f>
        <v>18151746</v>
      </c>
    </row>
    <row r="9" spans="1:11" x14ac:dyDescent="0.2">
      <c r="A9" s="195" t="s">
        <v>121</v>
      </c>
      <c r="B9" s="195"/>
      <c r="C9" s="195"/>
      <c r="D9" s="195"/>
      <c r="E9" s="195"/>
      <c r="F9" s="195"/>
      <c r="G9" s="15">
        <v>126</v>
      </c>
      <c r="H9" s="33">
        <v>382748</v>
      </c>
      <c r="I9" s="33">
        <v>65348</v>
      </c>
      <c r="J9" s="33">
        <v>529679</v>
      </c>
      <c r="K9" s="33">
        <v>95255.000000000029</v>
      </c>
    </row>
    <row r="10" spans="1:11" x14ac:dyDescent="0.2">
      <c r="A10" s="195" t="s">
        <v>122</v>
      </c>
      <c r="B10" s="195"/>
      <c r="C10" s="195"/>
      <c r="D10" s="195"/>
      <c r="E10" s="195"/>
      <c r="F10" s="195"/>
      <c r="G10" s="15">
        <v>127</v>
      </c>
      <c r="H10" s="33">
        <v>168161922</v>
      </c>
      <c r="I10" s="33">
        <v>5341982</v>
      </c>
      <c r="J10" s="33">
        <v>256924807</v>
      </c>
      <c r="K10" s="33">
        <v>14755830</v>
      </c>
    </row>
    <row r="11" spans="1:11" x14ac:dyDescent="0.2">
      <c r="A11" s="195" t="s">
        <v>123</v>
      </c>
      <c r="B11" s="195"/>
      <c r="C11" s="195"/>
      <c r="D11" s="195"/>
      <c r="E11" s="195"/>
      <c r="F11" s="195"/>
      <c r="G11" s="15">
        <v>128</v>
      </c>
      <c r="H11" s="33">
        <v>32643</v>
      </c>
      <c r="I11" s="33">
        <v>8806</v>
      </c>
      <c r="J11" s="33">
        <v>25235</v>
      </c>
      <c r="K11" s="33">
        <v>10033</v>
      </c>
    </row>
    <row r="12" spans="1:11" x14ac:dyDescent="0.2">
      <c r="A12" s="195" t="s">
        <v>124</v>
      </c>
      <c r="B12" s="195"/>
      <c r="C12" s="195"/>
      <c r="D12" s="195"/>
      <c r="E12" s="195"/>
      <c r="F12" s="195"/>
      <c r="G12" s="15">
        <v>129</v>
      </c>
      <c r="H12" s="33">
        <v>145616</v>
      </c>
      <c r="I12" s="33">
        <v>43211</v>
      </c>
      <c r="J12" s="33">
        <v>52695</v>
      </c>
      <c r="K12" s="33">
        <v>28743</v>
      </c>
    </row>
    <row r="13" spans="1:11" x14ac:dyDescent="0.2">
      <c r="A13" s="195" t="s">
        <v>125</v>
      </c>
      <c r="B13" s="195"/>
      <c r="C13" s="195"/>
      <c r="D13" s="195"/>
      <c r="E13" s="195"/>
      <c r="F13" s="195"/>
      <c r="G13" s="15">
        <v>130</v>
      </c>
      <c r="H13" s="33">
        <v>1602694</v>
      </c>
      <c r="I13" s="33">
        <v>834013</v>
      </c>
      <c r="J13" s="33">
        <v>5345181</v>
      </c>
      <c r="K13" s="33">
        <v>3261885</v>
      </c>
    </row>
    <row r="14" spans="1:11" x14ac:dyDescent="0.2">
      <c r="A14" s="223" t="s">
        <v>126</v>
      </c>
      <c r="B14" s="223"/>
      <c r="C14" s="223"/>
      <c r="D14" s="223"/>
      <c r="E14" s="223"/>
      <c r="F14" s="223"/>
      <c r="G14" s="20">
        <v>131</v>
      </c>
      <c r="H14" s="37">
        <f>H15+H16+H20+H24+H25+H26+H29+H36</f>
        <v>145172254</v>
      </c>
      <c r="I14" s="37">
        <f>I15+I16+I20+I24+I25+I26+I29+I36</f>
        <v>32408712</v>
      </c>
      <c r="J14" s="37">
        <f>J15+J16+J20+J24+J25+J26+J29+J36</f>
        <v>234649360</v>
      </c>
      <c r="K14" s="37">
        <f>K15+K16+K20+K24+K25+K26+K29+K36</f>
        <v>57830266.310000002</v>
      </c>
    </row>
    <row r="15" spans="1:11" x14ac:dyDescent="0.2">
      <c r="A15" s="195" t="s">
        <v>108</v>
      </c>
      <c r="B15" s="195"/>
      <c r="C15" s="195"/>
      <c r="D15" s="195"/>
      <c r="E15" s="195"/>
      <c r="F15" s="195"/>
      <c r="G15" s="15">
        <v>132</v>
      </c>
      <c r="H15" s="33">
        <v>0</v>
      </c>
      <c r="I15" s="33">
        <v>0</v>
      </c>
      <c r="J15" s="33">
        <v>0</v>
      </c>
      <c r="K15" s="33">
        <v>0</v>
      </c>
    </row>
    <row r="16" spans="1:11" x14ac:dyDescent="0.2">
      <c r="A16" s="224" t="s">
        <v>127</v>
      </c>
      <c r="B16" s="224"/>
      <c r="C16" s="224"/>
      <c r="D16" s="224"/>
      <c r="E16" s="224"/>
      <c r="F16" s="224"/>
      <c r="G16" s="20">
        <v>133</v>
      </c>
      <c r="H16" s="37">
        <f>SUM(H17:H19)</f>
        <v>41266417</v>
      </c>
      <c r="I16" s="37">
        <f>SUM(I17:I19)</f>
        <v>4967100</v>
      </c>
      <c r="J16" s="37">
        <f>SUM(J17:J19)</f>
        <v>65041578</v>
      </c>
      <c r="K16" s="37">
        <f>SUM(K17:K19)</f>
        <v>8158454.5099999998</v>
      </c>
    </row>
    <row r="17" spans="1:11" x14ac:dyDescent="0.2">
      <c r="A17" s="225" t="s">
        <v>128</v>
      </c>
      <c r="B17" s="225"/>
      <c r="C17" s="225"/>
      <c r="D17" s="225"/>
      <c r="E17" s="225"/>
      <c r="F17" s="225"/>
      <c r="G17" s="15">
        <v>134</v>
      </c>
      <c r="H17" s="33">
        <v>26334720</v>
      </c>
      <c r="I17" s="33">
        <v>2707353</v>
      </c>
      <c r="J17" s="33">
        <v>41066338</v>
      </c>
      <c r="K17" s="33">
        <v>4495877</v>
      </c>
    </row>
    <row r="18" spans="1:11" x14ac:dyDescent="0.2">
      <c r="A18" s="225" t="s">
        <v>129</v>
      </c>
      <c r="B18" s="225"/>
      <c r="C18" s="225"/>
      <c r="D18" s="225"/>
      <c r="E18" s="225"/>
      <c r="F18" s="225"/>
      <c r="G18" s="15">
        <v>135</v>
      </c>
      <c r="H18" s="33">
        <v>104365</v>
      </c>
      <c r="I18" s="33">
        <v>5111</v>
      </c>
      <c r="J18" s="33">
        <v>185443</v>
      </c>
      <c r="K18" s="33">
        <v>6701</v>
      </c>
    </row>
    <row r="19" spans="1:11" x14ac:dyDescent="0.2">
      <c r="A19" s="225" t="s">
        <v>130</v>
      </c>
      <c r="B19" s="225"/>
      <c r="C19" s="225"/>
      <c r="D19" s="225"/>
      <c r="E19" s="225"/>
      <c r="F19" s="225"/>
      <c r="G19" s="15">
        <v>136</v>
      </c>
      <c r="H19" s="33">
        <v>14827332</v>
      </c>
      <c r="I19" s="33">
        <v>2254636</v>
      </c>
      <c r="J19" s="33">
        <v>23789797</v>
      </c>
      <c r="K19" s="33">
        <v>3655876.5100000002</v>
      </c>
    </row>
    <row r="20" spans="1:11" x14ac:dyDescent="0.2">
      <c r="A20" s="224" t="s">
        <v>131</v>
      </c>
      <c r="B20" s="224"/>
      <c r="C20" s="224"/>
      <c r="D20" s="224"/>
      <c r="E20" s="224"/>
      <c r="F20" s="224"/>
      <c r="G20" s="20">
        <v>137</v>
      </c>
      <c r="H20" s="37">
        <f>SUM(H21:H23)</f>
        <v>39872490</v>
      </c>
      <c r="I20" s="37">
        <f>SUM(I21:I23)</f>
        <v>10102162</v>
      </c>
      <c r="J20" s="37">
        <f>SUM(J21:J23)</f>
        <v>61625712</v>
      </c>
      <c r="K20" s="37">
        <f>SUM(K21:K23)</f>
        <v>12691107</v>
      </c>
    </row>
    <row r="21" spans="1:11" x14ac:dyDescent="0.2">
      <c r="A21" s="225" t="s">
        <v>109</v>
      </c>
      <c r="B21" s="225"/>
      <c r="C21" s="225"/>
      <c r="D21" s="225"/>
      <c r="E21" s="225"/>
      <c r="F21" s="225"/>
      <c r="G21" s="15">
        <v>138</v>
      </c>
      <c r="H21" s="33">
        <v>25089222</v>
      </c>
      <c r="I21" s="33">
        <v>6295399</v>
      </c>
      <c r="J21" s="33">
        <v>39497202</v>
      </c>
      <c r="K21" s="33">
        <v>8356873</v>
      </c>
    </row>
    <row r="22" spans="1:11" x14ac:dyDescent="0.2">
      <c r="A22" s="225" t="s">
        <v>110</v>
      </c>
      <c r="B22" s="225"/>
      <c r="C22" s="225"/>
      <c r="D22" s="225"/>
      <c r="E22" s="225"/>
      <c r="F22" s="225"/>
      <c r="G22" s="15">
        <v>139</v>
      </c>
      <c r="H22" s="33">
        <v>9134585</v>
      </c>
      <c r="I22" s="33">
        <v>2363443</v>
      </c>
      <c r="J22" s="33">
        <v>13926342</v>
      </c>
      <c r="K22" s="33">
        <v>2593896</v>
      </c>
    </row>
    <row r="23" spans="1:11" x14ac:dyDescent="0.2">
      <c r="A23" s="225" t="s">
        <v>111</v>
      </c>
      <c r="B23" s="225"/>
      <c r="C23" s="225"/>
      <c r="D23" s="225"/>
      <c r="E23" s="225"/>
      <c r="F23" s="225"/>
      <c r="G23" s="15">
        <v>140</v>
      </c>
      <c r="H23" s="33">
        <v>5648683</v>
      </c>
      <c r="I23" s="33">
        <v>1443320</v>
      </c>
      <c r="J23" s="33">
        <v>8202168</v>
      </c>
      <c r="K23" s="33">
        <v>1740338</v>
      </c>
    </row>
    <row r="24" spans="1:11" x14ac:dyDescent="0.2">
      <c r="A24" s="195" t="s">
        <v>112</v>
      </c>
      <c r="B24" s="195"/>
      <c r="C24" s="195"/>
      <c r="D24" s="195"/>
      <c r="E24" s="195"/>
      <c r="F24" s="195"/>
      <c r="G24" s="15">
        <v>141</v>
      </c>
      <c r="H24" s="33">
        <v>38444104</v>
      </c>
      <c r="I24" s="33">
        <v>10419413</v>
      </c>
      <c r="J24" s="33">
        <v>62492463</v>
      </c>
      <c r="K24" s="33">
        <v>20440675.800000001</v>
      </c>
    </row>
    <row r="25" spans="1:11" x14ac:dyDescent="0.2">
      <c r="A25" s="195" t="s">
        <v>113</v>
      </c>
      <c r="B25" s="195"/>
      <c r="C25" s="195"/>
      <c r="D25" s="195"/>
      <c r="E25" s="195"/>
      <c r="F25" s="195"/>
      <c r="G25" s="15">
        <v>142</v>
      </c>
      <c r="H25" s="33">
        <v>23125299</v>
      </c>
      <c r="I25" s="33">
        <v>6504356</v>
      </c>
      <c r="J25" s="33">
        <v>36365819</v>
      </c>
      <c r="K25" s="33">
        <v>11253460</v>
      </c>
    </row>
    <row r="26" spans="1:11" x14ac:dyDescent="0.2">
      <c r="A26" s="224" t="s">
        <v>132</v>
      </c>
      <c r="B26" s="224"/>
      <c r="C26" s="224"/>
      <c r="D26" s="224"/>
      <c r="E26" s="224"/>
      <c r="F26" s="224"/>
      <c r="G26" s="20">
        <v>143</v>
      </c>
      <c r="H26" s="37">
        <f>H27+H28</f>
        <v>88292</v>
      </c>
      <c r="I26" s="37">
        <f>I27+I28</f>
        <v>88292</v>
      </c>
      <c r="J26" s="37">
        <f>J27+J28</f>
        <v>43825</v>
      </c>
      <c r="K26" s="37">
        <f>K27+K28</f>
        <v>43825</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88292</v>
      </c>
      <c r="I28" s="33">
        <v>88292</v>
      </c>
      <c r="J28" s="33">
        <v>43825</v>
      </c>
      <c r="K28" s="33">
        <v>43825</v>
      </c>
    </row>
    <row r="29" spans="1:11" x14ac:dyDescent="0.2">
      <c r="A29" s="224" t="s">
        <v>135</v>
      </c>
      <c r="B29" s="224"/>
      <c r="C29" s="224"/>
      <c r="D29" s="224"/>
      <c r="E29" s="224"/>
      <c r="F29" s="224"/>
      <c r="G29" s="20">
        <v>146</v>
      </c>
      <c r="H29" s="37">
        <f>SUM(H30:H35)</f>
        <v>574065</v>
      </c>
      <c r="I29" s="37">
        <f>SUM(I30:I35)</f>
        <v>574065</v>
      </c>
      <c r="J29" s="37">
        <f>SUM(J30:J35)</f>
        <v>513468</v>
      </c>
      <c r="K29" s="37">
        <f>SUM(K30:K35)</f>
        <v>513468</v>
      </c>
    </row>
    <row r="30" spans="1:11" x14ac:dyDescent="0.2">
      <c r="A30" s="225" t="s">
        <v>136</v>
      </c>
      <c r="B30" s="225"/>
      <c r="C30" s="225"/>
      <c r="D30" s="225"/>
      <c r="E30" s="225"/>
      <c r="F30" s="225"/>
      <c r="G30" s="15">
        <v>147</v>
      </c>
      <c r="H30" s="33">
        <v>188969</v>
      </c>
      <c r="I30" s="33">
        <v>188969</v>
      </c>
      <c r="J30" s="33">
        <v>206766</v>
      </c>
      <c r="K30" s="33">
        <v>206766</v>
      </c>
    </row>
    <row r="31" spans="1:11" x14ac:dyDescent="0.2">
      <c r="A31" s="225" t="s">
        <v>137</v>
      </c>
      <c r="B31" s="225"/>
      <c r="C31" s="225"/>
      <c r="D31" s="225"/>
      <c r="E31" s="225"/>
      <c r="F31" s="225"/>
      <c r="G31" s="15">
        <v>148</v>
      </c>
      <c r="H31" s="33">
        <v>0</v>
      </c>
      <c r="I31" s="33">
        <v>0</v>
      </c>
      <c r="J31" s="33">
        <v>0</v>
      </c>
      <c r="K31" s="33">
        <v>0</v>
      </c>
    </row>
    <row r="32" spans="1:11" x14ac:dyDescent="0.2">
      <c r="A32" s="225" t="s">
        <v>138</v>
      </c>
      <c r="B32" s="225"/>
      <c r="C32" s="225"/>
      <c r="D32" s="225"/>
      <c r="E32" s="225"/>
      <c r="F32" s="225"/>
      <c r="G32" s="15">
        <v>149</v>
      </c>
      <c r="H32" s="33">
        <v>385096</v>
      </c>
      <c r="I32" s="33">
        <v>385096</v>
      </c>
      <c r="J32" s="33">
        <v>306702</v>
      </c>
      <c r="K32" s="33">
        <v>306702</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95" t="s">
        <v>114</v>
      </c>
      <c r="B36" s="195"/>
      <c r="C36" s="195"/>
      <c r="D36" s="195"/>
      <c r="E36" s="195"/>
      <c r="F36" s="195"/>
      <c r="G36" s="15">
        <v>153</v>
      </c>
      <c r="H36" s="33">
        <v>1801587</v>
      </c>
      <c r="I36" s="33">
        <v>-246676</v>
      </c>
      <c r="J36" s="33">
        <v>8566495</v>
      </c>
      <c r="K36" s="33">
        <v>4729276</v>
      </c>
    </row>
    <row r="37" spans="1:11" x14ac:dyDescent="0.2">
      <c r="A37" s="223" t="s">
        <v>142</v>
      </c>
      <c r="B37" s="223"/>
      <c r="C37" s="223"/>
      <c r="D37" s="223"/>
      <c r="E37" s="223"/>
      <c r="F37" s="223"/>
      <c r="G37" s="20">
        <v>154</v>
      </c>
      <c r="H37" s="37">
        <f>SUM(H38:H47)</f>
        <v>1840456</v>
      </c>
      <c r="I37" s="37">
        <f>SUM(I38:I47)</f>
        <v>245087</v>
      </c>
      <c r="J37" s="37">
        <f>SUM(J38:J47)</f>
        <v>684405</v>
      </c>
      <c r="K37" s="37">
        <f>SUM(K38:K47)</f>
        <v>48324</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0</v>
      </c>
      <c r="I41" s="33">
        <v>0</v>
      </c>
      <c r="J41" s="33">
        <v>0</v>
      </c>
      <c r="K41" s="33">
        <v>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68097</v>
      </c>
      <c r="I44" s="33">
        <v>15104</v>
      </c>
      <c r="J44" s="33">
        <v>11196</v>
      </c>
      <c r="K44" s="33">
        <v>53</v>
      </c>
    </row>
    <row r="45" spans="1:11" x14ac:dyDescent="0.2">
      <c r="A45" s="195" t="s">
        <v>150</v>
      </c>
      <c r="B45" s="195"/>
      <c r="C45" s="195"/>
      <c r="D45" s="195"/>
      <c r="E45" s="195"/>
      <c r="F45" s="195"/>
      <c r="G45" s="15">
        <v>162</v>
      </c>
      <c r="H45" s="33">
        <v>1609387</v>
      </c>
      <c r="I45" s="33">
        <v>168415</v>
      </c>
      <c r="J45" s="33">
        <v>666046</v>
      </c>
      <c r="K45" s="33">
        <v>292599</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162972</v>
      </c>
      <c r="I47" s="33">
        <v>61568</v>
      </c>
      <c r="J47" s="33">
        <v>7163</v>
      </c>
      <c r="K47" s="33">
        <v>-244328</v>
      </c>
    </row>
    <row r="48" spans="1:11" x14ac:dyDescent="0.2">
      <c r="A48" s="223" t="s">
        <v>153</v>
      </c>
      <c r="B48" s="223"/>
      <c r="C48" s="223"/>
      <c r="D48" s="223"/>
      <c r="E48" s="223"/>
      <c r="F48" s="223"/>
      <c r="G48" s="20">
        <v>165</v>
      </c>
      <c r="H48" s="37">
        <f>SUM(H49:H55)</f>
        <v>3961561</v>
      </c>
      <c r="I48" s="37">
        <f>SUM(I49:I55)</f>
        <v>1255090</v>
      </c>
      <c r="J48" s="37">
        <f>SUM(J49:J55)</f>
        <v>4731802</v>
      </c>
      <c r="K48" s="37">
        <f>SUM(K49:K55)</f>
        <v>144826.32</v>
      </c>
    </row>
    <row r="49" spans="1:11" ht="25.15" customHeight="1" x14ac:dyDescent="0.2">
      <c r="A49" s="195" t="s">
        <v>154</v>
      </c>
      <c r="B49" s="195"/>
      <c r="C49" s="195"/>
      <c r="D49" s="195"/>
      <c r="E49" s="195"/>
      <c r="F49" s="195"/>
      <c r="G49" s="15">
        <v>166</v>
      </c>
      <c r="H49" s="33">
        <v>0</v>
      </c>
      <c r="I49" s="33">
        <v>0</v>
      </c>
      <c r="J49" s="33">
        <v>186986</v>
      </c>
      <c r="K49" s="33">
        <v>0</v>
      </c>
    </row>
    <row r="50" spans="1:11" x14ac:dyDescent="0.2">
      <c r="A50" s="219" t="s">
        <v>155</v>
      </c>
      <c r="B50" s="219"/>
      <c r="C50" s="219"/>
      <c r="D50" s="219"/>
      <c r="E50" s="219"/>
      <c r="F50" s="219"/>
      <c r="G50" s="15">
        <v>167</v>
      </c>
      <c r="H50" s="33">
        <v>0</v>
      </c>
      <c r="I50" s="33">
        <v>0</v>
      </c>
      <c r="J50" s="33">
        <v>0</v>
      </c>
      <c r="K50" s="33">
        <v>0</v>
      </c>
    </row>
    <row r="51" spans="1:11" x14ac:dyDescent="0.2">
      <c r="A51" s="219" t="s">
        <v>156</v>
      </c>
      <c r="B51" s="219"/>
      <c r="C51" s="219"/>
      <c r="D51" s="219"/>
      <c r="E51" s="219"/>
      <c r="F51" s="219"/>
      <c r="G51" s="15">
        <v>168</v>
      </c>
      <c r="H51" s="33">
        <v>3315775</v>
      </c>
      <c r="I51" s="33">
        <v>1181294</v>
      </c>
      <c r="J51" s="33">
        <v>4188247</v>
      </c>
      <c r="K51" s="33">
        <v>-115334.68</v>
      </c>
    </row>
    <row r="52" spans="1:11" x14ac:dyDescent="0.2">
      <c r="A52" s="219" t="s">
        <v>157</v>
      </c>
      <c r="B52" s="219"/>
      <c r="C52" s="219"/>
      <c r="D52" s="219"/>
      <c r="E52" s="219"/>
      <c r="F52" s="219"/>
      <c r="G52" s="15">
        <v>169</v>
      </c>
      <c r="H52" s="33">
        <v>533720</v>
      </c>
      <c r="I52" s="33">
        <v>48830</v>
      </c>
      <c r="J52" s="33">
        <v>241598</v>
      </c>
      <c r="K52" s="33">
        <v>241726</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112066</v>
      </c>
      <c r="I55" s="33">
        <v>24966</v>
      </c>
      <c r="J55" s="33">
        <v>114971</v>
      </c>
      <c r="K55" s="33">
        <v>18435</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3" t="s">
        <v>165</v>
      </c>
      <c r="B60" s="223"/>
      <c r="C60" s="223"/>
      <c r="D60" s="223"/>
      <c r="E60" s="223"/>
      <c r="F60" s="223"/>
      <c r="G60" s="20">
        <v>177</v>
      </c>
      <c r="H60" s="37">
        <f>H8+H37+H56+H57</f>
        <v>172166079</v>
      </c>
      <c r="I60" s="37">
        <f t="shared" ref="I60:K60" si="0">I8+I37+I56+I57</f>
        <v>6538447</v>
      </c>
      <c r="J60" s="37">
        <f t="shared" si="0"/>
        <v>263562002</v>
      </c>
      <c r="K60" s="37">
        <f t="shared" si="0"/>
        <v>18200070</v>
      </c>
    </row>
    <row r="61" spans="1:11" x14ac:dyDescent="0.2">
      <c r="A61" s="223" t="s">
        <v>166</v>
      </c>
      <c r="B61" s="223"/>
      <c r="C61" s="223"/>
      <c r="D61" s="223"/>
      <c r="E61" s="223"/>
      <c r="F61" s="223"/>
      <c r="G61" s="20">
        <v>178</v>
      </c>
      <c r="H61" s="37">
        <f>H14+H48+H58+H59</f>
        <v>149133815</v>
      </c>
      <c r="I61" s="37">
        <f t="shared" ref="I61:K61" si="1">I14+I48+I58+I59</f>
        <v>33663802</v>
      </c>
      <c r="J61" s="37">
        <f t="shared" si="1"/>
        <v>239381162</v>
      </c>
      <c r="K61" s="37">
        <f t="shared" si="1"/>
        <v>57975092.630000003</v>
      </c>
    </row>
    <row r="62" spans="1:11" x14ac:dyDescent="0.2">
      <c r="A62" s="223" t="s">
        <v>167</v>
      </c>
      <c r="B62" s="223"/>
      <c r="C62" s="223"/>
      <c r="D62" s="223"/>
      <c r="E62" s="223"/>
      <c r="F62" s="223"/>
      <c r="G62" s="20">
        <v>179</v>
      </c>
      <c r="H62" s="37">
        <f>H60-H61</f>
        <v>23032264</v>
      </c>
      <c r="I62" s="37">
        <f t="shared" ref="I62:K62" si="2">I60-I61</f>
        <v>-27125355</v>
      </c>
      <c r="J62" s="37">
        <f t="shared" si="2"/>
        <v>24180840</v>
      </c>
      <c r="K62" s="37">
        <f t="shared" si="2"/>
        <v>-39775022.630000003</v>
      </c>
    </row>
    <row r="63" spans="1:11" x14ac:dyDescent="0.2">
      <c r="A63" s="222" t="s">
        <v>168</v>
      </c>
      <c r="B63" s="222"/>
      <c r="C63" s="222"/>
      <c r="D63" s="222"/>
      <c r="E63" s="222"/>
      <c r="F63" s="222"/>
      <c r="G63" s="20">
        <v>180</v>
      </c>
      <c r="H63" s="37">
        <f>+IF((H60-H61)&gt;0,(H60-H61),0)</f>
        <v>23032264</v>
      </c>
      <c r="I63" s="37">
        <f t="shared" ref="I63:K63" si="3">+IF((I60-I61)&gt;0,(I60-I61),0)</f>
        <v>0</v>
      </c>
      <c r="J63" s="37">
        <f t="shared" si="3"/>
        <v>24180840</v>
      </c>
      <c r="K63" s="37">
        <f t="shared" si="3"/>
        <v>0</v>
      </c>
    </row>
    <row r="64" spans="1:11" x14ac:dyDescent="0.2">
      <c r="A64" s="222" t="s">
        <v>169</v>
      </c>
      <c r="B64" s="222"/>
      <c r="C64" s="222"/>
      <c r="D64" s="222"/>
      <c r="E64" s="222"/>
      <c r="F64" s="222"/>
      <c r="G64" s="20">
        <v>181</v>
      </c>
      <c r="H64" s="37">
        <f>+IF((H60-H61)&lt;0,(H60-H61),0)</f>
        <v>0</v>
      </c>
      <c r="I64" s="37">
        <f t="shared" ref="I64:K64" si="4">+IF((I60-I61)&lt;0,(I60-I61),0)</f>
        <v>-27125355</v>
      </c>
      <c r="J64" s="37">
        <f t="shared" si="4"/>
        <v>0</v>
      </c>
      <c r="K64" s="37">
        <f t="shared" si="4"/>
        <v>-39775022.630000003</v>
      </c>
    </row>
    <row r="65" spans="1:11" x14ac:dyDescent="0.2">
      <c r="A65" s="228" t="s">
        <v>115</v>
      </c>
      <c r="B65" s="228"/>
      <c r="C65" s="228"/>
      <c r="D65" s="228"/>
      <c r="E65" s="228"/>
      <c r="F65" s="228"/>
      <c r="G65" s="15">
        <v>182</v>
      </c>
      <c r="H65" s="33">
        <v>4186690</v>
      </c>
      <c r="I65" s="33">
        <v>0</v>
      </c>
      <c r="J65" s="33">
        <v>-35671809</v>
      </c>
      <c r="K65" s="33">
        <v>0</v>
      </c>
    </row>
    <row r="66" spans="1:11" x14ac:dyDescent="0.2">
      <c r="A66" s="223" t="s">
        <v>170</v>
      </c>
      <c r="B66" s="223"/>
      <c r="C66" s="223"/>
      <c r="D66" s="223"/>
      <c r="E66" s="223"/>
      <c r="F66" s="223"/>
      <c r="G66" s="20">
        <v>183</v>
      </c>
      <c r="H66" s="37">
        <f>H62-H65</f>
        <v>18845574</v>
      </c>
      <c r="I66" s="37">
        <f t="shared" ref="I66:K66" si="5">I62-I65</f>
        <v>-27125355</v>
      </c>
      <c r="J66" s="37">
        <f t="shared" si="5"/>
        <v>59852649</v>
      </c>
      <c r="K66" s="37">
        <f t="shared" si="5"/>
        <v>-39775022.630000003</v>
      </c>
    </row>
    <row r="67" spans="1:11" x14ac:dyDescent="0.2">
      <c r="A67" s="222" t="s">
        <v>171</v>
      </c>
      <c r="B67" s="222"/>
      <c r="C67" s="222"/>
      <c r="D67" s="222"/>
      <c r="E67" s="222"/>
      <c r="F67" s="222"/>
      <c r="G67" s="20">
        <v>184</v>
      </c>
      <c r="H67" s="37">
        <f>+IF((H62-H65)&gt;0,(H62-H65),0)</f>
        <v>18845574</v>
      </c>
      <c r="I67" s="37">
        <f t="shared" ref="I67:K67" si="6">+IF((I62-I65)&gt;0,(I62-I65),0)</f>
        <v>0</v>
      </c>
      <c r="J67" s="37">
        <f t="shared" si="6"/>
        <v>59852649</v>
      </c>
      <c r="K67" s="37">
        <f t="shared" si="6"/>
        <v>0</v>
      </c>
    </row>
    <row r="68" spans="1:11" x14ac:dyDescent="0.2">
      <c r="A68" s="222" t="s">
        <v>172</v>
      </c>
      <c r="B68" s="222"/>
      <c r="C68" s="222"/>
      <c r="D68" s="222"/>
      <c r="E68" s="222"/>
      <c r="F68" s="222"/>
      <c r="G68" s="20">
        <v>185</v>
      </c>
      <c r="H68" s="37">
        <f>+IF((H62-H65)&lt;0,(H62-H65),0)</f>
        <v>0</v>
      </c>
      <c r="I68" s="37">
        <f t="shared" ref="I68:K68" si="7">+IF((I62-I65)&lt;0,(I62-I65),0)</f>
        <v>-27125355</v>
      </c>
      <c r="J68" s="37">
        <f t="shared" si="7"/>
        <v>0</v>
      </c>
      <c r="K68" s="37">
        <f t="shared" si="7"/>
        <v>-39775022.630000003</v>
      </c>
    </row>
    <row r="69" spans="1:11" x14ac:dyDescent="0.2">
      <c r="A69" s="200" t="s">
        <v>173</v>
      </c>
      <c r="B69" s="200"/>
      <c r="C69" s="200"/>
      <c r="D69" s="200"/>
      <c r="E69" s="200"/>
      <c r="F69" s="200"/>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22" t="s">
        <v>178</v>
      </c>
      <c r="B74" s="222"/>
      <c r="C74" s="222"/>
      <c r="D74" s="222"/>
      <c r="E74" s="222"/>
      <c r="F74" s="222"/>
      <c r="G74" s="20">
        <v>190</v>
      </c>
      <c r="H74" s="121">
        <v>0</v>
      </c>
      <c r="I74" s="121">
        <v>0</v>
      </c>
      <c r="J74" s="121">
        <v>0</v>
      </c>
      <c r="K74" s="121">
        <v>0</v>
      </c>
    </row>
    <row r="75" spans="1:11" x14ac:dyDescent="0.2">
      <c r="A75" s="222" t="s">
        <v>179</v>
      </c>
      <c r="B75" s="222"/>
      <c r="C75" s="222"/>
      <c r="D75" s="222"/>
      <c r="E75" s="222"/>
      <c r="F75" s="222"/>
      <c r="G75" s="20">
        <v>191</v>
      </c>
      <c r="H75" s="121">
        <v>0</v>
      </c>
      <c r="I75" s="121">
        <v>0</v>
      </c>
      <c r="J75" s="121">
        <v>0</v>
      </c>
      <c r="K75" s="121">
        <v>0</v>
      </c>
    </row>
    <row r="76" spans="1:11" x14ac:dyDescent="0.2">
      <c r="A76" s="200" t="s">
        <v>180</v>
      </c>
      <c r="B76" s="200"/>
      <c r="C76" s="200"/>
      <c r="D76" s="200"/>
      <c r="E76" s="200"/>
      <c r="F76" s="200"/>
      <c r="G76" s="220"/>
      <c r="H76" s="220"/>
      <c r="I76" s="220"/>
      <c r="J76" s="221"/>
      <c r="K76" s="221"/>
    </row>
    <row r="77" spans="1:11" x14ac:dyDescent="0.2">
      <c r="A77" s="223" t="s">
        <v>181</v>
      </c>
      <c r="B77" s="223"/>
      <c r="C77" s="223"/>
      <c r="D77" s="223"/>
      <c r="E77" s="223"/>
      <c r="F77" s="223"/>
      <c r="G77" s="20">
        <v>192</v>
      </c>
      <c r="H77" s="121">
        <v>0</v>
      </c>
      <c r="I77" s="121">
        <v>0</v>
      </c>
      <c r="J77" s="121">
        <v>0</v>
      </c>
      <c r="K77" s="121">
        <v>0</v>
      </c>
    </row>
    <row r="78" spans="1:11" x14ac:dyDescent="0.2">
      <c r="A78" s="219" t="s">
        <v>182</v>
      </c>
      <c r="B78" s="219"/>
      <c r="C78" s="219"/>
      <c r="D78" s="219"/>
      <c r="E78" s="219"/>
      <c r="F78" s="219"/>
      <c r="G78" s="15">
        <v>193</v>
      </c>
      <c r="H78" s="38">
        <v>0</v>
      </c>
      <c r="I78" s="38">
        <v>0</v>
      </c>
      <c r="J78" s="38">
        <v>0</v>
      </c>
      <c r="K78" s="38">
        <v>0</v>
      </c>
    </row>
    <row r="79" spans="1:11" x14ac:dyDescent="0.2">
      <c r="A79" s="219" t="s">
        <v>183</v>
      </c>
      <c r="B79" s="219"/>
      <c r="C79" s="219"/>
      <c r="D79" s="219"/>
      <c r="E79" s="219"/>
      <c r="F79" s="219"/>
      <c r="G79" s="15">
        <v>194</v>
      </c>
      <c r="H79" s="38">
        <v>0</v>
      </c>
      <c r="I79" s="38">
        <v>0</v>
      </c>
      <c r="J79" s="38">
        <v>0</v>
      </c>
      <c r="K79" s="38">
        <v>0</v>
      </c>
    </row>
    <row r="80" spans="1:11" x14ac:dyDescent="0.2">
      <c r="A80" s="223" t="s">
        <v>184</v>
      </c>
      <c r="B80" s="223"/>
      <c r="C80" s="223"/>
      <c r="D80" s="223"/>
      <c r="E80" s="223"/>
      <c r="F80" s="223"/>
      <c r="G80" s="20">
        <v>195</v>
      </c>
      <c r="H80" s="121">
        <v>0</v>
      </c>
      <c r="I80" s="121">
        <v>0</v>
      </c>
      <c r="J80" s="121">
        <v>0</v>
      </c>
      <c r="K80" s="121">
        <v>0</v>
      </c>
    </row>
    <row r="81" spans="1:11" x14ac:dyDescent="0.2">
      <c r="A81" s="223" t="s">
        <v>185</v>
      </c>
      <c r="B81" s="223"/>
      <c r="C81" s="223"/>
      <c r="D81" s="223"/>
      <c r="E81" s="223"/>
      <c r="F81" s="223"/>
      <c r="G81" s="20">
        <v>196</v>
      </c>
      <c r="H81" s="121">
        <v>0</v>
      </c>
      <c r="I81" s="121">
        <v>0</v>
      </c>
      <c r="J81" s="121">
        <v>0</v>
      </c>
      <c r="K81" s="121">
        <v>0</v>
      </c>
    </row>
    <row r="82" spans="1:11" x14ac:dyDescent="0.2">
      <c r="A82" s="222" t="s">
        <v>186</v>
      </c>
      <c r="B82" s="222"/>
      <c r="C82" s="222"/>
      <c r="D82" s="222"/>
      <c r="E82" s="222"/>
      <c r="F82" s="222"/>
      <c r="G82" s="20">
        <v>197</v>
      </c>
      <c r="H82" s="121">
        <v>0</v>
      </c>
      <c r="I82" s="121">
        <v>0</v>
      </c>
      <c r="J82" s="121">
        <v>0</v>
      </c>
      <c r="K82" s="121">
        <v>0</v>
      </c>
    </row>
    <row r="83" spans="1:11" x14ac:dyDescent="0.2">
      <c r="A83" s="222" t="s">
        <v>187</v>
      </c>
      <c r="B83" s="222"/>
      <c r="C83" s="222"/>
      <c r="D83" s="222"/>
      <c r="E83" s="222"/>
      <c r="F83" s="222"/>
      <c r="G83" s="20">
        <v>198</v>
      </c>
      <c r="H83" s="121">
        <v>0</v>
      </c>
      <c r="I83" s="121">
        <v>0</v>
      </c>
      <c r="J83" s="121">
        <v>0</v>
      </c>
      <c r="K83" s="121">
        <v>0</v>
      </c>
    </row>
    <row r="84" spans="1:11" x14ac:dyDescent="0.2">
      <c r="A84" s="200" t="s">
        <v>116</v>
      </c>
      <c r="B84" s="200"/>
      <c r="C84" s="200"/>
      <c r="D84" s="200"/>
      <c r="E84" s="200"/>
      <c r="F84" s="200"/>
      <c r="G84" s="220"/>
      <c r="H84" s="220"/>
      <c r="I84" s="220"/>
      <c r="J84" s="221"/>
      <c r="K84" s="221"/>
    </row>
    <row r="85" spans="1:11" x14ac:dyDescent="0.2">
      <c r="A85" s="217" t="s">
        <v>188</v>
      </c>
      <c r="B85" s="217"/>
      <c r="C85" s="217"/>
      <c r="D85" s="217"/>
      <c r="E85" s="217"/>
      <c r="F85" s="217"/>
      <c r="G85" s="20">
        <v>199</v>
      </c>
      <c r="H85" s="39">
        <f>H86+H87</f>
        <v>0</v>
      </c>
      <c r="I85" s="39">
        <f>I86+I87</f>
        <v>0</v>
      </c>
      <c r="J85" s="39">
        <f>J86+J87</f>
        <v>59852649</v>
      </c>
      <c r="K85" s="39">
        <f>K86+K87</f>
        <v>-39775022</v>
      </c>
    </row>
    <row r="86" spans="1:11" x14ac:dyDescent="0.2">
      <c r="A86" s="218" t="s">
        <v>189</v>
      </c>
      <c r="B86" s="218"/>
      <c r="C86" s="218"/>
      <c r="D86" s="218"/>
      <c r="E86" s="218"/>
      <c r="F86" s="218"/>
      <c r="G86" s="15">
        <v>200</v>
      </c>
      <c r="H86" s="40">
        <v>0</v>
      </c>
      <c r="I86" s="40">
        <v>0</v>
      </c>
      <c r="J86" s="40">
        <v>59531709</v>
      </c>
      <c r="K86" s="40">
        <v>-39359941</v>
      </c>
    </row>
    <row r="87" spans="1:11" x14ac:dyDescent="0.2">
      <c r="A87" s="218" t="s">
        <v>190</v>
      </c>
      <c r="B87" s="218"/>
      <c r="C87" s="218"/>
      <c r="D87" s="218"/>
      <c r="E87" s="218"/>
      <c r="F87" s="218"/>
      <c r="G87" s="15">
        <v>201</v>
      </c>
      <c r="H87" s="40">
        <v>0</v>
      </c>
      <c r="I87" s="40">
        <v>0</v>
      </c>
      <c r="J87" s="40">
        <v>320940</v>
      </c>
      <c r="K87" s="40">
        <v>-415081</v>
      </c>
    </row>
    <row r="88" spans="1:11" x14ac:dyDescent="0.2">
      <c r="A88" s="226" t="s">
        <v>118</v>
      </c>
      <c r="B88" s="226"/>
      <c r="C88" s="226"/>
      <c r="D88" s="226"/>
      <c r="E88" s="226"/>
      <c r="F88" s="226"/>
      <c r="G88" s="227"/>
      <c r="H88" s="227"/>
      <c r="I88" s="227"/>
      <c r="J88" s="221"/>
      <c r="K88" s="221"/>
    </row>
    <row r="89" spans="1:11" x14ac:dyDescent="0.2">
      <c r="A89" s="196" t="s">
        <v>191</v>
      </c>
      <c r="B89" s="196"/>
      <c r="C89" s="196"/>
      <c r="D89" s="196"/>
      <c r="E89" s="196"/>
      <c r="F89" s="196"/>
      <c r="G89" s="15">
        <v>202</v>
      </c>
      <c r="H89" s="40">
        <v>18845574</v>
      </c>
      <c r="I89" s="40">
        <v>-27125355</v>
      </c>
      <c r="J89" s="40">
        <v>59852649</v>
      </c>
      <c r="K89" s="40">
        <v>-39775023</v>
      </c>
    </row>
    <row r="90" spans="1:11" ht="24" customHeight="1" x14ac:dyDescent="0.2">
      <c r="A90" s="216" t="s">
        <v>192</v>
      </c>
      <c r="B90" s="216"/>
      <c r="C90" s="216"/>
      <c r="D90" s="216"/>
      <c r="E90" s="216"/>
      <c r="F90" s="216"/>
      <c r="G90" s="20">
        <v>203</v>
      </c>
      <c r="H90" s="39">
        <f>SUM(H91:H98)</f>
        <v>0</v>
      </c>
      <c r="I90" s="39">
        <f>SUM(I91:I98)</f>
        <v>0</v>
      </c>
      <c r="J90" s="39">
        <f>SUM(J91:J98)</f>
        <v>0</v>
      </c>
      <c r="K90" s="39">
        <f>SUM(K91:K98)</f>
        <v>0</v>
      </c>
    </row>
    <row r="91" spans="1:11" x14ac:dyDescent="0.2">
      <c r="A91" s="219" t="s">
        <v>193</v>
      </c>
      <c r="B91" s="219"/>
      <c r="C91" s="219"/>
      <c r="D91" s="219"/>
      <c r="E91" s="219"/>
      <c r="F91" s="219"/>
      <c r="G91" s="15">
        <v>204</v>
      </c>
      <c r="H91" s="40">
        <v>0</v>
      </c>
      <c r="I91" s="40">
        <v>0</v>
      </c>
      <c r="J91" s="40">
        <v>0</v>
      </c>
      <c r="K91" s="40">
        <v>0</v>
      </c>
    </row>
    <row r="92" spans="1:11" ht="22.15" customHeight="1" x14ac:dyDescent="0.2">
      <c r="A92" s="219" t="s">
        <v>194</v>
      </c>
      <c r="B92" s="219"/>
      <c r="C92" s="219"/>
      <c r="D92" s="219"/>
      <c r="E92" s="219"/>
      <c r="F92" s="219"/>
      <c r="G92" s="15">
        <v>205</v>
      </c>
      <c r="H92" s="40">
        <v>0</v>
      </c>
      <c r="I92" s="40">
        <v>0</v>
      </c>
      <c r="J92" s="40">
        <v>0</v>
      </c>
      <c r="K92" s="40">
        <v>0</v>
      </c>
    </row>
    <row r="93" spans="1:11" ht="22.15" customHeight="1" x14ac:dyDescent="0.2">
      <c r="A93" s="219" t="s">
        <v>195</v>
      </c>
      <c r="B93" s="219"/>
      <c r="C93" s="219"/>
      <c r="D93" s="219"/>
      <c r="E93" s="219"/>
      <c r="F93" s="219"/>
      <c r="G93" s="15">
        <v>206</v>
      </c>
      <c r="H93" s="40">
        <v>0</v>
      </c>
      <c r="I93" s="40">
        <v>0</v>
      </c>
      <c r="J93" s="40">
        <v>0</v>
      </c>
      <c r="K93" s="40">
        <v>0</v>
      </c>
    </row>
    <row r="94" spans="1:11" ht="22.15" customHeight="1" x14ac:dyDescent="0.2">
      <c r="A94" s="219" t="s">
        <v>196</v>
      </c>
      <c r="B94" s="219"/>
      <c r="C94" s="219"/>
      <c r="D94" s="219"/>
      <c r="E94" s="219"/>
      <c r="F94" s="219"/>
      <c r="G94" s="15">
        <v>207</v>
      </c>
      <c r="H94" s="40">
        <v>0</v>
      </c>
      <c r="I94" s="40">
        <v>0</v>
      </c>
      <c r="J94" s="40">
        <v>0</v>
      </c>
      <c r="K94" s="40">
        <v>0</v>
      </c>
    </row>
    <row r="95" spans="1:11" ht="22.15" customHeight="1" x14ac:dyDescent="0.2">
      <c r="A95" s="219" t="s">
        <v>197</v>
      </c>
      <c r="B95" s="219"/>
      <c r="C95" s="219"/>
      <c r="D95" s="219"/>
      <c r="E95" s="219"/>
      <c r="F95" s="219"/>
      <c r="G95" s="15">
        <v>208</v>
      </c>
      <c r="H95" s="40">
        <v>0</v>
      </c>
      <c r="I95" s="40">
        <v>0</v>
      </c>
      <c r="J95" s="40">
        <v>0</v>
      </c>
      <c r="K95" s="40">
        <v>0</v>
      </c>
    </row>
    <row r="96" spans="1:11" ht="22.15" customHeight="1" x14ac:dyDescent="0.2">
      <c r="A96" s="219" t="s">
        <v>198</v>
      </c>
      <c r="B96" s="219"/>
      <c r="C96" s="219"/>
      <c r="D96" s="219"/>
      <c r="E96" s="219"/>
      <c r="F96" s="219"/>
      <c r="G96" s="15">
        <v>209</v>
      </c>
      <c r="H96" s="40">
        <v>0</v>
      </c>
      <c r="I96" s="40">
        <v>0</v>
      </c>
      <c r="J96" s="40">
        <v>0</v>
      </c>
      <c r="K96" s="40">
        <v>0</v>
      </c>
    </row>
    <row r="97" spans="1:11" x14ac:dyDescent="0.2">
      <c r="A97" s="219" t="s">
        <v>199</v>
      </c>
      <c r="B97" s="219"/>
      <c r="C97" s="219"/>
      <c r="D97" s="219"/>
      <c r="E97" s="219"/>
      <c r="F97" s="219"/>
      <c r="G97" s="15">
        <v>210</v>
      </c>
      <c r="H97" s="40">
        <v>0</v>
      </c>
      <c r="I97" s="40">
        <v>0</v>
      </c>
      <c r="J97" s="40">
        <v>0</v>
      </c>
      <c r="K97" s="40">
        <v>0</v>
      </c>
    </row>
    <row r="98" spans="1:11" x14ac:dyDescent="0.2">
      <c r="A98" s="219" t="s">
        <v>200</v>
      </c>
      <c r="B98" s="219"/>
      <c r="C98" s="219"/>
      <c r="D98" s="219"/>
      <c r="E98" s="219"/>
      <c r="F98" s="219"/>
      <c r="G98" s="15">
        <v>211</v>
      </c>
      <c r="H98" s="40">
        <v>0</v>
      </c>
      <c r="I98" s="40">
        <v>0</v>
      </c>
      <c r="J98" s="40">
        <v>0</v>
      </c>
      <c r="K98" s="40">
        <v>0</v>
      </c>
    </row>
    <row r="99" spans="1:11" x14ac:dyDescent="0.2">
      <c r="A99" s="196" t="s">
        <v>119</v>
      </c>
      <c r="B99" s="196"/>
      <c r="C99" s="196"/>
      <c r="D99" s="196"/>
      <c r="E99" s="196"/>
      <c r="F99" s="196"/>
      <c r="G99" s="15">
        <v>212</v>
      </c>
      <c r="H99" s="40">
        <v>0</v>
      </c>
      <c r="I99" s="40">
        <v>0</v>
      </c>
      <c r="J99" s="40">
        <v>0</v>
      </c>
      <c r="K99" s="40">
        <v>0</v>
      </c>
    </row>
    <row r="100" spans="1:11" ht="22.9" customHeight="1" x14ac:dyDescent="0.2">
      <c r="A100" s="216" t="s">
        <v>201</v>
      </c>
      <c r="B100" s="216"/>
      <c r="C100" s="216"/>
      <c r="D100" s="216"/>
      <c r="E100" s="216"/>
      <c r="F100" s="216"/>
      <c r="G100" s="20">
        <v>213</v>
      </c>
      <c r="H100" s="39">
        <f>H90-H99</f>
        <v>0</v>
      </c>
      <c r="I100" s="39">
        <f>I90-I99</f>
        <v>0</v>
      </c>
      <c r="J100" s="39">
        <f>J90-J99</f>
        <v>0</v>
      </c>
      <c r="K100" s="39">
        <f>K90-K99</f>
        <v>0</v>
      </c>
    </row>
    <row r="101" spans="1:11" x14ac:dyDescent="0.2">
      <c r="A101" s="216" t="s">
        <v>202</v>
      </c>
      <c r="B101" s="216"/>
      <c r="C101" s="216"/>
      <c r="D101" s="216"/>
      <c r="E101" s="216"/>
      <c r="F101" s="216"/>
      <c r="G101" s="20">
        <v>214</v>
      </c>
      <c r="H101" s="39">
        <f>H89+H100</f>
        <v>18845574</v>
      </c>
      <c r="I101" s="39">
        <f>I89+I100</f>
        <v>-27125355</v>
      </c>
      <c r="J101" s="39">
        <f>J89+J100</f>
        <v>59852649</v>
      </c>
      <c r="K101" s="39">
        <f>K89+K100</f>
        <v>-39775023</v>
      </c>
    </row>
    <row r="102" spans="1:11" x14ac:dyDescent="0.2">
      <c r="A102" s="200" t="s">
        <v>203</v>
      </c>
      <c r="B102" s="200"/>
      <c r="C102" s="200"/>
      <c r="D102" s="200"/>
      <c r="E102" s="200"/>
      <c r="F102" s="200"/>
      <c r="G102" s="220"/>
      <c r="H102" s="220"/>
      <c r="I102" s="220"/>
      <c r="J102" s="221"/>
      <c r="K102" s="221"/>
    </row>
    <row r="103" spans="1:11" x14ac:dyDescent="0.2">
      <c r="A103" s="217" t="s">
        <v>204</v>
      </c>
      <c r="B103" s="217"/>
      <c r="C103" s="217"/>
      <c r="D103" s="217"/>
      <c r="E103" s="217"/>
      <c r="F103" s="217"/>
      <c r="G103" s="20">
        <v>215</v>
      </c>
      <c r="H103" s="39">
        <f>H104+H105</f>
        <v>0</v>
      </c>
      <c r="I103" s="39">
        <f>I104+I105</f>
        <v>0</v>
      </c>
      <c r="J103" s="39">
        <f>J104+J105</f>
        <v>59852649</v>
      </c>
      <c r="K103" s="39">
        <f>K104+K105</f>
        <v>-39775022</v>
      </c>
    </row>
    <row r="104" spans="1:11" x14ac:dyDescent="0.2">
      <c r="A104" s="218" t="s">
        <v>117</v>
      </c>
      <c r="B104" s="218"/>
      <c r="C104" s="218"/>
      <c r="D104" s="218"/>
      <c r="E104" s="218"/>
      <c r="F104" s="218"/>
      <c r="G104" s="15">
        <v>216</v>
      </c>
      <c r="H104" s="40">
        <v>0</v>
      </c>
      <c r="I104" s="40">
        <v>0</v>
      </c>
      <c r="J104" s="40">
        <v>59531709</v>
      </c>
      <c r="K104" s="40">
        <v>-39359941</v>
      </c>
    </row>
    <row r="105" spans="1:11" x14ac:dyDescent="0.2">
      <c r="A105" s="218" t="s">
        <v>205</v>
      </c>
      <c r="B105" s="218"/>
      <c r="C105" s="218"/>
      <c r="D105" s="218"/>
      <c r="E105" s="218"/>
      <c r="F105" s="218"/>
      <c r="G105" s="15">
        <v>217</v>
      </c>
      <c r="H105" s="40">
        <v>0</v>
      </c>
      <c r="I105" s="40">
        <v>0</v>
      </c>
      <c r="J105" s="40">
        <v>320940</v>
      </c>
      <c r="K105" s="40">
        <v>-415081</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93" zoomScaleNormal="100" zoomScaleSheetLayoutView="93"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9" t="s">
        <v>206</v>
      </c>
      <c r="B1" s="270"/>
      <c r="C1" s="270"/>
      <c r="D1" s="270"/>
      <c r="E1" s="270"/>
      <c r="F1" s="270"/>
      <c r="G1" s="270"/>
      <c r="H1" s="270"/>
      <c r="I1" s="270"/>
    </row>
    <row r="2" spans="1:9" x14ac:dyDescent="0.2">
      <c r="A2" s="229" t="s">
        <v>449</v>
      </c>
      <c r="B2" s="205"/>
      <c r="C2" s="205"/>
      <c r="D2" s="205"/>
      <c r="E2" s="205"/>
      <c r="F2" s="205"/>
      <c r="G2" s="205"/>
      <c r="H2" s="205"/>
      <c r="I2" s="205"/>
    </row>
    <row r="3" spans="1:9" x14ac:dyDescent="0.2">
      <c r="A3" s="272" t="s">
        <v>355</v>
      </c>
      <c r="B3" s="273"/>
      <c r="C3" s="273"/>
      <c r="D3" s="273"/>
      <c r="E3" s="273"/>
      <c r="F3" s="273"/>
      <c r="G3" s="273"/>
      <c r="H3" s="273"/>
      <c r="I3" s="273"/>
    </row>
    <row r="4" spans="1:9" x14ac:dyDescent="0.2">
      <c r="A4" s="271" t="s">
        <v>447</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3">
        <v>2</v>
      </c>
      <c r="H6" s="42" t="s">
        <v>207</v>
      </c>
      <c r="I6" s="42" t="s">
        <v>208</v>
      </c>
    </row>
    <row r="7" spans="1:9" x14ac:dyDescent="0.2">
      <c r="A7" s="248" t="s">
        <v>209</v>
      </c>
      <c r="B7" s="249"/>
      <c r="C7" s="249"/>
      <c r="D7" s="249"/>
      <c r="E7" s="249"/>
      <c r="F7" s="249"/>
      <c r="G7" s="249"/>
      <c r="H7" s="249"/>
      <c r="I7" s="250"/>
    </row>
    <row r="8" spans="1:9" ht="12.75" customHeight="1" x14ac:dyDescent="0.2">
      <c r="A8" s="251" t="s">
        <v>210</v>
      </c>
      <c r="B8" s="252"/>
      <c r="C8" s="252"/>
      <c r="D8" s="252"/>
      <c r="E8" s="252"/>
      <c r="F8" s="253"/>
      <c r="G8" s="24">
        <v>1</v>
      </c>
      <c r="H8" s="43">
        <v>23032264</v>
      </c>
      <c r="I8" s="43">
        <v>24180840</v>
      </c>
    </row>
    <row r="9" spans="1:9" ht="12.75" customHeight="1" x14ac:dyDescent="0.2">
      <c r="A9" s="266" t="s">
        <v>211</v>
      </c>
      <c r="B9" s="267"/>
      <c r="C9" s="267"/>
      <c r="D9" s="267"/>
      <c r="E9" s="267"/>
      <c r="F9" s="268"/>
      <c r="G9" s="25">
        <v>2</v>
      </c>
      <c r="H9" s="44">
        <f>H10+H11+H12+H13+H14+H15+H16+H17</f>
        <v>37257007</v>
      </c>
      <c r="I9" s="44">
        <f>I10+I11+I12+I13+I14+I15+I16+I17</f>
        <v>56372567</v>
      </c>
    </row>
    <row r="10" spans="1:9" ht="12.75" customHeight="1" x14ac:dyDescent="0.2">
      <c r="A10" s="263" t="s">
        <v>212</v>
      </c>
      <c r="B10" s="264"/>
      <c r="C10" s="264"/>
      <c r="D10" s="264"/>
      <c r="E10" s="264"/>
      <c r="F10" s="265"/>
      <c r="G10" s="26">
        <v>3</v>
      </c>
      <c r="H10" s="45">
        <v>38444104</v>
      </c>
      <c r="I10" s="45">
        <v>62492463</v>
      </c>
    </row>
    <row r="11" spans="1:9" ht="22.15" customHeight="1" x14ac:dyDescent="0.2">
      <c r="A11" s="263" t="s">
        <v>213</v>
      </c>
      <c r="B11" s="264"/>
      <c r="C11" s="264"/>
      <c r="D11" s="264"/>
      <c r="E11" s="264"/>
      <c r="F11" s="265"/>
      <c r="G11" s="26">
        <v>4</v>
      </c>
      <c r="H11" s="45">
        <v>1096514</v>
      </c>
      <c r="I11" s="45">
        <v>-325343521</v>
      </c>
    </row>
    <row r="12" spans="1:9" ht="23.45" customHeight="1" x14ac:dyDescent="0.2">
      <c r="A12" s="263" t="s">
        <v>214</v>
      </c>
      <c r="B12" s="264"/>
      <c r="C12" s="264"/>
      <c r="D12" s="264"/>
      <c r="E12" s="264"/>
      <c r="F12" s="265"/>
      <c r="G12" s="26">
        <v>5</v>
      </c>
      <c r="H12" s="45">
        <v>0</v>
      </c>
      <c r="I12" s="45">
        <v>0</v>
      </c>
    </row>
    <row r="13" spans="1:9" ht="12.75" customHeight="1" x14ac:dyDescent="0.2">
      <c r="A13" s="263" t="s">
        <v>215</v>
      </c>
      <c r="B13" s="264"/>
      <c r="C13" s="264"/>
      <c r="D13" s="264"/>
      <c r="E13" s="264"/>
      <c r="F13" s="265"/>
      <c r="G13" s="26">
        <v>6</v>
      </c>
      <c r="H13" s="45">
        <v>-68097</v>
      </c>
      <c r="I13" s="45">
        <v>-11211</v>
      </c>
    </row>
    <row r="14" spans="1:9" ht="12.75" customHeight="1" x14ac:dyDescent="0.2">
      <c r="A14" s="263" t="s">
        <v>216</v>
      </c>
      <c r="B14" s="264"/>
      <c r="C14" s="264"/>
      <c r="D14" s="264"/>
      <c r="E14" s="264"/>
      <c r="F14" s="265"/>
      <c r="G14" s="26">
        <v>7</v>
      </c>
      <c r="H14" s="45">
        <v>3421402</v>
      </c>
      <c r="I14" s="45">
        <v>4362158</v>
      </c>
    </row>
    <row r="15" spans="1:9" ht="12.75" customHeight="1" x14ac:dyDescent="0.2">
      <c r="A15" s="263" t="s">
        <v>217</v>
      </c>
      <c r="B15" s="264"/>
      <c r="C15" s="264"/>
      <c r="D15" s="264"/>
      <c r="E15" s="264"/>
      <c r="F15" s="265"/>
      <c r="G15" s="26">
        <v>8</v>
      </c>
      <c r="H15" s="45">
        <v>-5333386</v>
      </c>
      <c r="I15" s="45">
        <v>5075116</v>
      </c>
    </row>
    <row r="16" spans="1:9" ht="12.75" customHeight="1" x14ac:dyDescent="0.2">
      <c r="A16" s="263" t="s">
        <v>218</v>
      </c>
      <c r="B16" s="264"/>
      <c r="C16" s="264"/>
      <c r="D16" s="264"/>
      <c r="E16" s="264"/>
      <c r="F16" s="265"/>
      <c r="G16" s="26">
        <v>9</v>
      </c>
      <c r="H16" s="45">
        <v>-1137120</v>
      </c>
      <c r="I16" s="45">
        <v>230676</v>
      </c>
    </row>
    <row r="17" spans="1:9" ht="25.15" customHeight="1" x14ac:dyDescent="0.2">
      <c r="A17" s="263" t="s">
        <v>219</v>
      </c>
      <c r="B17" s="264"/>
      <c r="C17" s="264"/>
      <c r="D17" s="264"/>
      <c r="E17" s="264"/>
      <c r="F17" s="265"/>
      <c r="G17" s="26">
        <v>10</v>
      </c>
      <c r="H17" s="45">
        <v>833590</v>
      </c>
      <c r="I17" s="45">
        <v>309566886</v>
      </c>
    </row>
    <row r="18" spans="1:9" ht="28.15" customHeight="1" x14ac:dyDescent="0.2">
      <c r="A18" s="242" t="s">
        <v>390</v>
      </c>
      <c r="B18" s="243"/>
      <c r="C18" s="243"/>
      <c r="D18" s="243"/>
      <c r="E18" s="243"/>
      <c r="F18" s="244"/>
      <c r="G18" s="25">
        <v>11</v>
      </c>
      <c r="H18" s="44">
        <f>H8+H9</f>
        <v>60289271</v>
      </c>
      <c r="I18" s="44">
        <f>I8+I9</f>
        <v>80553407</v>
      </c>
    </row>
    <row r="19" spans="1:9" ht="12.75" customHeight="1" x14ac:dyDescent="0.2">
      <c r="A19" s="266" t="s">
        <v>220</v>
      </c>
      <c r="B19" s="267"/>
      <c r="C19" s="267"/>
      <c r="D19" s="267"/>
      <c r="E19" s="267"/>
      <c r="F19" s="268"/>
      <c r="G19" s="25">
        <v>12</v>
      </c>
      <c r="H19" s="44">
        <f>H20+H21+H22+H23</f>
        <v>-1000909</v>
      </c>
      <c r="I19" s="44">
        <f>I20+I21+I22+I23</f>
        <v>48034726</v>
      </c>
    </row>
    <row r="20" spans="1:9" ht="12.75" customHeight="1" x14ac:dyDescent="0.2">
      <c r="A20" s="263" t="s">
        <v>221</v>
      </c>
      <c r="B20" s="264"/>
      <c r="C20" s="264"/>
      <c r="D20" s="264"/>
      <c r="E20" s="264"/>
      <c r="F20" s="265"/>
      <c r="G20" s="26">
        <v>13</v>
      </c>
      <c r="H20" s="45">
        <v>-676086</v>
      </c>
      <c r="I20" s="45">
        <v>37306254</v>
      </c>
    </row>
    <row r="21" spans="1:9" ht="12.75" customHeight="1" x14ac:dyDescent="0.2">
      <c r="A21" s="263" t="s">
        <v>222</v>
      </c>
      <c r="B21" s="264"/>
      <c r="C21" s="264"/>
      <c r="D21" s="264"/>
      <c r="E21" s="264"/>
      <c r="F21" s="265"/>
      <c r="G21" s="26">
        <v>14</v>
      </c>
      <c r="H21" s="45">
        <v>387702</v>
      </c>
      <c r="I21" s="45">
        <v>7622425</v>
      </c>
    </row>
    <row r="22" spans="1:9" ht="12.75" customHeight="1" x14ac:dyDescent="0.2">
      <c r="A22" s="263" t="s">
        <v>223</v>
      </c>
      <c r="B22" s="264"/>
      <c r="C22" s="264"/>
      <c r="D22" s="264"/>
      <c r="E22" s="264"/>
      <c r="F22" s="265"/>
      <c r="G22" s="26">
        <v>15</v>
      </c>
      <c r="H22" s="45">
        <v>-712525</v>
      </c>
      <c r="I22" s="45">
        <v>3106047</v>
      </c>
    </row>
    <row r="23" spans="1:9" ht="12.75" customHeight="1" x14ac:dyDescent="0.2">
      <c r="A23" s="263" t="s">
        <v>224</v>
      </c>
      <c r="B23" s="264"/>
      <c r="C23" s="264"/>
      <c r="D23" s="264"/>
      <c r="E23" s="264"/>
      <c r="F23" s="265"/>
      <c r="G23" s="26">
        <v>16</v>
      </c>
      <c r="H23" s="45">
        <v>0</v>
      </c>
      <c r="I23" s="45">
        <v>0</v>
      </c>
    </row>
    <row r="24" spans="1:9" ht="12.75" customHeight="1" x14ac:dyDescent="0.2">
      <c r="A24" s="242" t="s">
        <v>225</v>
      </c>
      <c r="B24" s="243"/>
      <c r="C24" s="243"/>
      <c r="D24" s="243"/>
      <c r="E24" s="243"/>
      <c r="F24" s="244"/>
      <c r="G24" s="25">
        <v>17</v>
      </c>
      <c r="H24" s="44">
        <f>H18+H19</f>
        <v>59288362</v>
      </c>
      <c r="I24" s="44">
        <f>I18+I19</f>
        <v>128588133</v>
      </c>
    </row>
    <row r="25" spans="1:9" ht="12.75" customHeight="1" x14ac:dyDescent="0.2">
      <c r="A25" s="254" t="s">
        <v>226</v>
      </c>
      <c r="B25" s="255"/>
      <c r="C25" s="255"/>
      <c r="D25" s="255"/>
      <c r="E25" s="255"/>
      <c r="F25" s="256"/>
      <c r="G25" s="26">
        <v>18</v>
      </c>
      <c r="H25" s="45">
        <v>-3338071</v>
      </c>
      <c r="I25" s="45">
        <v>-4523002</v>
      </c>
    </row>
    <row r="26" spans="1:9" ht="12.75" customHeight="1" x14ac:dyDescent="0.2">
      <c r="A26" s="254" t="s">
        <v>227</v>
      </c>
      <c r="B26" s="255"/>
      <c r="C26" s="255"/>
      <c r="D26" s="255"/>
      <c r="E26" s="255"/>
      <c r="F26" s="256"/>
      <c r="G26" s="26">
        <v>19</v>
      </c>
      <c r="H26" s="45">
        <v>-6297630</v>
      </c>
      <c r="I26" s="45">
        <v>-5381443</v>
      </c>
    </row>
    <row r="27" spans="1:9" ht="25.9" customHeight="1" x14ac:dyDescent="0.2">
      <c r="A27" s="245" t="s">
        <v>228</v>
      </c>
      <c r="B27" s="246"/>
      <c r="C27" s="246"/>
      <c r="D27" s="246"/>
      <c r="E27" s="246"/>
      <c r="F27" s="247"/>
      <c r="G27" s="27">
        <v>20</v>
      </c>
      <c r="H27" s="46">
        <f>H24+H25+H26</f>
        <v>49652661</v>
      </c>
      <c r="I27" s="46">
        <f>I24+I25+I26</f>
        <v>118683688</v>
      </c>
    </row>
    <row r="28" spans="1:9" x14ac:dyDescent="0.2">
      <c r="A28" s="248" t="s">
        <v>229</v>
      </c>
      <c r="B28" s="249"/>
      <c r="C28" s="249"/>
      <c r="D28" s="249"/>
      <c r="E28" s="249"/>
      <c r="F28" s="249"/>
      <c r="G28" s="249"/>
      <c r="H28" s="249"/>
      <c r="I28" s="250"/>
    </row>
    <row r="29" spans="1:9" ht="30.6" customHeight="1" x14ac:dyDescent="0.2">
      <c r="A29" s="251" t="s">
        <v>230</v>
      </c>
      <c r="B29" s="252"/>
      <c r="C29" s="252"/>
      <c r="D29" s="252"/>
      <c r="E29" s="252"/>
      <c r="F29" s="253"/>
      <c r="G29" s="24">
        <v>21</v>
      </c>
      <c r="H29" s="47">
        <v>156920</v>
      </c>
      <c r="I29" s="47">
        <v>102635</v>
      </c>
    </row>
    <row r="30" spans="1:9" ht="12.75" customHeight="1" x14ac:dyDescent="0.2">
      <c r="A30" s="254" t="s">
        <v>231</v>
      </c>
      <c r="B30" s="255"/>
      <c r="C30" s="255"/>
      <c r="D30" s="255"/>
      <c r="E30" s="255"/>
      <c r="F30" s="256"/>
      <c r="G30" s="26">
        <v>22</v>
      </c>
      <c r="H30" s="48">
        <v>0</v>
      </c>
      <c r="I30" s="48">
        <v>39600</v>
      </c>
    </row>
    <row r="31" spans="1:9" ht="12.75" customHeight="1" x14ac:dyDescent="0.2">
      <c r="A31" s="254" t="s">
        <v>232</v>
      </c>
      <c r="B31" s="255"/>
      <c r="C31" s="255"/>
      <c r="D31" s="255"/>
      <c r="E31" s="255"/>
      <c r="F31" s="256"/>
      <c r="G31" s="26">
        <v>23</v>
      </c>
      <c r="H31" s="48">
        <v>68097</v>
      </c>
      <c r="I31" s="48">
        <v>11211</v>
      </c>
    </row>
    <row r="32" spans="1:9" ht="12.75" customHeight="1" x14ac:dyDescent="0.2">
      <c r="A32" s="254" t="s">
        <v>233</v>
      </c>
      <c r="B32" s="255"/>
      <c r="C32" s="255"/>
      <c r="D32" s="255"/>
      <c r="E32" s="255"/>
      <c r="F32" s="256"/>
      <c r="G32" s="26">
        <v>24</v>
      </c>
      <c r="H32" s="48">
        <v>0</v>
      </c>
      <c r="I32" s="48">
        <v>0</v>
      </c>
    </row>
    <row r="33" spans="1:9" ht="12.75" customHeight="1" x14ac:dyDescent="0.2">
      <c r="A33" s="254" t="s">
        <v>234</v>
      </c>
      <c r="B33" s="255"/>
      <c r="C33" s="255"/>
      <c r="D33" s="255"/>
      <c r="E33" s="255"/>
      <c r="F33" s="256"/>
      <c r="G33" s="26">
        <v>25</v>
      </c>
      <c r="H33" s="48">
        <v>43750</v>
      </c>
      <c r="I33" s="48">
        <v>135000</v>
      </c>
    </row>
    <row r="34" spans="1:9" ht="12.75" customHeight="1" x14ac:dyDescent="0.2">
      <c r="A34" s="254" t="s">
        <v>235</v>
      </c>
      <c r="B34" s="255"/>
      <c r="C34" s="255"/>
      <c r="D34" s="255"/>
      <c r="E34" s="255"/>
      <c r="F34" s="256"/>
      <c r="G34" s="26">
        <v>26</v>
      </c>
      <c r="H34" s="48">
        <v>0</v>
      </c>
      <c r="I34" s="48">
        <v>0</v>
      </c>
    </row>
    <row r="35" spans="1:9" ht="26.45" customHeight="1" x14ac:dyDescent="0.2">
      <c r="A35" s="242" t="s">
        <v>236</v>
      </c>
      <c r="B35" s="243"/>
      <c r="C35" s="243"/>
      <c r="D35" s="243"/>
      <c r="E35" s="243"/>
      <c r="F35" s="244"/>
      <c r="G35" s="25">
        <v>27</v>
      </c>
      <c r="H35" s="49">
        <f>H29+H30+H31+H32+H33+H34</f>
        <v>268767</v>
      </c>
      <c r="I35" s="49">
        <f>I29+I30+I31+I32+I33+I34</f>
        <v>288446</v>
      </c>
    </row>
    <row r="36" spans="1:9" ht="22.9" customHeight="1" x14ac:dyDescent="0.2">
      <c r="A36" s="254" t="s">
        <v>237</v>
      </c>
      <c r="B36" s="255"/>
      <c r="C36" s="255"/>
      <c r="D36" s="255"/>
      <c r="E36" s="255"/>
      <c r="F36" s="256"/>
      <c r="G36" s="26">
        <v>28</v>
      </c>
      <c r="H36" s="48">
        <v>-82317147</v>
      </c>
      <c r="I36" s="48">
        <v>-348466557</v>
      </c>
    </row>
    <row r="37" spans="1:9" ht="12.75" customHeight="1" x14ac:dyDescent="0.2">
      <c r="A37" s="254" t="s">
        <v>238</v>
      </c>
      <c r="B37" s="255"/>
      <c r="C37" s="255"/>
      <c r="D37" s="255"/>
      <c r="E37" s="255"/>
      <c r="F37" s="256"/>
      <c r="G37" s="26">
        <v>29</v>
      </c>
      <c r="H37" s="48">
        <v>0</v>
      </c>
      <c r="I37" s="48">
        <v>0</v>
      </c>
    </row>
    <row r="38" spans="1:9" ht="12.75" customHeight="1" x14ac:dyDescent="0.2">
      <c r="A38" s="254" t="s">
        <v>239</v>
      </c>
      <c r="B38" s="255"/>
      <c r="C38" s="255"/>
      <c r="D38" s="255"/>
      <c r="E38" s="255"/>
      <c r="F38" s="256"/>
      <c r="G38" s="26">
        <v>30</v>
      </c>
      <c r="H38" s="48">
        <v>0</v>
      </c>
      <c r="I38" s="48">
        <v>0</v>
      </c>
    </row>
    <row r="39" spans="1:9" ht="12.75" customHeight="1" x14ac:dyDescent="0.2">
      <c r="A39" s="254" t="s">
        <v>240</v>
      </c>
      <c r="B39" s="255"/>
      <c r="C39" s="255"/>
      <c r="D39" s="255"/>
      <c r="E39" s="255"/>
      <c r="F39" s="256"/>
      <c r="G39" s="26">
        <v>31</v>
      </c>
      <c r="H39" s="48">
        <v>0</v>
      </c>
      <c r="I39" s="48">
        <v>0</v>
      </c>
    </row>
    <row r="40" spans="1:9" ht="12.75" customHeight="1" x14ac:dyDescent="0.2">
      <c r="A40" s="254" t="s">
        <v>241</v>
      </c>
      <c r="B40" s="255"/>
      <c r="C40" s="255"/>
      <c r="D40" s="255"/>
      <c r="E40" s="255"/>
      <c r="F40" s="256"/>
      <c r="G40" s="26">
        <v>32</v>
      </c>
      <c r="H40" s="48">
        <v>0</v>
      </c>
      <c r="I40" s="48">
        <v>0</v>
      </c>
    </row>
    <row r="41" spans="1:9" ht="24" customHeight="1" x14ac:dyDescent="0.2">
      <c r="A41" s="242" t="s">
        <v>242</v>
      </c>
      <c r="B41" s="243"/>
      <c r="C41" s="243"/>
      <c r="D41" s="243"/>
      <c r="E41" s="243"/>
      <c r="F41" s="244"/>
      <c r="G41" s="25">
        <v>33</v>
      </c>
      <c r="H41" s="49">
        <f>H36+H37+H38+H39+H40</f>
        <v>-82317147</v>
      </c>
      <c r="I41" s="49">
        <f>I36+I37+I38+I39+I40</f>
        <v>-348466557</v>
      </c>
    </row>
    <row r="42" spans="1:9" ht="29.45" customHeight="1" x14ac:dyDescent="0.2">
      <c r="A42" s="245" t="s">
        <v>243</v>
      </c>
      <c r="B42" s="246"/>
      <c r="C42" s="246"/>
      <c r="D42" s="246"/>
      <c r="E42" s="246"/>
      <c r="F42" s="247"/>
      <c r="G42" s="27">
        <v>34</v>
      </c>
      <c r="H42" s="50">
        <f>H35+H41</f>
        <v>-82048380</v>
      </c>
      <c r="I42" s="50">
        <f>I35+I41</f>
        <v>-348178111</v>
      </c>
    </row>
    <row r="43" spans="1:9" x14ac:dyDescent="0.2">
      <c r="A43" s="248" t="s">
        <v>244</v>
      </c>
      <c r="B43" s="249"/>
      <c r="C43" s="249"/>
      <c r="D43" s="249"/>
      <c r="E43" s="249"/>
      <c r="F43" s="249"/>
      <c r="G43" s="249"/>
      <c r="H43" s="249"/>
      <c r="I43" s="250"/>
    </row>
    <row r="44" spans="1:9" ht="12.75" customHeight="1" x14ac:dyDescent="0.2">
      <c r="A44" s="251" t="s">
        <v>245</v>
      </c>
      <c r="B44" s="252"/>
      <c r="C44" s="252"/>
      <c r="D44" s="252"/>
      <c r="E44" s="252"/>
      <c r="F44" s="253"/>
      <c r="G44" s="24">
        <v>35</v>
      </c>
      <c r="H44" s="47">
        <v>0</v>
      </c>
      <c r="I44" s="47">
        <v>426088157</v>
      </c>
    </row>
    <row r="45" spans="1:9" ht="25.15" customHeight="1" x14ac:dyDescent="0.2">
      <c r="A45" s="254" t="s">
        <v>246</v>
      </c>
      <c r="B45" s="255"/>
      <c r="C45" s="255"/>
      <c r="D45" s="255"/>
      <c r="E45" s="255"/>
      <c r="F45" s="256"/>
      <c r="G45" s="26">
        <v>36</v>
      </c>
      <c r="H45" s="48">
        <v>0</v>
      </c>
      <c r="I45" s="48">
        <v>0</v>
      </c>
    </row>
    <row r="46" spans="1:9" ht="12.75" customHeight="1" x14ac:dyDescent="0.2">
      <c r="A46" s="254" t="s">
        <v>247</v>
      </c>
      <c r="B46" s="255"/>
      <c r="C46" s="255"/>
      <c r="D46" s="255"/>
      <c r="E46" s="255"/>
      <c r="F46" s="256"/>
      <c r="G46" s="26">
        <v>37</v>
      </c>
      <c r="H46" s="48">
        <v>50058493</v>
      </c>
      <c r="I46" s="48">
        <v>270829937</v>
      </c>
    </row>
    <row r="47" spans="1:9" ht="12.75" customHeight="1" x14ac:dyDescent="0.2">
      <c r="A47" s="254" t="s">
        <v>248</v>
      </c>
      <c r="B47" s="255"/>
      <c r="C47" s="255"/>
      <c r="D47" s="255"/>
      <c r="E47" s="255"/>
      <c r="F47" s="256"/>
      <c r="G47" s="26">
        <v>38</v>
      </c>
      <c r="H47" s="48">
        <v>0</v>
      </c>
      <c r="I47" s="48">
        <v>0</v>
      </c>
    </row>
    <row r="48" spans="1:9" ht="22.15" customHeight="1" x14ac:dyDescent="0.2">
      <c r="A48" s="242" t="s">
        <v>249</v>
      </c>
      <c r="B48" s="243"/>
      <c r="C48" s="243"/>
      <c r="D48" s="243"/>
      <c r="E48" s="243"/>
      <c r="F48" s="244"/>
      <c r="G48" s="25">
        <v>39</v>
      </c>
      <c r="H48" s="49">
        <f>H44+H45+H46+H47</f>
        <v>50058493</v>
      </c>
      <c r="I48" s="49">
        <f>I44+I45+I46+I47</f>
        <v>696918094</v>
      </c>
    </row>
    <row r="49" spans="1:9" ht="24.6" customHeight="1" x14ac:dyDescent="0.2">
      <c r="A49" s="254" t="s">
        <v>389</v>
      </c>
      <c r="B49" s="255"/>
      <c r="C49" s="255"/>
      <c r="D49" s="255"/>
      <c r="E49" s="255"/>
      <c r="F49" s="256"/>
      <c r="G49" s="26">
        <v>40</v>
      </c>
      <c r="H49" s="48">
        <v>-18049874</v>
      </c>
      <c r="I49" s="48">
        <v>-195984078</v>
      </c>
    </row>
    <row r="50" spans="1:9" ht="12.75" customHeight="1" x14ac:dyDescent="0.2">
      <c r="A50" s="254" t="s">
        <v>250</v>
      </c>
      <c r="B50" s="255"/>
      <c r="C50" s="255"/>
      <c r="D50" s="255"/>
      <c r="E50" s="255"/>
      <c r="F50" s="256"/>
      <c r="G50" s="26">
        <v>41</v>
      </c>
      <c r="H50" s="48">
        <v>-10725981</v>
      </c>
      <c r="I50" s="48">
        <v>-10670775</v>
      </c>
    </row>
    <row r="51" spans="1:9" ht="12.75" customHeight="1" x14ac:dyDescent="0.2">
      <c r="A51" s="254" t="s">
        <v>251</v>
      </c>
      <c r="B51" s="255"/>
      <c r="C51" s="255"/>
      <c r="D51" s="255"/>
      <c r="E51" s="255"/>
      <c r="F51" s="256"/>
      <c r="G51" s="26">
        <v>42</v>
      </c>
      <c r="H51" s="48">
        <v>-19164</v>
      </c>
      <c r="I51" s="48">
        <v>-171062</v>
      </c>
    </row>
    <row r="52" spans="1:9" ht="22.9" customHeight="1" x14ac:dyDescent="0.2">
      <c r="A52" s="254" t="s">
        <v>252</v>
      </c>
      <c r="B52" s="255"/>
      <c r="C52" s="255"/>
      <c r="D52" s="255"/>
      <c r="E52" s="255"/>
      <c r="F52" s="256"/>
      <c r="G52" s="26">
        <v>43</v>
      </c>
      <c r="H52" s="48">
        <v>0</v>
      </c>
      <c r="I52" s="48">
        <v>-40601</v>
      </c>
    </row>
    <row r="53" spans="1:9" ht="12.75" customHeight="1" x14ac:dyDescent="0.2">
      <c r="A53" s="254" t="s">
        <v>253</v>
      </c>
      <c r="B53" s="255"/>
      <c r="C53" s="255"/>
      <c r="D53" s="255"/>
      <c r="E53" s="255"/>
      <c r="F53" s="256"/>
      <c r="G53" s="26">
        <v>44</v>
      </c>
      <c r="H53" s="48">
        <v>0</v>
      </c>
      <c r="I53" s="48">
        <v>0</v>
      </c>
    </row>
    <row r="54" spans="1:9" ht="30.6" customHeight="1" x14ac:dyDescent="0.2">
      <c r="A54" s="242" t="s">
        <v>254</v>
      </c>
      <c r="B54" s="243"/>
      <c r="C54" s="243"/>
      <c r="D54" s="243"/>
      <c r="E54" s="243"/>
      <c r="F54" s="244"/>
      <c r="G54" s="25">
        <v>45</v>
      </c>
      <c r="H54" s="49">
        <f>H49+H50+H51+H52+H53</f>
        <v>-28795019</v>
      </c>
      <c r="I54" s="49">
        <f>I49+I50+I51+I52+I53</f>
        <v>-206866516</v>
      </c>
    </row>
    <row r="55" spans="1:9" ht="29.45" customHeight="1" x14ac:dyDescent="0.2">
      <c r="A55" s="257" t="s">
        <v>255</v>
      </c>
      <c r="B55" s="258"/>
      <c r="C55" s="258"/>
      <c r="D55" s="258"/>
      <c r="E55" s="258"/>
      <c r="F55" s="259"/>
      <c r="G55" s="25">
        <v>46</v>
      </c>
      <c r="H55" s="49">
        <f>H48+H54</f>
        <v>21263474</v>
      </c>
      <c r="I55" s="49">
        <f>I48+I54</f>
        <v>490051578</v>
      </c>
    </row>
    <row r="56" spans="1:9" x14ac:dyDescent="0.2">
      <c r="A56" s="254" t="s">
        <v>256</v>
      </c>
      <c r="B56" s="255"/>
      <c r="C56" s="255"/>
      <c r="D56" s="255"/>
      <c r="E56" s="255"/>
      <c r="F56" s="256"/>
      <c r="G56" s="26">
        <v>47</v>
      </c>
      <c r="H56" s="48">
        <v>0</v>
      </c>
      <c r="I56" s="48">
        <v>0</v>
      </c>
    </row>
    <row r="57" spans="1:9" ht="26.45" customHeight="1" x14ac:dyDescent="0.2">
      <c r="A57" s="257" t="s">
        <v>257</v>
      </c>
      <c r="B57" s="258"/>
      <c r="C57" s="258"/>
      <c r="D57" s="258"/>
      <c r="E57" s="258"/>
      <c r="F57" s="259"/>
      <c r="G57" s="25">
        <v>48</v>
      </c>
      <c r="H57" s="49">
        <f>H27+H42+H55+H56</f>
        <v>-11132245</v>
      </c>
      <c r="I57" s="49">
        <f>I27+I42+I55+I56</f>
        <v>260557155</v>
      </c>
    </row>
    <row r="58" spans="1:9" x14ac:dyDescent="0.2">
      <c r="A58" s="260" t="s">
        <v>258</v>
      </c>
      <c r="B58" s="261"/>
      <c r="C58" s="261"/>
      <c r="D58" s="261"/>
      <c r="E58" s="261"/>
      <c r="F58" s="262"/>
      <c r="G58" s="26">
        <v>49</v>
      </c>
      <c r="H58" s="48">
        <v>49410120</v>
      </c>
      <c r="I58" s="48">
        <v>38277875</v>
      </c>
    </row>
    <row r="59" spans="1:9" ht="31.15" customHeight="1" x14ac:dyDescent="0.2">
      <c r="A59" s="245" t="s">
        <v>259</v>
      </c>
      <c r="B59" s="246"/>
      <c r="C59" s="246"/>
      <c r="D59" s="246"/>
      <c r="E59" s="246"/>
      <c r="F59" s="247"/>
      <c r="G59" s="27">
        <v>50</v>
      </c>
      <c r="H59" s="50">
        <f>H57+H58</f>
        <v>38277875</v>
      </c>
      <c r="I59" s="50">
        <f>I57+I58</f>
        <v>298835030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9" t="s">
        <v>260</v>
      </c>
      <c r="B1" s="270"/>
      <c r="C1" s="270"/>
      <c r="D1" s="270"/>
      <c r="E1" s="270"/>
      <c r="F1" s="270"/>
      <c r="G1" s="270"/>
      <c r="H1" s="270"/>
      <c r="I1" s="270"/>
    </row>
    <row r="2" spans="1:9" ht="12.75" customHeight="1" x14ac:dyDescent="0.2">
      <c r="A2" s="229" t="s">
        <v>412</v>
      </c>
      <c r="B2" s="205"/>
      <c r="C2" s="205"/>
      <c r="D2" s="205"/>
      <c r="E2" s="205"/>
      <c r="F2" s="205"/>
      <c r="G2" s="205"/>
      <c r="H2" s="205"/>
      <c r="I2" s="205"/>
    </row>
    <row r="3" spans="1:9" x14ac:dyDescent="0.2">
      <c r="A3" s="280" t="s">
        <v>355</v>
      </c>
      <c r="B3" s="281"/>
      <c r="C3" s="281"/>
      <c r="D3" s="281"/>
      <c r="E3" s="281"/>
      <c r="F3" s="281"/>
      <c r="G3" s="281"/>
      <c r="H3" s="281"/>
      <c r="I3" s="281"/>
    </row>
    <row r="4" spans="1:9" x14ac:dyDescent="0.2">
      <c r="A4" s="271" t="s">
        <v>413</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8">
        <v>2</v>
      </c>
      <c r="H6" s="42" t="s">
        <v>207</v>
      </c>
      <c r="I6" s="42" t="s">
        <v>208</v>
      </c>
    </row>
    <row r="7" spans="1:9" x14ac:dyDescent="0.2">
      <c r="A7" s="288" t="s">
        <v>209</v>
      </c>
      <c r="B7" s="289"/>
      <c r="C7" s="289"/>
      <c r="D7" s="289"/>
      <c r="E7" s="289"/>
      <c r="F7" s="289"/>
      <c r="G7" s="289"/>
      <c r="H7" s="289"/>
      <c r="I7" s="290"/>
    </row>
    <row r="8" spans="1:9" x14ac:dyDescent="0.2">
      <c r="A8" s="291" t="s">
        <v>261</v>
      </c>
      <c r="B8" s="291"/>
      <c r="C8" s="291"/>
      <c r="D8" s="291"/>
      <c r="E8" s="291"/>
      <c r="F8" s="291"/>
      <c r="G8" s="29">
        <v>1</v>
      </c>
      <c r="H8" s="52">
        <v>0</v>
      </c>
      <c r="I8" s="52">
        <v>0</v>
      </c>
    </row>
    <row r="9" spans="1:9" x14ac:dyDescent="0.2">
      <c r="A9" s="286" t="s">
        <v>262</v>
      </c>
      <c r="B9" s="286"/>
      <c r="C9" s="286"/>
      <c r="D9" s="286"/>
      <c r="E9" s="286"/>
      <c r="F9" s="286"/>
      <c r="G9" s="30">
        <v>2</v>
      </c>
      <c r="H9" s="53">
        <v>0</v>
      </c>
      <c r="I9" s="53">
        <v>0</v>
      </c>
    </row>
    <row r="10" spans="1:9" x14ac:dyDescent="0.2">
      <c r="A10" s="286" t="s">
        <v>263</v>
      </c>
      <c r="B10" s="286"/>
      <c r="C10" s="286"/>
      <c r="D10" s="286"/>
      <c r="E10" s="286"/>
      <c r="F10" s="286"/>
      <c r="G10" s="30">
        <v>3</v>
      </c>
      <c r="H10" s="53">
        <v>0</v>
      </c>
      <c r="I10" s="53">
        <v>0</v>
      </c>
    </row>
    <row r="11" spans="1:9" x14ac:dyDescent="0.2">
      <c r="A11" s="286" t="s">
        <v>264</v>
      </c>
      <c r="B11" s="286"/>
      <c r="C11" s="286"/>
      <c r="D11" s="286"/>
      <c r="E11" s="286"/>
      <c r="F11" s="286"/>
      <c r="G11" s="30">
        <v>4</v>
      </c>
      <c r="H11" s="53">
        <v>0</v>
      </c>
      <c r="I11" s="53">
        <v>0</v>
      </c>
    </row>
    <row r="12" spans="1:9" x14ac:dyDescent="0.2">
      <c r="A12" s="286" t="s">
        <v>265</v>
      </c>
      <c r="B12" s="286"/>
      <c r="C12" s="286"/>
      <c r="D12" s="286"/>
      <c r="E12" s="286"/>
      <c r="F12" s="286"/>
      <c r="G12" s="30">
        <v>5</v>
      </c>
      <c r="H12" s="53">
        <v>0</v>
      </c>
      <c r="I12" s="53">
        <v>0</v>
      </c>
    </row>
    <row r="13" spans="1:9" x14ac:dyDescent="0.2">
      <c r="A13" s="286" t="s">
        <v>266</v>
      </c>
      <c r="B13" s="286"/>
      <c r="C13" s="286"/>
      <c r="D13" s="286"/>
      <c r="E13" s="286"/>
      <c r="F13" s="286"/>
      <c r="G13" s="30">
        <v>6</v>
      </c>
      <c r="H13" s="53">
        <v>0</v>
      </c>
      <c r="I13" s="53">
        <v>0</v>
      </c>
    </row>
    <row r="14" spans="1:9" x14ac:dyDescent="0.2">
      <c r="A14" s="286" t="s">
        <v>267</v>
      </c>
      <c r="B14" s="286"/>
      <c r="C14" s="286"/>
      <c r="D14" s="286"/>
      <c r="E14" s="286"/>
      <c r="F14" s="286"/>
      <c r="G14" s="30">
        <v>7</v>
      </c>
      <c r="H14" s="53">
        <v>0</v>
      </c>
      <c r="I14" s="53">
        <v>0</v>
      </c>
    </row>
    <row r="15" spans="1:9" x14ac:dyDescent="0.2">
      <c r="A15" s="286" t="s">
        <v>268</v>
      </c>
      <c r="B15" s="286"/>
      <c r="C15" s="286"/>
      <c r="D15" s="286"/>
      <c r="E15" s="286"/>
      <c r="F15" s="286"/>
      <c r="G15" s="30">
        <v>8</v>
      </c>
      <c r="H15" s="53">
        <v>0</v>
      </c>
      <c r="I15" s="53">
        <v>0</v>
      </c>
    </row>
    <row r="16" spans="1:9" x14ac:dyDescent="0.2">
      <c r="A16" s="284" t="s">
        <v>269</v>
      </c>
      <c r="B16" s="284"/>
      <c r="C16" s="284"/>
      <c r="D16" s="284"/>
      <c r="E16" s="284"/>
      <c r="F16" s="284"/>
      <c r="G16" s="31">
        <v>9</v>
      </c>
      <c r="H16" s="54">
        <f>SUM(H8:H15)</f>
        <v>0</v>
      </c>
      <c r="I16" s="54">
        <f>SUM(I8:I15)</f>
        <v>0</v>
      </c>
    </row>
    <row r="17" spans="1:9" x14ac:dyDescent="0.2">
      <c r="A17" s="286" t="s">
        <v>270</v>
      </c>
      <c r="B17" s="286"/>
      <c r="C17" s="286"/>
      <c r="D17" s="286"/>
      <c r="E17" s="286"/>
      <c r="F17" s="286"/>
      <c r="G17" s="30">
        <v>10</v>
      </c>
      <c r="H17" s="53">
        <v>0</v>
      </c>
      <c r="I17" s="53">
        <v>0</v>
      </c>
    </row>
    <row r="18" spans="1:9" x14ac:dyDescent="0.2">
      <c r="A18" s="286" t="s">
        <v>271</v>
      </c>
      <c r="B18" s="286"/>
      <c r="C18" s="286"/>
      <c r="D18" s="286"/>
      <c r="E18" s="286"/>
      <c r="F18" s="28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88" t="s">
        <v>229</v>
      </c>
      <c r="B20" s="289"/>
      <c r="C20" s="289"/>
      <c r="D20" s="289"/>
      <c r="E20" s="289"/>
      <c r="F20" s="289"/>
      <c r="G20" s="289"/>
      <c r="H20" s="289"/>
      <c r="I20" s="290"/>
    </row>
    <row r="21" spans="1:9" ht="26.45" customHeight="1" x14ac:dyDescent="0.2">
      <c r="A21" s="291" t="s">
        <v>273</v>
      </c>
      <c r="B21" s="291"/>
      <c r="C21" s="291"/>
      <c r="D21" s="291"/>
      <c r="E21" s="291"/>
      <c r="F21" s="291"/>
      <c r="G21" s="29">
        <v>13</v>
      </c>
      <c r="H21" s="52">
        <v>0</v>
      </c>
      <c r="I21" s="52">
        <v>0</v>
      </c>
    </row>
    <row r="22" spans="1:9" x14ac:dyDescent="0.2">
      <c r="A22" s="286" t="s">
        <v>274</v>
      </c>
      <c r="B22" s="286"/>
      <c r="C22" s="286"/>
      <c r="D22" s="286"/>
      <c r="E22" s="286"/>
      <c r="F22" s="286"/>
      <c r="G22" s="30">
        <v>14</v>
      </c>
      <c r="H22" s="53">
        <v>0</v>
      </c>
      <c r="I22" s="53">
        <v>0</v>
      </c>
    </row>
    <row r="23" spans="1:9" x14ac:dyDescent="0.2">
      <c r="A23" s="286" t="s">
        <v>275</v>
      </c>
      <c r="B23" s="286"/>
      <c r="C23" s="286"/>
      <c r="D23" s="286"/>
      <c r="E23" s="286"/>
      <c r="F23" s="286"/>
      <c r="G23" s="30">
        <v>15</v>
      </c>
      <c r="H23" s="53">
        <v>0</v>
      </c>
      <c r="I23" s="53">
        <v>0</v>
      </c>
    </row>
    <row r="24" spans="1:9" x14ac:dyDescent="0.2">
      <c r="A24" s="286" t="s">
        <v>276</v>
      </c>
      <c r="B24" s="286"/>
      <c r="C24" s="286"/>
      <c r="D24" s="286"/>
      <c r="E24" s="286"/>
      <c r="F24" s="286"/>
      <c r="G24" s="30">
        <v>16</v>
      </c>
      <c r="H24" s="53">
        <v>0</v>
      </c>
      <c r="I24" s="53">
        <v>0</v>
      </c>
    </row>
    <row r="25" spans="1:9" x14ac:dyDescent="0.2">
      <c r="A25" s="286" t="s">
        <v>277</v>
      </c>
      <c r="B25" s="286"/>
      <c r="C25" s="286"/>
      <c r="D25" s="286"/>
      <c r="E25" s="286"/>
      <c r="F25" s="286"/>
      <c r="G25" s="30">
        <v>17</v>
      </c>
      <c r="H25" s="53">
        <v>0</v>
      </c>
      <c r="I25" s="53">
        <v>0</v>
      </c>
    </row>
    <row r="26" spans="1:9" x14ac:dyDescent="0.2">
      <c r="A26" s="286" t="s">
        <v>278</v>
      </c>
      <c r="B26" s="286"/>
      <c r="C26" s="286"/>
      <c r="D26" s="286"/>
      <c r="E26" s="286"/>
      <c r="F26" s="286"/>
      <c r="G26" s="30">
        <v>18</v>
      </c>
      <c r="H26" s="53">
        <v>0</v>
      </c>
      <c r="I26" s="53">
        <v>0</v>
      </c>
    </row>
    <row r="27" spans="1:9" ht="24" customHeight="1" x14ac:dyDescent="0.2">
      <c r="A27" s="284" t="s">
        <v>279</v>
      </c>
      <c r="B27" s="284"/>
      <c r="C27" s="284"/>
      <c r="D27" s="284"/>
      <c r="E27" s="284"/>
      <c r="F27" s="284"/>
      <c r="G27" s="31">
        <v>19</v>
      </c>
      <c r="H27" s="54">
        <f>SUM(H21:H26)</f>
        <v>0</v>
      </c>
      <c r="I27" s="54">
        <f>SUM(I21:I26)</f>
        <v>0</v>
      </c>
    </row>
    <row r="28" spans="1:9" ht="27" customHeight="1" x14ac:dyDescent="0.2">
      <c r="A28" s="286" t="s">
        <v>280</v>
      </c>
      <c r="B28" s="286"/>
      <c r="C28" s="286"/>
      <c r="D28" s="286"/>
      <c r="E28" s="286"/>
      <c r="F28" s="286"/>
      <c r="G28" s="30">
        <v>20</v>
      </c>
      <c r="H28" s="53">
        <v>0</v>
      </c>
      <c r="I28" s="53">
        <v>0</v>
      </c>
    </row>
    <row r="29" spans="1:9" x14ac:dyDescent="0.2">
      <c r="A29" s="286" t="s">
        <v>281</v>
      </c>
      <c r="B29" s="286"/>
      <c r="C29" s="286"/>
      <c r="D29" s="286"/>
      <c r="E29" s="286"/>
      <c r="F29" s="286"/>
      <c r="G29" s="30">
        <v>21</v>
      </c>
      <c r="H29" s="53">
        <v>0</v>
      </c>
      <c r="I29" s="53">
        <v>0</v>
      </c>
    </row>
    <row r="30" spans="1:9" x14ac:dyDescent="0.2">
      <c r="A30" s="286" t="s">
        <v>282</v>
      </c>
      <c r="B30" s="286"/>
      <c r="C30" s="286"/>
      <c r="D30" s="286"/>
      <c r="E30" s="286"/>
      <c r="F30" s="286"/>
      <c r="G30" s="30">
        <v>22</v>
      </c>
      <c r="H30" s="53">
        <v>0</v>
      </c>
      <c r="I30" s="53">
        <v>0</v>
      </c>
    </row>
    <row r="31" spans="1:9" x14ac:dyDescent="0.2">
      <c r="A31" s="286" t="s">
        <v>283</v>
      </c>
      <c r="B31" s="286"/>
      <c r="C31" s="286"/>
      <c r="D31" s="286"/>
      <c r="E31" s="286"/>
      <c r="F31" s="286"/>
      <c r="G31" s="30">
        <v>23</v>
      </c>
      <c r="H31" s="53">
        <v>0</v>
      </c>
      <c r="I31" s="53">
        <v>0</v>
      </c>
    </row>
    <row r="32" spans="1:9" x14ac:dyDescent="0.2">
      <c r="A32" s="286" t="s">
        <v>284</v>
      </c>
      <c r="B32" s="286"/>
      <c r="C32" s="286"/>
      <c r="D32" s="286"/>
      <c r="E32" s="286"/>
      <c r="F32" s="286"/>
      <c r="G32" s="30">
        <v>24</v>
      </c>
      <c r="H32" s="53">
        <v>0</v>
      </c>
      <c r="I32" s="53">
        <v>0</v>
      </c>
    </row>
    <row r="33" spans="1:9" ht="25.9" customHeight="1" x14ac:dyDescent="0.2">
      <c r="A33" s="284" t="s">
        <v>285</v>
      </c>
      <c r="B33" s="284"/>
      <c r="C33" s="284"/>
      <c r="D33" s="284"/>
      <c r="E33" s="284"/>
      <c r="F33" s="284"/>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88" t="s">
        <v>244</v>
      </c>
      <c r="B35" s="289"/>
      <c r="C35" s="289"/>
      <c r="D35" s="289"/>
      <c r="E35" s="289"/>
      <c r="F35" s="289"/>
      <c r="G35" s="289">
        <v>0</v>
      </c>
      <c r="H35" s="289"/>
      <c r="I35" s="290"/>
    </row>
    <row r="36" spans="1:9" x14ac:dyDescent="0.2">
      <c r="A36" s="292" t="s">
        <v>287</v>
      </c>
      <c r="B36" s="292"/>
      <c r="C36" s="292"/>
      <c r="D36" s="292"/>
      <c r="E36" s="292"/>
      <c r="F36" s="292"/>
      <c r="G36" s="29">
        <v>27</v>
      </c>
      <c r="H36" s="52">
        <v>0</v>
      </c>
      <c r="I36" s="52">
        <v>0</v>
      </c>
    </row>
    <row r="37" spans="1:9" ht="25.15" customHeight="1" x14ac:dyDescent="0.2">
      <c r="A37" s="283" t="s">
        <v>288</v>
      </c>
      <c r="B37" s="283"/>
      <c r="C37" s="283"/>
      <c r="D37" s="283"/>
      <c r="E37" s="283"/>
      <c r="F37" s="283"/>
      <c r="G37" s="30">
        <v>28</v>
      </c>
      <c r="H37" s="53">
        <v>0</v>
      </c>
      <c r="I37" s="53">
        <v>0</v>
      </c>
    </row>
    <row r="38" spans="1:9" x14ac:dyDescent="0.2">
      <c r="A38" s="283" t="s">
        <v>289</v>
      </c>
      <c r="B38" s="283"/>
      <c r="C38" s="283"/>
      <c r="D38" s="283"/>
      <c r="E38" s="283"/>
      <c r="F38" s="283"/>
      <c r="G38" s="30">
        <v>29</v>
      </c>
      <c r="H38" s="53">
        <v>0</v>
      </c>
      <c r="I38" s="53">
        <v>0</v>
      </c>
    </row>
    <row r="39" spans="1:9" x14ac:dyDescent="0.2">
      <c r="A39" s="283" t="s">
        <v>290</v>
      </c>
      <c r="B39" s="283"/>
      <c r="C39" s="283"/>
      <c r="D39" s="283"/>
      <c r="E39" s="283"/>
      <c r="F39" s="283"/>
      <c r="G39" s="30">
        <v>30</v>
      </c>
      <c r="H39" s="53">
        <v>0</v>
      </c>
      <c r="I39" s="53">
        <v>0</v>
      </c>
    </row>
    <row r="40" spans="1:9" ht="25.9" customHeight="1" x14ac:dyDescent="0.2">
      <c r="A40" s="284" t="s">
        <v>291</v>
      </c>
      <c r="B40" s="284"/>
      <c r="C40" s="284"/>
      <c r="D40" s="284"/>
      <c r="E40" s="284"/>
      <c r="F40" s="284"/>
      <c r="G40" s="31">
        <v>31</v>
      </c>
      <c r="H40" s="54">
        <f>H39+H38+H37+H36</f>
        <v>0</v>
      </c>
      <c r="I40" s="54">
        <f>I39+I38+I37+I36</f>
        <v>0</v>
      </c>
    </row>
    <row r="41" spans="1:9" ht="24.6" customHeight="1" x14ac:dyDescent="0.2">
      <c r="A41" s="283" t="s">
        <v>292</v>
      </c>
      <c r="B41" s="283"/>
      <c r="C41" s="283"/>
      <c r="D41" s="283"/>
      <c r="E41" s="283"/>
      <c r="F41" s="283"/>
      <c r="G41" s="30">
        <v>32</v>
      </c>
      <c r="H41" s="53">
        <v>0</v>
      </c>
      <c r="I41" s="53">
        <v>0</v>
      </c>
    </row>
    <row r="42" spans="1:9" x14ac:dyDescent="0.2">
      <c r="A42" s="283" t="s">
        <v>293</v>
      </c>
      <c r="B42" s="283"/>
      <c r="C42" s="283"/>
      <c r="D42" s="283"/>
      <c r="E42" s="283"/>
      <c r="F42" s="283"/>
      <c r="G42" s="30">
        <v>33</v>
      </c>
      <c r="H42" s="53">
        <v>0</v>
      </c>
      <c r="I42" s="53">
        <v>0</v>
      </c>
    </row>
    <row r="43" spans="1:9" x14ac:dyDescent="0.2">
      <c r="A43" s="283" t="s">
        <v>294</v>
      </c>
      <c r="B43" s="283"/>
      <c r="C43" s="283"/>
      <c r="D43" s="283"/>
      <c r="E43" s="283"/>
      <c r="F43" s="283"/>
      <c r="G43" s="30">
        <v>34</v>
      </c>
      <c r="H43" s="53">
        <v>0</v>
      </c>
      <c r="I43" s="53">
        <v>0</v>
      </c>
    </row>
    <row r="44" spans="1:9" ht="21" customHeight="1" x14ac:dyDescent="0.2">
      <c r="A44" s="283" t="s">
        <v>295</v>
      </c>
      <c r="B44" s="283"/>
      <c r="C44" s="283"/>
      <c r="D44" s="283"/>
      <c r="E44" s="283"/>
      <c r="F44" s="283"/>
      <c r="G44" s="30">
        <v>35</v>
      </c>
      <c r="H44" s="53">
        <v>0</v>
      </c>
      <c r="I44" s="53">
        <v>0</v>
      </c>
    </row>
    <row r="45" spans="1:9" x14ac:dyDescent="0.2">
      <c r="A45" s="283" t="s">
        <v>296</v>
      </c>
      <c r="B45" s="283"/>
      <c r="C45" s="283"/>
      <c r="D45" s="283"/>
      <c r="E45" s="283"/>
      <c r="F45" s="283"/>
      <c r="G45" s="30">
        <v>36</v>
      </c>
      <c r="H45" s="53">
        <v>0</v>
      </c>
      <c r="I45" s="53">
        <v>0</v>
      </c>
    </row>
    <row r="46" spans="1:9" ht="22.9" customHeight="1" x14ac:dyDescent="0.2">
      <c r="A46" s="284" t="s">
        <v>297</v>
      </c>
      <c r="B46" s="284"/>
      <c r="C46" s="284"/>
      <c r="D46" s="284"/>
      <c r="E46" s="284"/>
      <c r="F46" s="284"/>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86" t="s">
        <v>299</v>
      </c>
      <c r="B48" s="286"/>
      <c r="C48" s="286"/>
      <c r="D48" s="286"/>
      <c r="E48" s="286"/>
      <c r="F48" s="286"/>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L49" zoomScale="80" zoomScaleNormal="100" zoomScaleSheetLayoutView="80" workbookViewId="0">
      <selection activeCell="Q50" sqref="Q5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302</v>
      </c>
      <c r="B1" s="314"/>
      <c r="C1" s="314"/>
      <c r="D1" s="314"/>
      <c r="E1" s="314"/>
      <c r="F1" s="314"/>
      <c r="G1" s="314"/>
      <c r="H1" s="314"/>
      <c r="I1" s="314"/>
      <c r="J1" s="314"/>
      <c r="K1" s="56"/>
    </row>
    <row r="2" spans="1:23" ht="15.75" x14ac:dyDescent="0.2">
      <c r="A2" s="2"/>
      <c r="B2" s="3"/>
      <c r="C2" s="315" t="s">
        <v>303</v>
      </c>
      <c r="D2" s="315"/>
      <c r="E2" s="10"/>
      <c r="F2" s="4" t="s">
        <v>0</v>
      </c>
      <c r="G2" s="10"/>
      <c r="H2" s="58"/>
      <c r="I2" s="58"/>
      <c r="J2" s="58"/>
      <c r="K2" s="59"/>
      <c r="V2" s="60" t="s">
        <v>355</v>
      </c>
    </row>
    <row r="3" spans="1:23" ht="13.5" customHeight="1" thickBot="1" x14ac:dyDescent="0.25">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19"/>
      <c r="B4" s="320"/>
      <c r="C4" s="320"/>
      <c r="D4" s="320"/>
      <c r="E4" s="320"/>
      <c r="F4" s="320"/>
      <c r="G4" s="32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2.5" x14ac:dyDescent="0.2">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374</v>
      </c>
      <c r="B7" s="302"/>
      <c r="C7" s="302"/>
      <c r="D7" s="302"/>
      <c r="E7" s="302"/>
      <c r="F7" s="302"/>
      <c r="G7" s="6">
        <v>1</v>
      </c>
      <c r="H7" s="65">
        <v>254342000</v>
      </c>
      <c r="I7" s="65">
        <v>0</v>
      </c>
      <c r="J7" s="65">
        <v>26953189</v>
      </c>
      <c r="K7" s="65">
        <v>0</v>
      </c>
      <c r="L7" s="65">
        <v>0</v>
      </c>
      <c r="M7" s="65">
        <v>0</v>
      </c>
      <c r="N7" s="65">
        <v>0</v>
      </c>
      <c r="O7" s="65">
        <v>0</v>
      </c>
      <c r="P7" s="65">
        <v>0</v>
      </c>
      <c r="Q7" s="65">
        <v>0</v>
      </c>
      <c r="R7" s="65">
        <v>0</v>
      </c>
      <c r="S7" s="65">
        <v>60245981</v>
      </c>
      <c r="T7" s="65">
        <v>15238825</v>
      </c>
      <c r="U7" s="66">
        <f>H7+I7+J7+K7-L7+M7+N7+O7+P7+Q7+R7+S7+T7</f>
        <v>356779995</v>
      </c>
      <c r="V7" s="65">
        <v>0</v>
      </c>
      <c r="W7" s="66">
        <f>U7+V7</f>
        <v>356779995</v>
      </c>
    </row>
    <row r="8" spans="1:23" x14ac:dyDescent="0.2">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6" t="s">
        <v>375</v>
      </c>
      <c r="B10" s="316"/>
      <c r="C10" s="316"/>
      <c r="D10" s="316"/>
      <c r="E10" s="316"/>
      <c r="F10" s="316"/>
      <c r="G10" s="7">
        <v>4</v>
      </c>
      <c r="H10" s="66">
        <f>H7+H8+H9</f>
        <v>254342000</v>
      </c>
      <c r="I10" s="66">
        <f t="shared" ref="I10:W10" si="2">I7+I8+I9</f>
        <v>0</v>
      </c>
      <c r="J10" s="66">
        <f t="shared" si="2"/>
        <v>26953189</v>
      </c>
      <c r="K10" s="66">
        <f>K7+K8+K9</f>
        <v>0</v>
      </c>
      <c r="L10" s="66">
        <f t="shared" si="2"/>
        <v>0</v>
      </c>
      <c r="M10" s="66">
        <f t="shared" si="2"/>
        <v>0</v>
      </c>
      <c r="N10" s="66">
        <f t="shared" si="2"/>
        <v>0</v>
      </c>
      <c r="O10" s="66">
        <f t="shared" si="2"/>
        <v>0</v>
      </c>
      <c r="P10" s="66">
        <f t="shared" si="2"/>
        <v>0</v>
      </c>
      <c r="Q10" s="66">
        <f t="shared" si="2"/>
        <v>0</v>
      </c>
      <c r="R10" s="66">
        <f t="shared" si="2"/>
        <v>0</v>
      </c>
      <c r="S10" s="66">
        <f t="shared" si="2"/>
        <v>60245981</v>
      </c>
      <c r="T10" s="66">
        <f t="shared" si="2"/>
        <v>15238825</v>
      </c>
      <c r="U10" s="66">
        <f t="shared" si="2"/>
        <v>356779995</v>
      </c>
      <c r="V10" s="66">
        <f t="shared" si="2"/>
        <v>0</v>
      </c>
      <c r="W10" s="66">
        <f t="shared" si="2"/>
        <v>356779995</v>
      </c>
    </row>
    <row r="11" spans="1:23" x14ac:dyDescent="0.2">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18845574</v>
      </c>
      <c r="U11" s="66">
        <f>H11+I11+J11+K11-L11+M11+N11+O11+P11+Q11+R11+S11+T11</f>
        <v>18845574</v>
      </c>
      <c r="V11" s="65">
        <v>0</v>
      </c>
      <c r="W11" s="66">
        <f t="shared" ref="W11:W28" si="3">U11+V11</f>
        <v>18845574</v>
      </c>
    </row>
    <row r="12" spans="1:23" x14ac:dyDescent="0.2">
      <c r="A12" s="295" t="s">
        <v>326</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5" t="s">
        <v>327</v>
      </c>
      <c r="B13" s="295"/>
      <c r="C13" s="295"/>
      <c r="D13" s="295"/>
      <c r="E13" s="295"/>
      <c r="F13" s="29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5" t="s">
        <v>332</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5" t="s">
        <v>333</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5" t="s">
        <v>335</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5" t="s">
        <v>338</v>
      </c>
      <c r="B24" s="295"/>
      <c r="C24" s="295"/>
      <c r="D24" s="295"/>
      <c r="E24" s="295"/>
      <c r="F24" s="29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5" t="s">
        <v>339</v>
      </c>
      <c r="B25" s="295"/>
      <c r="C25" s="295"/>
      <c r="D25" s="295"/>
      <c r="E25" s="295"/>
      <c r="F25" s="295"/>
      <c r="G25" s="6">
        <v>19</v>
      </c>
      <c r="H25" s="65">
        <v>0</v>
      </c>
      <c r="I25" s="65">
        <v>0</v>
      </c>
      <c r="J25" s="65">
        <v>0</v>
      </c>
      <c r="K25" s="65">
        <v>0</v>
      </c>
      <c r="L25" s="65">
        <v>0</v>
      </c>
      <c r="M25" s="65">
        <v>0</v>
      </c>
      <c r="N25" s="65">
        <v>0</v>
      </c>
      <c r="O25" s="65">
        <v>0</v>
      </c>
      <c r="P25" s="65">
        <v>0</v>
      </c>
      <c r="Q25" s="65">
        <v>0</v>
      </c>
      <c r="R25" s="65">
        <v>0</v>
      </c>
      <c r="S25" s="65">
        <v>-10809535</v>
      </c>
      <c r="T25" s="65">
        <v>0</v>
      </c>
      <c r="U25" s="66">
        <f t="shared" si="4"/>
        <v>-10809535</v>
      </c>
      <c r="V25" s="65">
        <v>0</v>
      </c>
      <c r="W25" s="66">
        <f t="shared" si="3"/>
        <v>-10809535</v>
      </c>
    </row>
    <row r="26" spans="1:23" x14ac:dyDescent="0.2">
      <c r="A26" s="295" t="s">
        <v>340</v>
      </c>
      <c r="B26" s="295"/>
      <c r="C26" s="295"/>
      <c r="D26" s="295"/>
      <c r="E26" s="295"/>
      <c r="F26" s="295"/>
      <c r="G26" s="6">
        <v>20</v>
      </c>
      <c r="H26" s="65">
        <v>0</v>
      </c>
      <c r="I26" s="65">
        <v>0</v>
      </c>
      <c r="J26" s="65">
        <v>0</v>
      </c>
      <c r="K26" s="65">
        <v>0</v>
      </c>
      <c r="L26" s="65">
        <v>0</v>
      </c>
      <c r="M26" s="65">
        <v>0</v>
      </c>
      <c r="N26" s="65">
        <v>0</v>
      </c>
      <c r="O26" s="65">
        <v>0</v>
      </c>
      <c r="P26" s="65">
        <v>0</v>
      </c>
      <c r="Q26" s="65">
        <v>0</v>
      </c>
      <c r="R26" s="65">
        <v>0</v>
      </c>
      <c r="S26" s="65">
        <v>15238825</v>
      </c>
      <c r="T26" s="65">
        <v>-15238825</v>
      </c>
      <c r="U26" s="66">
        <f t="shared" si="4"/>
        <v>0</v>
      </c>
      <c r="V26" s="65">
        <v>0</v>
      </c>
      <c r="W26" s="66">
        <f t="shared" si="3"/>
        <v>0</v>
      </c>
    </row>
    <row r="27" spans="1:23" x14ac:dyDescent="0.2">
      <c r="A27" s="295" t="s">
        <v>341</v>
      </c>
      <c r="B27" s="295"/>
      <c r="C27" s="295"/>
      <c r="D27" s="295"/>
      <c r="E27" s="295"/>
      <c r="F27" s="29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3" t="s">
        <v>376</v>
      </c>
      <c r="B29" s="303"/>
      <c r="C29" s="303"/>
      <c r="D29" s="303"/>
      <c r="E29" s="303"/>
      <c r="F29" s="303"/>
      <c r="G29" s="8">
        <v>23</v>
      </c>
      <c r="H29" s="68">
        <f>SUM(H10:H28)</f>
        <v>254342000</v>
      </c>
      <c r="I29" s="68">
        <f t="shared" ref="I29:W29" si="5">SUM(I10:I28)</f>
        <v>0</v>
      </c>
      <c r="J29" s="68">
        <f t="shared" si="5"/>
        <v>26953189</v>
      </c>
      <c r="K29" s="68">
        <f t="shared" si="5"/>
        <v>0</v>
      </c>
      <c r="L29" s="68">
        <f t="shared" si="5"/>
        <v>0</v>
      </c>
      <c r="M29" s="68">
        <f t="shared" si="5"/>
        <v>0</v>
      </c>
      <c r="N29" s="68">
        <f t="shared" si="5"/>
        <v>0</v>
      </c>
      <c r="O29" s="68">
        <f t="shared" si="5"/>
        <v>0</v>
      </c>
      <c r="P29" s="68">
        <f t="shared" si="5"/>
        <v>0</v>
      </c>
      <c r="Q29" s="68">
        <f t="shared" si="5"/>
        <v>0</v>
      </c>
      <c r="R29" s="68">
        <f t="shared" si="5"/>
        <v>0</v>
      </c>
      <c r="S29" s="68">
        <f t="shared" si="5"/>
        <v>64675271</v>
      </c>
      <c r="T29" s="68">
        <f t="shared" si="5"/>
        <v>18845574</v>
      </c>
      <c r="U29" s="68">
        <f t="shared" si="5"/>
        <v>364816034</v>
      </c>
      <c r="V29" s="68">
        <f t="shared" si="5"/>
        <v>0</v>
      </c>
      <c r="W29" s="68">
        <f t="shared" si="5"/>
        <v>364816034</v>
      </c>
    </row>
    <row r="30" spans="1:23" x14ac:dyDescent="0.2">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344</v>
      </c>
      <c r="B31" s="299"/>
      <c r="C31" s="299"/>
      <c r="D31" s="299"/>
      <c r="E31" s="299"/>
      <c r="F31" s="29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9" t="s">
        <v>345</v>
      </c>
      <c r="B32" s="299"/>
      <c r="C32" s="299"/>
      <c r="D32" s="299"/>
      <c r="E32" s="299"/>
      <c r="F32" s="29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18845574</v>
      </c>
      <c r="U32" s="66">
        <f t="shared" si="7"/>
        <v>18845574</v>
      </c>
      <c r="V32" s="66">
        <f t="shared" si="7"/>
        <v>0</v>
      </c>
      <c r="W32" s="66">
        <f t="shared" si="7"/>
        <v>18845574</v>
      </c>
    </row>
    <row r="33" spans="1:23" ht="30.75" customHeight="1" x14ac:dyDescent="0.2">
      <c r="A33" s="300" t="s">
        <v>346</v>
      </c>
      <c r="B33" s="300"/>
      <c r="C33" s="300"/>
      <c r="D33" s="300"/>
      <c r="E33" s="300"/>
      <c r="F33" s="30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4429290</v>
      </c>
      <c r="T33" s="68">
        <f t="shared" si="8"/>
        <v>-15238825</v>
      </c>
      <c r="U33" s="68">
        <f t="shared" si="8"/>
        <v>-10809535</v>
      </c>
      <c r="V33" s="68">
        <f t="shared" si="8"/>
        <v>0</v>
      </c>
      <c r="W33" s="68">
        <f t="shared" si="8"/>
        <v>-10809535</v>
      </c>
    </row>
    <row r="34" spans="1:23" x14ac:dyDescent="0.2">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377</v>
      </c>
      <c r="B35" s="302"/>
      <c r="C35" s="302"/>
      <c r="D35" s="302"/>
      <c r="E35" s="302"/>
      <c r="F35" s="302"/>
      <c r="G35" s="6">
        <v>27</v>
      </c>
      <c r="H35" s="65">
        <v>254342000</v>
      </c>
      <c r="I35" s="65">
        <v>0</v>
      </c>
      <c r="J35" s="65">
        <v>26953189</v>
      </c>
      <c r="K35" s="65">
        <v>0</v>
      </c>
      <c r="L35" s="65">
        <v>0</v>
      </c>
      <c r="M35" s="65">
        <v>0</v>
      </c>
      <c r="N35" s="65">
        <v>0</v>
      </c>
      <c r="O35" s="65">
        <v>0</v>
      </c>
      <c r="P35" s="65">
        <v>0</v>
      </c>
      <c r="Q35" s="65">
        <v>0</v>
      </c>
      <c r="R35" s="65">
        <v>0</v>
      </c>
      <c r="S35" s="65">
        <v>64675271</v>
      </c>
      <c r="T35" s="65">
        <v>18845574</v>
      </c>
      <c r="U35" s="69">
        <f t="shared" ref="U35:U37" si="9">H35+I35+J35+K35-L35+M35+N35+O35+P35+Q35+R35+S35+T35</f>
        <v>364816034</v>
      </c>
      <c r="V35" s="65">
        <v>0</v>
      </c>
      <c r="W35" s="69">
        <f t="shared" ref="W35:W37" si="10">U35+V35</f>
        <v>364816034</v>
      </c>
    </row>
    <row r="36" spans="1:23" x14ac:dyDescent="0.2">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2" t="s">
        <v>378</v>
      </c>
      <c r="B38" s="302"/>
      <c r="C38" s="302"/>
      <c r="D38" s="302"/>
      <c r="E38" s="302"/>
      <c r="F38" s="302"/>
      <c r="G38" s="6">
        <v>30</v>
      </c>
      <c r="H38" s="69">
        <f>H35+H36+H37</f>
        <v>254342000</v>
      </c>
      <c r="I38" s="69">
        <f t="shared" ref="I38:W38" si="11">I35+I36+I37</f>
        <v>0</v>
      </c>
      <c r="J38" s="69">
        <f t="shared" si="11"/>
        <v>26953189</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64675271</v>
      </c>
      <c r="T38" s="69">
        <f t="shared" si="11"/>
        <v>18845574</v>
      </c>
      <c r="U38" s="69">
        <f t="shared" si="11"/>
        <v>364816034</v>
      </c>
      <c r="V38" s="69">
        <f t="shared" si="11"/>
        <v>0</v>
      </c>
      <c r="W38" s="69">
        <f t="shared" si="11"/>
        <v>364816034</v>
      </c>
    </row>
    <row r="39" spans="1:23" x14ac:dyDescent="0.2">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59281896</v>
      </c>
      <c r="U39" s="69">
        <f t="shared" ref="U39:U56" si="12">H39+I39+J39+K39-L39+M39+N39+O39+P39+Q39+R39+S39+T39</f>
        <v>59281896</v>
      </c>
      <c r="V39" s="65">
        <v>0</v>
      </c>
      <c r="W39" s="69">
        <f t="shared" ref="W39:W56" si="13">U39+V39</f>
        <v>59281896</v>
      </c>
    </row>
    <row r="40" spans="1:23" x14ac:dyDescent="0.2">
      <c r="A40" s="295" t="s">
        <v>326</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5" t="s">
        <v>348</v>
      </c>
      <c r="B41" s="295"/>
      <c r="C41" s="295"/>
      <c r="D41" s="295"/>
      <c r="E41" s="295"/>
      <c r="F41" s="29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4454357</v>
      </c>
      <c r="W45" s="69">
        <f t="shared" si="13"/>
        <v>4454357</v>
      </c>
    </row>
    <row r="46" spans="1:23" x14ac:dyDescent="0.2">
      <c r="A46" s="295" t="s">
        <v>332</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5" t="s">
        <v>333</v>
      </c>
      <c r="B47" s="295"/>
      <c r="C47" s="295"/>
      <c r="D47" s="295"/>
      <c r="E47" s="295"/>
      <c r="F47" s="29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5" t="s">
        <v>350</v>
      </c>
      <c r="B49" s="295"/>
      <c r="C49" s="295"/>
      <c r="D49" s="295"/>
      <c r="E49" s="295"/>
      <c r="F49" s="295"/>
      <c r="G49" s="6">
        <v>41</v>
      </c>
      <c r="H49" s="65">
        <v>572326557</v>
      </c>
      <c r="I49" s="65">
        <v>0</v>
      </c>
      <c r="J49" s="65">
        <v>0</v>
      </c>
      <c r="K49" s="65">
        <v>0</v>
      </c>
      <c r="L49" s="65">
        <v>0</v>
      </c>
      <c r="M49" s="65">
        <v>0</v>
      </c>
      <c r="N49" s="65">
        <v>0</v>
      </c>
      <c r="O49" s="65">
        <v>0</v>
      </c>
      <c r="P49" s="65">
        <v>0</v>
      </c>
      <c r="Q49" s="65">
        <v>0</v>
      </c>
      <c r="R49" s="65">
        <v>0</v>
      </c>
      <c r="S49" s="65">
        <v>0</v>
      </c>
      <c r="T49" s="65">
        <v>0</v>
      </c>
      <c r="U49" s="69">
        <f>H49+I49+J49+K49-L49+M49+N49+O49+P49+Q49+R49+S49+T49</f>
        <v>572326557</v>
      </c>
      <c r="V49" s="65">
        <v>0</v>
      </c>
      <c r="W49" s="69">
        <f t="shared" si="13"/>
        <v>572326557</v>
      </c>
    </row>
    <row r="50" spans="1:23" ht="26.25" customHeight="1" x14ac:dyDescent="0.2">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5" t="s">
        <v>338</v>
      </c>
      <c r="B52" s="295"/>
      <c r="C52" s="295"/>
      <c r="D52" s="295"/>
      <c r="E52" s="295"/>
      <c r="F52" s="295"/>
      <c r="G52" s="6">
        <v>44</v>
      </c>
      <c r="H52" s="65">
        <v>0</v>
      </c>
      <c r="I52" s="65">
        <v>0</v>
      </c>
      <c r="J52" s="65">
        <v>0</v>
      </c>
      <c r="K52" s="65">
        <v>0</v>
      </c>
      <c r="L52" s="65">
        <v>40601</v>
      </c>
      <c r="M52" s="65">
        <v>0</v>
      </c>
      <c r="N52" s="65">
        <v>0</v>
      </c>
      <c r="O52" s="65">
        <v>0</v>
      </c>
      <c r="P52" s="65">
        <v>0</v>
      </c>
      <c r="Q52" s="65">
        <v>0</v>
      </c>
      <c r="R52" s="65">
        <v>0</v>
      </c>
      <c r="S52" s="65">
        <v>0</v>
      </c>
      <c r="T52" s="65">
        <v>0</v>
      </c>
      <c r="U52" s="69">
        <f t="shared" si="12"/>
        <v>-40601</v>
      </c>
      <c r="V52" s="65">
        <v>0</v>
      </c>
      <c r="W52" s="69">
        <f t="shared" si="13"/>
        <v>-40601</v>
      </c>
    </row>
    <row r="53" spans="1:23" x14ac:dyDescent="0.2">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-10809535</v>
      </c>
      <c r="T53" s="65">
        <v>0</v>
      </c>
      <c r="U53" s="69">
        <f t="shared" si="12"/>
        <v>-10809535</v>
      </c>
      <c r="V53" s="65">
        <v>613484</v>
      </c>
      <c r="W53" s="69">
        <f t="shared" si="13"/>
        <v>-10196051</v>
      </c>
    </row>
    <row r="54" spans="1:23" x14ac:dyDescent="0.2">
      <c r="A54" s="295" t="s">
        <v>340</v>
      </c>
      <c r="B54" s="295"/>
      <c r="C54" s="295"/>
      <c r="D54" s="295"/>
      <c r="E54" s="295"/>
      <c r="F54" s="295"/>
      <c r="G54" s="6">
        <v>46</v>
      </c>
      <c r="H54" s="65">
        <v>0</v>
      </c>
      <c r="I54" s="65">
        <v>153851432</v>
      </c>
      <c r="J54" s="65">
        <v>0</v>
      </c>
      <c r="K54" s="65">
        <v>0</v>
      </c>
      <c r="L54" s="65">
        <v>0</v>
      </c>
      <c r="M54" s="65">
        <v>0</v>
      </c>
      <c r="N54" s="65">
        <v>0</v>
      </c>
      <c r="O54" s="65">
        <v>0</v>
      </c>
      <c r="P54" s="65">
        <v>0</v>
      </c>
      <c r="Q54" s="65">
        <v>0</v>
      </c>
      <c r="R54" s="65">
        <v>0</v>
      </c>
      <c r="S54" s="65">
        <v>20218934</v>
      </c>
      <c r="T54" s="65">
        <v>-18845574</v>
      </c>
      <c r="U54" s="69">
        <f t="shared" si="12"/>
        <v>155224792</v>
      </c>
      <c r="V54" s="65">
        <v>249813</v>
      </c>
      <c r="W54" s="69">
        <f t="shared" si="13"/>
        <v>155474605</v>
      </c>
    </row>
    <row r="55" spans="1:23" x14ac:dyDescent="0.2">
      <c r="A55" s="295" t="s">
        <v>341</v>
      </c>
      <c r="B55" s="295"/>
      <c r="C55" s="295"/>
      <c r="D55" s="295"/>
      <c r="E55" s="295"/>
      <c r="F55" s="29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6" t="s">
        <v>379</v>
      </c>
      <c r="B57" s="296"/>
      <c r="C57" s="296"/>
      <c r="D57" s="296"/>
      <c r="E57" s="296"/>
      <c r="F57" s="296"/>
      <c r="G57" s="9">
        <v>49</v>
      </c>
      <c r="H57" s="70">
        <f>SUM(H38:H56)</f>
        <v>826668557</v>
      </c>
      <c r="I57" s="70">
        <f t="shared" ref="I57:W57" si="14">SUM(I38:I56)</f>
        <v>153851432</v>
      </c>
      <c r="J57" s="70">
        <f t="shared" si="14"/>
        <v>26953189</v>
      </c>
      <c r="K57" s="70">
        <f t="shared" si="14"/>
        <v>0</v>
      </c>
      <c r="L57" s="70">
        <f t="shared" si="14"/>
        <v>40601</v>
      </c>
      <c r="M57" s="70">
        <f t="shared" si="14"/>
        <v>0</v>
      </c>
      <c r="N57" s="70">
        <f t="shared" si="14"/>
        <v>0</v>
      </c>
      <c r="O57" s="70">
        <f t="shared" si="14"/>
        <v>0</v>
      </c>
      <c r="P57" s="70">
        <f t="shared" si="14"/>
        <v>0</v>
      </c>
      <c r="Q57" s="70">
        <f t="shared" si="14"/>
        <v>0</v>
      </c>
      <c r="R57" s="70">
        <f t="shared" si="14"/>
        <v>0</v>
      </c>
      <c r="S57" s="70">
        <f t="shared" si="14"/>
        <v>74084670</v>
      </c>
      <c r="T57" s="70">
        <f t="shared" si="14"/>
        <v>59281896</v>
      </c>
      <c r="U57" s="70">
        <f t="shared" si="14"/>
        <v>1140799143</v>
      </c>
      <c r="V57" s="70">
        <f t="shared" si="14"/>
        <v>5317654</v>
      </c>
      <c r="W57" s="70">
        <f t="shared" si="14"/>
        <v>1146116797</v>
      </c>
    </row>
    <row r="58" spans="1:23" x14ac:dyDescent="0.2">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352</v>
      </c>
      <c r="B59" s="293"/>
      <c r="C59" s="293"/>
      <c r="D59" s="293"/>
      <c r="E59" s="293"/>
      <c r="F59" s="29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4454357</v>
      </c>
      <c r="W59" s="69">
        <f t="shared" si="15"/>
        <v>4454357</v>
      </c>
    </row>
    <row r="60" spans="1:23" ht="27.75" customHeight="1" x14ac:dyDescent="0.2">
      <c r="A60" s="293" t="s">
        <v>353</v>
      </c>
      <c r="B60" s="293"/>
      <c r="C60" s="293"/>
      <c r="D60" s="293"/>
      <c r="E60" s="293"/>
      <c r="F60" s="29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59281896</v>
      </c>
      <c r="U60" s="69">
        <f t="shared" si="16"/>
        <v>59281896</v>
      </c>
      <c r="V60" s="69">
        <f t="shared" si="16"/>
        <v>4454357</v>
      </c>
      <c r="W60" s="69">
        <f t="shared" si="16"/>
        <v>63736253</v>
      </c>
    </row>
    <row r="61" spans="1:23" ht="29.25" customHeight="1" x14ac:dyDescent="0.2">
      <c r="A61" s="294" t="s">
        <v>354</v>
      </c>
      <c r="B61" s="294"/>
      <c r="C61" s="294"/>
      <c r="D61" s="294"/>
      <c r="E61" s="294"/>
      <c r="F61" s="294"/>
      <c r="G61" s="9">
        <v>52</v>
      </c>
      <c r="H61" s="70">
        <f>SUM(H49:H56)</f>
        <v>572326557</v>
      </c>
      <c r="I61" s="70">
        <f t="shared" ref="I61:W61" si="17">SUM(I49:I56)</f>
        <v>153851432</v>
      </c>
      <c r="J61" s="70">
        <f t="shared" si="17"/>
        <v>0</v>
      </c>
      <c r="K61" s="70">
        <f t="shared" si="17"/>
        <v>0</v>
      </c>
      <c r="L61" s="70">
        <f t="shared" si="17"/>
        <v>40601</v>
      </c>
      <c r="M61" s="70">
        <f t="shared" si="17"/>
        <v>0</v>
      </c>
      <c r="N61" s="70">
        <f t="shared" si="17"/>
        <v>0</v>
      </c>
      <c r="O61" s="70">
        <f t="shared" si="17"/>
        <v>0</v>
      </c>
      <c r="P61" s="70">
        <f t="shared" si="17"/>
        <v>0</v>
      </c>
      <c r="Q61" s="70">
        <f t="shared" si="17"/>
        <v>0</v>
      </c>
      <c r="R61" s="70">
        <f t="shared" si="17"/>
        <v>0</v>
      </c>
      <c r="S61" s="70">
        <f t="shared" si="17"/>
        <v>9409399</v>
      </c>
      <c r="T61" s="70">
        <f t="shared" si="17"/>
        <v>-18845574</v>
      </c>
      <c r="U61" s="70">
        <f t="shared" si="17"/>
        <v>716701213</v>
      </c>
      <c r="V61" s="70">
        <f t="shared" si="17"/>
        <v>863297</v>
      </c>
      <c r="W61" s="70">
        <f t="shared" si="17"/>
        <v>717564510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23" t="s">
        <v>414</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0DC79EA54714043B59A3167C6BA36BA" ma:contentTypeVersion="11" ma:contentTypeDescription="Stvaranje novog dokumenta." ma:contentTypeScope="" ma:versionID="22c02e0c04c01bde794941008a938127">
  <xsd:schema xmlns:xsd="http://www.w3.org/2001/XMLSchema" xmlns:xs="http://www.w3.org/2001/XMLSchema" xmlns:p="http://schemas.microsoft.com/office/2006/metadata/properties" xmlns:ns3="4649d2ef-b736-4f27-b8b2-14763740838e" xmlns:ns4="cbdeb9fa-fa21-48c1-b576-476abfe76614" targetNamespace="http://schemas.microsoft.com/office/2006/metadata/properties" ma:root="true" ma:fieldsID="3c33348636ef2cb66f85331f288d8d2a" ns3:_="" ns4:_="">
    <xsd:import namespace="4649d2ef-b736-4f27-b8b2-14763740838e"/>
    <xsd:import namespace="cbdeb9fa-fa21-48c1-b576-476abfe766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9d2ef-b736-4f27-b8b2-147637408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deb9fa-fa21-48c1-b576-476abfe7661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SharingHintHash" ma:index="18"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schemas.microsoft.com/office/2006/metadata/properties"/>
    <ds:schemaRef ds:uri="http://purl.org/dc/terms/"/>
    <ds:schemaRef ds:uri="cbdeb9fa-fa21-48c1-b576-476abfe76614"/>
    <ds:schemaRef ds:uri="http://schemas.openxmlformats.org/package/2006/metadata/core-properties"/>
    <ds:schemaRef ds:uri="http://schemas.microsoft.com/office/infopath/2007/PartnerControls"/>
    <ds:schemaRef ds:uri="4649d2ef-b736-4f27-b8b2-14763740838e"/>
    <ds:schemaRef ds:uri="http://www.w3.org/XML/1998/namespace"/>
    <ds:schemaRef ds:uri="http://purl.org/dc/dcmitype/"/>
  </ds:schemaRefs>
</ds:datastoreItem>
</file>

<file path=customXml/itemProps3.xml><?xml version="1.0" encoding="utf-8"?>
<ds:datastoreItem xmlns:ds="http://schemas.openxmlformats.org/officeDocument/2006/customXml" ds:itemID="{12EC81B0-98D9-4566-980E-08EC65B40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9d2ef-b736-4f27-b8b2-14763740838e"/>
    <ds:schemaRef ds:uri="cbdeb9fa-fa21-48c1-b576-476abfe76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Bošković</cp:lastModifiedBy>
  <cp:lastPrinted>2018-04-25T06:49:36Z</cp:lastPrinted>
  <dcterms:created xsi:type="dcterms:W3CDTF">2008-10-17T11:51:54Z</dcterms:created>
  <dcterms:modified xsi:type="dcterms:W3CDTF">2020-02-27T07:10:17Z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0x01010060DC79EA54714043B59A3167C6BA36BA</vt:lpwstr>
  </property>
</Properties>
</file>