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<sst xmlns="http://schemas.openxmlformats.org/spreadsheetml/2006/main" count="395" uniqueCount="343">
  <si>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</si>
  <si>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</si>
  <si>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</si>
  <si>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</si>
  <si>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</si>
  <si>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</si>
  <si>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</si>
  <si>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</si>
  <si>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</si>
  <si>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</si>
  <si>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</si>
  <si>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</si>
  <si>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</si>
  <si>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</si>
  <si>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</si>
  <si>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</si>
  <si>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</si>
  <si>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</si>
  <si>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</si>
  <si>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</si>
  <si>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</si>
  <si>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</si>
  <si>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</si>
  <si>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</si>
  <si>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</si>
  <si>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</si>
  <si>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</si>
  <si>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</si>
  <si>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</si>
  <si>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</si>
  <si>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</si>
  <si>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</si>
  <si>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</si>
  <si>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</si>
  <si>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</si>
  <si>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</si>
  <si>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</si>
  <si>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</si>
  <si>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</si>
  <si>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</si>
  <si>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</si>
  <si>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</si>
  <si>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</si>
  <si>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</si>
  <si>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</si>
  <si>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</si>
  <si>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</si>
  <si>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</si>
  <si>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</si>
  <si>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</si>
  <si>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</si>
  <si>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</si>
  <si>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</si>
  <si>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</si>
  <si>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</si>
  <si>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</si>
  <si>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</si>
  <si>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</si>
  <si>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</si>
  <si>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</si>
  <si>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</si>
  <si>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</si>
  <si>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</si>
  <si>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</si>
  <si>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</si>
  <si>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</si>
  <si>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</si>
  <si>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</si>
  <si>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</si>
  <si>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</si>
  <si>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</si>
  <si>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</si>
  <si>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</si>
  <si>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</si>
  <si>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</si>
  <si>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</si>
  <si>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</si>
  <si>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</si>
  <si>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</si>
  <si>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</si>
  <si>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</si>
  <si>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</si>
  <si>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</si>
  <si>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</si>
  <si>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</si>
  <si>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</si>
  <si>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</si>
  <si>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</si>
  <si>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</si>
  <si>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</si>
  <si>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</si>
  <si>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</si>
  <si>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</si>
  <si>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</si>
  <si>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</si>
  <si>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</si>
  <si>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</si>
  <si>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</si>
  <si>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</si>
  <si>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</si>
  <si>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</si>
  <si>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</si>
  <si>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</si>
  <si>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</si>
  <si>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</si>
  <si>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</si>
  <si>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</si>
  <si>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</si>
  <si>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</si>
  <si>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</si>
  <si>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</si>
  <si>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</si>
  <si>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</si>
  <si>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</si>
  <si>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</si>
  <si>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</si>
  <si>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</si>
  <si>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</si>
  <si>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</si>
  <si>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</si>
  <si>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</si>
  <si>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</si>
  <si>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</si>
  <si>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</si>
  <si>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</si>
  <si>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</si>
  <si>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</si>
  <si>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</si>
  <si>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</si>
  <si>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</si>
  <si>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</si>
  <si>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</si>
  <si>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</si>
  <si>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</si>
  <si>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</si>
  <si>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</si>
  <si>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</si>
  <si>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</si>
  <si>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</si>
  <si>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</si>
  <si>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</si>
  <si>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</si>
  <si>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</si>
  <si>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</si>
  <si>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</si>
  <si>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</si>
  <si>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</si>
  <si>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</si>
  <si>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</si>
  <si>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</si>
  <si>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</si>
  <si>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</si>
  <si>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</si>
  <si>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</si>
  <si>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</si>
  <si>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</si>
  <si>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</si>
  <si>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</si>
  <si>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</si>
  <si>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</si>
  <si>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</si>
  <si>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</si>
  <si>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</si>
  <si>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</si>
  <si>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</si>
  <si>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</si>
  <si>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</si>
  <si>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</si>
  <si>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</si>
  <si>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</si>
  <si>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</si>
  <si>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</si>
  <si>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</si>
  <si>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</si>
  <si>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</si>
  <si>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</si>
  <si>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</si>
  <si>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</si>
  <si>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</si>
  <si>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</si>
  <si>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</si>
  <si>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</si>
  <si>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</si>
  <si>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</si>
  <si>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</si>
  <si>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</si>
  <si>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</si>
  <si>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</si>
  <si>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</si>
  <si>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</si>
  <si>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</si>
  <si>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</si>
  <si>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</si>
  <si>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</si>
  <si>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</si>
  <si>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</si>
  <si>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</si>
  <si>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</si>
  <si>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</si>
  <si>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</si>
  <si>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</si>
  <si>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</si>
  <si>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</si>
  <si>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</si>
  <si>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</si>
  <si>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</si>
  <si>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</si>
  <si>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</si>
  <si>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</si>
  <si>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</si>
  <si>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</si>
  <si>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</si>
  <si>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</si>
  <si>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</si>
  <si>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</si>
  <si>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</si>
  <si>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</si>
  <si>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</si>
  <si>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</si>
  <si>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</si>
  <si>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</si>
  <si>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</si>
  <si>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</si>
  <si>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</si>
  <si>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</si>
  <si>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</si>
  <si>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</si>
  <si>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</si>
  <si>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</si>
  <si>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</si>
  <si>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</si>
  <si>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</si>
  <si>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</si>
  <si>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</si>
  <si>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</si>
  <si>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</si>
  <si>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</si>
  <si>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</si>
  <si>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</si>
  <si>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</si>
  <si>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</si>
  <si>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</si>
  <si>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</si>
  <si>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</si>
  <si>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</si>
  <si>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</si>
  <si>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</si>
  <si>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</si>
  <si>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</si>
  <si>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</si>
  <si>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</si>
  <si>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</si>
  <si>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</si>
  <si>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</si>
  <si>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</si>
  <si>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</si>
  <si>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</si>
  <si>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</si>
  <si>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</si>
  <si>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</si>
  <si>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</si>
  <si>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</si>
  <si>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</si>
  <si>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</si>
  <si>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</si>
  <si>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</si>
  <si>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</si>
  <si>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</si>
  <si>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</si>
  <si>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</si>
  <si>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</si>
  <si>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</si>
  <si>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</si>
  <si>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</si>
  <si>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</si>
  <si>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</si>
  <si>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</si>
  <si>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</si>
  <si>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</si>
  <si>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</si>
  <si>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</si>
  <si>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</si>
  <si>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</si>
  <si>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</si>
  <si>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</si>
  <si>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</si>
  <si>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</si>
  <si>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</si>
  <si>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</si>
  <si>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</si>
  <si>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</si>
  <si>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</si>
  <si>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</si>
  <si>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</si>
  <si>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</si>
  <si>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</si>
  <si>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</si>
  <si>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</si>
  <si>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</si>
  <si>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</si>
  <si>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</si>
  <si>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</si>
  <si>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</si>
  <si>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</si>
  <si>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</si>
  <si>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</si>
  <si>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</si>
  <si>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</si>
  <si>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</si>
  <si>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</si>
  <si>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</si>
  <si>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</si>
  <si>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</si>
  <si>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</si>
  <si>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</si>
  <si>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</si>
  <si>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</si>
  <si>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</si>
  <si>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</si>
  <si>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</si>
  <si>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</si>
  <si>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</si>
  <si>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</si>
  <si>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</si>
  <si>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</si>
  <si>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</si>
  <si>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</si>
  <si>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</si>
  <si>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</si>
  <si>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</si>
  <si>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</si>
  <si>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PRIMORSKO-GORANSKA ŽUPANIJA</t>
  </si>
  <si>
    <t>NE</t>
  </si>
  <si>
    <t>5510</t>
  </si>
  <si>
    <t>051 667 724</t>
  </si>
  <si>
    <t>051 724 728</t>
  </si>
  <si>
    <t>VLADO MIŠ</t>
  </si>
  <si>
    <t xml:space="preserve">Obveznik: Imperial d.d. </t>
  </si>
  <si>
    <t>Obveznik: Imperial d.d.</t>
  </si>
  <si>
    <t>stanje na dan 31.03.2013.</t>
  </si>
  <si>
    <t>u razdoblju 01.01.2013. do 31.03.2013.</t>
  </si>
  <si>
    <t>BISERKA NOVOTNY, KATARINA BOŠNJAK</t>
  </si>
  <si>
    <t>biserka.novotny@imperial.hr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</si>
</sst>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5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5" xfId="17" applyFont="1" applyFill="1" applyBorder="1" applyAlignment="1" applyProtection="1">
      <alignment/>
      <protection hidden="1"/>
    </xf>
    <xf numFmtId="0" fontId="3" fillId="0" borderId="15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5" xfId="17" applyFont="1" applyFill="1" applyBorder="1" applyAlignment="1" applyProtection="1">
      <alignment horizontal="right" vertical="center"/>
      <protection hidden="1" locked="0"/>
    </xf>
    <xf numFmtId="0" fontId="3" fillId="0" borderId="15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5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5" xfId="17" applyFont="1" applyBorder="1" applyAlignment="1" applyProtection="1">
      <alignment horizontal="left" vertical="top" indent="2"/>
      <protection hidden="1"/>
    </xf>
    <xf numFmtId="0" fontId="3" fillId="0" borderId="15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5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5" xfId="17" applyFont="1" applyBorder="1" applyAlignment="1" applyProtection="1">
      <alignment horizontal="left"/>
      <protection hidden="1"/>
    </xf>
    <xf numFmtId="0" fontId="3" fillId="0" borderId="14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5" xfId="17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7" xfId="17" applyFont="1" applyBorder="1" applyProtection="1">
      <alignment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Protection="1">
      <alignment/>
      <protection hidden="1"/>
    </xf>
    <xf numFmtId="0" fontId="3" fillId="0" borderId="20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Fill="1" applyBorder="1" applyAlignment="1">
      <alignment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  <protection hidden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4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Alignment="1">
      <alignment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8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9" xfId="17" applyFont="1" applyFill="1" applyBorder="1" applyAlignment="1">
      <alignment/>
      <protection/>
    </xf>
    <xf numFmtId="0" fontId="3" fillId="0" borderId="20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19" xfId="17" applyFont="1" applyFill="1" applyBorder="1" applyAlignment="1" applyProtection="1">
      <alignment horizontal="center" vertical="top"/>
      <protection hidden="1"/>
    </xf>
    <xf numFmtId="0" fontId="3" fillId="0" borderId="19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5" xfId="17" applyFont="1" applyBorder="1" applyAlignment="1" applyProtection="1">
      <alignment horizontal="right" wrapText="1"/>
      <protection hidden="1"/>
    </xf>
    <xf numFmtId="49" fontId="4" fillId="0" borderId="18" xfId="16" applyNumberForma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5" xfId="17" applyFont="1" applyBorder="1" applyAlignment="1" applyProtection="1">
      <alignment horizontal="right"/>
      <protection hidden="1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19" xfId="17" applyFont="1" applyFill="1" applyBorder="1" applyAlignment="1">
      <alignment horizontal="left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8" xfId="16" applyFill="1" applyBorder="1" applyAlignment="1" applyProtection="1">
      <alignment/>
      <protection hidden="1" locked="0"/>
    </xf>
    <xf numFmtId="0" fontId="2" fillId="0" borderId="19" xfId="17" applyFont="1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19" xfId="17" applyFont="1" applyFill="1" applyBorder="1" applyAlignment="1">
      <alignment horizontal="left" vertical="center"/>
      <protection/>
    </xf>
    <xf numFmtId="1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5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5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5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biserka.novotny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O23" sqref="O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3" t="s">
        <v>248</v>
      </c>
      <c r="B1" s="164"/>
      <c r="C1" s="16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21">
        <v>41275</v>
      </c>
      <c r="F2" s="12"/>
      <c r="G2" s="13" t="s">
        <v>250</v>
      </c>
      <c r="H2" s="121">
        <v>41364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76" t="s">
        <v>251</v>
      </c>
      <c r="B6" s="177"/>
      <c r="C6" s="158" t="s">
        <v>323</v>
      </c>
      <c r="D6" s="159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98" t="s">
        <v>252</v>
      </c>
      <c r="B8" s="199"/>
      <c r="C8" s="158" t="s">
        <v>324</v>
      </c>
      <c r="D8" s="159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51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71" t="s">
        <v>253</v>
      </c>
      <c r="B10" s="190"/>
      <c r="C10" s="158" t="s">
        <v>325</v>
      </c>
      <c r="D10" s="15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6" t="s">
        <v>254</v>
      </c>
      <c r="B12" s="177"/>
      <c r="C12" s="155" t="s">
        <v>326</v>
      </c>
      <c r="D12" s="187"/>
      <c r="E12" s="187"/>
      <c r="F12" s="187"/>
      <c r="G12" s="187"/>
      <c r="H12" s="187"/>
      <c r="I12" s="179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6" t="s">
        <v>255</v>
      </c>
      <c r="B14" s="177"/>
      <c r="C14" s="188">
        <v>51280</v>
      </c>
      <c r="D14" s="189"/>
      <c r="E14" s="16"/>
      <c r="F14" s="155" t="s">
        <v>327</v>
      </c>
      <c r="G14" s="187"/>
      <c r="H14" s="187"/>
      <c r="I14" s="179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6" t="s">
        <v>256</v>
      </c>
      <c r="B16" s="177"/>
      <c r="C16" s="155" t="s">
        <v>328</v>
      </c>
      <c r="D16" s="187"/>
      <c r="E16" s="187"/>
      <c r="F16" s="187"/>
      <c r="G16" s="187"/>
      <c r="H16" s="187"/>
      <c r="I16" s="179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6" t="s">
        <v>257</v>
      </c>
      <c r="B18" s="177"/>
      <c r="C18" s="183" t="s">
        <v>329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6" t="s">
        <v>258</v>
      </c>
      <c r="B20" s="177"/>
      <c r="C20" s="183" t="s">
        <v>330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6" t="s">
        <v>259</v>
      </c>
      <c r="B22" s="177"/>
      <c r="C22" s="122">
        <v>363</v>
      </c>
      <c r="D22" s="155" t="s">
        <v>327</v>
      </c>
      <c r="E22" s="180"/>
      <c r="F22" s="181"/>
      <c r="G22" s="176"/>
      <c r="H22" s="186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76" t="s">
        <v>260</v>
      </c>
      <c r="B24" s="177"/>
      <c r="C24" s="122">
        <v>8</v>
      </c>
      <c r="D24" s="155" t="s">
        <v>331</v>
      </c>
      <c r="E24" s="180"/>
      <c r="F24" s="180"/>
      <c r="G24" s="181"/>
      <c r="H24" s="52" t="s">
        <v>261</v>
      </c>
      <c r="I24" s="123">
        <v>241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318</v>
      </c>
      <c r="I25" s="97"/>
      <c r="J25" s="10"/>
      <c r="K25" s="10"/>
      <c r="L25" s="10"/>
    </row>
    <row r="26" spans="1:12" ht="12.75">
      <c r="A26" s="176" t="s">
        <v>262</v>
      </c>
      <c r="B26" s="177"/>
      <c r="C26" s="124" t="s">
        <v>332</v>
      </c>
      <c r="D26" s="26"/>
      <c r="E26" s="98"/>
      <c r="F26" s="99"/>
      <c r="G26" s="182" t="s">
        <v>263</v>
      </c>
      <c r="H26" s="177"/>
      <c r="I26" s="125" t="s">
        <v>333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38" t="s">
        <v>264</v>
      </c>
      <c r="B28" s="139"/>
      <c r="C28" s="140"/>
      <c r="D28" s="140"/>
      <c r="E28" s="141" t="s">
        <v>265</v>
      </c>
      <c r="F28" s="142"/>
      <c r="G28" s="142"/>
      <c r="H28" s="143" t="s">
        <v>266</v>
      </c>
      <c r="I28" s="144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46"/>
      <c r="B30" s="150"/>
      <c r="C30" s="150"/>
      <c r="D30" s="151"/>
      <c r="E30" s="146"/>
      <c r="F30" s="150"/>
      <c r="G30" s="150"/>
      <c r="H30" s="158"/>
      <c r="I30" s="159"/>
      <c r="J30" s="10"/>
      <c r="K30" s="10"/>
      <c r="L30" s="10"/>
    </row>
    <row r="31" spans="1:12" ht="12.75">
      <c r="A31" s="93"/>
      <c r="B31" s="23"/>
      <c r="C31" s="22"/>
      <c r="D31" s="147"/>
      <c r="E31" s="147"/>
      <c r="F31" s="147"/>
      <c r="G31" s="148"/>
      <c r="H31" s="16"/>
      <c r="I31" s="102"/>
      <c r="J31" s="10"/>
      <c r="K31" s="10"/>
      <c r="L31" s="10"/>
    </row>
    <row r="32" spans="1:12" ht="12.75">
      <c r="A32" s="146"/>
      <c r="B32" s="150"/>
      <c r="C32" s="150"/>
      <c r="D32" s="151"/>
      <c r="E32" s="146"/>
      <c r="F32" s="150"/>
      <c r="G32" s="150"/>
      <c r="H32" s="158"/>
      <c r="I32" s="159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46"/>
      <c r="B34" s="150"/>
      <c r="C34" s="150"/>
      <c r="D34" s="151"/>
      <c r="E34" s="146"/>
      <c r="F34" s="150"/>
      <c r="G34" s="150"/>
      <c r="H34" s="158"/>
      <c r="I34" s="159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46"/>
      <c r="B36" s="150"/>
      <c r="C36" s="150"/>
      <c r="D36" s="151"/>
      <c r="E36" s="146"/>
      <c r="F36" s="150"/>
      <c r="G36" s="150"/>
      <c r="H36" s="158"/>
      <c r="I36" s="159"/>
      <c r="J36" s="10"/>
      <c r="K36" s="10"/>
      <c r="L36" s="10"/>
    </row>
    <row r="37" spans="1:12" ht="12.75">
      <c r="A37" s="104"/>
      <c r="B37" s="31"/>
      <c r="C37" s="152"/>
      <c r="D37" s="149"/>
      <c r="E37" s="16"/>
      <c r="F37" s="152"/>
      <c r="G37" s="149"/>
      <c r="H37" s="16"/>
      <c r="I37" s="94"/>
      <c r="J37" s="10"/>
      <c r="K37" s="10"/>
      <c r="L37" s="10"/>
    </row>
    <row r="38" spans="1:12" ht="12.75">
      <c r="A38" s="146"/>
      <c r="B38" s="150"/>
      <c r="C38" s="150"/>
      <c r="D38" s="151"/>
      <c r="E38" s="146"/>
      <c r="F38" s="150"/>
      <c r="G38" s="150"/>
      <c r="H38" s="158"/>
      <c r="I38" s="159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46"/>
      <c r="B40" s="150"/>
      <c r="C40" s="150"/>
      <c r="D40" s="151"/>
      <c r="E40" s="146"/>
      <c r="F40" s="150"/>
      <c r="G40" s="150"/>
      <c r="H40" s="158"/>
      <c r="I40" s="159"/>
      <c r="J40" s="10"/>
      <c r="K40" s="10"/>
      <c r="L40" s="10"/>
    </row>
    <row r="41" spans="1:12" ht="12.75">
      <c r="A41" s="126"/>
      <c r="B41" s="34"/>
      <c r="C41" s="34"/>
      <c r="D41" s="34"/>
      <c r="E41" s="24"/>
      <c r="F41" s="127"/>
      <c r="G41" s="127"/>
      <c r="H41" s="128"/>
      <c r="I41" s="105"/>
      <c r="J41" s="10"/>
      <c r="K41" s="10"/>
      <c r="L41" s="10"/>
    </row>
    <row r="42" spans="1:12" ht="12.75">
      <c r="A42" s="104"/>
      <c r="B42" s="31"/>
      <c r="C42" s="32"/>
      <c r="D42" s="33"/>
      <c r="E42" s="16"/>
      <c r="F42" s="32"/>
      <c r="G42" s="33"/>
      <c r="H42" s="16"/>
      <c r="I42" s="94"/>
      <c r="J42" s="10"/>
      <c r="K42" s="10"/>
      <c r="L42" s="10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0"/>
      <c r="K43" s="10"/>
      <c r="L43" s="10"/>
    </row>
    <row r="44" spans="1:12" ht="12.75">
      <c r="A44" s="171" t="s">
        <v>267</v>
      </c>
      <c r="B44" s="172"/>
      <c r="C44" s="158"/>
      <c r="D44" s="159"/>
      <c r="E44" s="27"/>
      <c r="F44" s="155"/>
      <c r="G44" s="150"/>
      <c r="H44" s="150"/>
      <c r="I44" s="151"/>
      <c r="J44" s="10"/>
      <c r="K44" s="10"/>
      <c r="L44" s="10"/>
    </row>
    <row r="45" spans="1:12" ht="12.75">
      <c r="A45" s="104"/>
      <c r="B45" s="31"/>
      <c r="C45" s="152"/>
      <c r="D45" s="149"/>
      <c r="E45" s="16"/>
      <c r="F45" s="152"/>
      <c r="G45" s="145"/>
      <c r="H45" s="36"/>
      <c r="I45" s="108"/>
      <c r="J45" s="10"/>
      <c r="K45" s="10"/>
      <c r="L45" s="10"/>
    </row>
    <row r="46" spans="1:12" ht="12.75">
      <c r="A46" s="171" t="s">
        <v>268</v>
      </c>
      <c r="B46" s="172"/>
      <c r="C46" s="155" t="s">
        <v>341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3"/>
      <c r="B47" s="23"/>
      <c r="C47" s="22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71" t="s">
        <v>270</v>
      </c>
      <c r="B48" s="172"/>
      <c r="C48" s="178" t="s">
        <v>334</v>
      </c>
      <c r="D48" s="174"/>
      <c r="E48" s="175"/>
      <c r="F48" s="16"/>
      <c r="G48" s="52" t="s">
        <v>271</v>
      </c>
      <c r="H48" s="178" t="s">
        <v>335</v>
      </c>
      <c r="I48" s="175"/>
      <c r="J48" s="10"/>
      <c r="K48" s="10"/>
      <c r="L48" s="10"/>
    </row>
    <row r="49" spans="1:12" ht="12.75">
      <c r="A49" s="93"/>
      <c r="B49" s="23"/>
      <c r="C49" s="22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71" t="s">
        <v>257</v>
      </c>
      <c r="B50" s="172"/>
      <c r="C50" s="173" t="s">
        <v>342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3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6" t="s">
        <v>272</v>
      </c>
      <c r="B52" s="177"/>
      <c r="C52" s="178" t="s">
        <v>336</v>
      </c>
      <c r="D52" s="174"/>
      <c r="E52" s="174"/>
      <c r="F52" s="174"/>
      <c r="G52" s="174"/>
      <c r="H52" s="174"/>
      <c r="I52" s="179"/>
      <c r="J52" s="10"/>
      <c r="K52" s="10"/>
      <c r="L52" s="10"/>
    </row>
    <row r="53" spans="1:12" ht="12.75">
      <c r="A53" s="109"/>
      <c r="B53" s="21"/>
      <c r="C53" s="165" t="s">
        <v>273</v>
      </c>
      <c r="D53" s="165"/>
      <c r="E53" s="165"/>
      <c r="F53" s="165"/>
      <c r="G53" s="165"/>
      <c r="H53" s="165"/>
      <c r="I53" s="110"/>
      <c r="J53" s="10"/>
      <c r="K53" s="10"/>
      <c r="L53" s="10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0"/>
      <c r="K54" s="10"/>
      <c r="L54" s="10"/>
    </row>
    <row r="55" spans="1:12" ht="12.75">
      <c r="A55" s="109"/>
      <c r="B55" s="153" t="s">
        <v>274</v>
      </c>
      <c r="C55" s="154"/>
      <c r="D55" s="154"/>
      <c r="E55" s="154"/>
      <c r="F55" s="50"/>
      <c r="G55" s="50"/>
      <c r="H55" s="50"/>
      <c r="I55" s="111"/>
      <c r="J55" s="10"/>
      <c r="K55" s="10"/>
      <c r="L55" s="10"/>
    </row>
    <row r="56" spans="1:12" ht="12.75">
      <c r="A56" s="109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.75">
      <c r="A57" s="109"/>
      <c r="B57" s="160" t="s">
        <v>307</v>
      </c>
      <c r="C57" s="161"/>
      <c r="D57" s="161"/>
      <c r="E57" s="161"/>
      <c r="F57" s="161"/>
      <c r="G57" s="161"/>
      <c r="H57" s="161"/>
      <c r="I57" s="111"/>
      <c r="J57" s="10"/>
      <c r="K57" s="10"/>
      <c r="L57" s="10"/>
    </row>
    <row r="58" spans="1:12" ht="12.75">
      <c r="A58" s="109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.75">
      <c r="A59" s="109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6"/>
      <c r="C61" s="16"/>
      <c r="D61" s="16"/>
      <c r="E61" s="16"/>
      <c r="F61" s="16"/>
      <c r="G61" s="38"/>
      <c r="H61" s="39"/>
      <c r="I61" s="116"/>
      <c r="J61" s="10"/>
      <c r="K61" s="10"/>
      <c r="L61" s="10"/>
    </row>
    <row r="62" spans="1:12" ht="12.75">
      <c r="A62" s="89"/>
      <c r="B62" s="16"/>
      <c r="C62" s="16"/>
      <c r="D62" s="16"/>
      <c r="E62" s="21" t="s">
        <v>276</v>
      </c>
      <c r="F62" s="98"/>
      <c r="G62" s="166" t="s">
        <v>277</v>
      </c>
      <c r="H62" s="167"/>
      <c r="I62" s="168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69"/>
      <c r="H63" s="170"/>
      <c r="I63" s="120"/>
      <c r="J63" s="10"/>
      <c r="K63" s="10"/>
      <c r="L63" s="10"/>
    </row>
  </sheetData>
  <sheetProtection/>
  <protectedRanges>
    <protectedRange sqref="E2 H2 C6:D6 C8:D8 C10:D10 C12:I12 C14:D14 F14:I14 C16:I16 A34:D34 A32:I32 I24 A30:I30 I26" name="Range1"/>
    <protectedRange sqref="C18:I18" name="Range1_1"/>
    <protectedRange sqref="C20:I20" name="Range1_2"/>
    <protectedRange sqref="C22:F22" name="Range1_3"/>
    <protectedRange sqref="C24:G24" name="Range1_4"/>
    <protectedRange sqref="C26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biserka.novotny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64">
      <selection activeCell="K66" sqref="K66"/>
    </sheetView>
  </sheetViews>
  <sheetFormatPr defaultColWidth="9.140625" defaultRowHeight="12.75"/>
  <cols>
    <col min="1" max="9" width="9.140625" style="53" customWidth="1"/>
    <col min="10" max="10" width="9.8515625" style="137" bestFit="1" customWidth="1"/>
    <col min="11" max="11" width="9.8515625" style="53" bestFit="1" customWidth="1"/>
    <col min="12" max="16384" width="9.140625" style="53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9" t="s">
        <v>278</v>
      </c>
      <c r="J4" s="130" t="s">
        <v>319</v>
      </c>
      <c r="K4" s="60" t="s">
        <v>320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8">
        <v>2</v>
      </c>
      <c r="J5" s="131">
        <v>3</v>
      </c>
      <c r="K5" s="57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132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33">
        <f>J9+J16+J26+J35+J39</f>
        <v>488006404</v>
      </c>
      <c r="K8" s="54">
        <f>K9+K16+K26+K35+K39</f>
        <v>496338162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133">
        <f>SUM(J10:J15)</f>
        <v>114778</v>
      </c>
      <c r="K9" s="54">
        <f>SUM(K10:K15)</f>
        <v>105576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134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134">
        <v>114778</v>
      </c>
      <c r="K11" s="7">
        <v>105576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134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134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134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134"/>
      <c r="K15" s="7"/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133">
        <f>SUM(J17:J25)</f>
        <v>485223635</v>
      </c>
      <c r="K16" s="54">
        <f>SUM(K17:K25)</f>
        <v>494702695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134">
        <v>136359347</v>
      </c>
      <c r="K17" s="7">
        <v>136359347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134">
        <v>311839575</v>
      </c>
      <c r="K18" s="7">
        <v>306713484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134">
        <v>10992073</v>
      </c>
      <c r="K19" s="7">
        <v>10358441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134">
        <v>11041499</v>
      </c>
      <c r="K20" s="7">
        <v>10389175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134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134">
        <v>3456</v>
      </c>
      <c r="K22" s="7">
        <v>156599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134">
        <v>14956935</v>
      </c>
      <c r="K23" s="7">
        <v>30694899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134">
        <v>30750</v>
      </c>
      <c r="K24" s="7">
        <v>30750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134"/>
      <c r="K25" s="7"/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133">
        <f>SUM(J27:J34)</f>
        <v>30000</v>
      </c>
      <c r="K26" s="54">
        <f>SUM(K27:K34)</f>
        <v>30000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134"/>
      <c r="K27" s="7"/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134"/>
      <c r="K28" s="7"/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134">
        <v>30000</v>
      </c>
      <c r="K29" s="7">
        <v>30000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134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134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134"/>
      <c r="K32" s="7"/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134"/>
      <c r="K33" s="7"/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134"/>
      <c r="K34" s="7"/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133">
        <f>SUM(J36:J38)</f>
        <v>2637991</v>
      </c>
      <c r="K35" s="54">
        <f>SUM(K36:K38)</f>
        <v>1499891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134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134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134">
        <v>2637991</v>
      </c>
      <c r="K38" s="7">
        <v>1499891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134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33">
        <f>J41+J49+J56+J64</f>
        <v>9799971</v>
      </c>
      <c r="K40" s="54">
        <f>K41+K49+K56+K64</f>
        <v>9024056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133">
        <f>SUM(J42:J48)</f>
        <v>738211</v>
      </c>
      <c r="K41" s="54">
        <f>SUM(K42:K48)</f>
        <v>2080547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134">
        <v>659566</v>
      </c>
      <c r="K42" s="7">
        <v>891329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134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134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134">
        <v>39017</v>
      </c>
      <c r="K45" s="7">
        <v>36167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134">
        <v>39628</v>
      </c>
      <c r="K46" s="7">
        <v>1153051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134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134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133">
        <f>SUM(J50:J55)</f>
        <v>3099969</v>
      </c>
      <c r="K49" s="54">
        <f>SUM(K50:K55)</f>
        <v>5041517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134"/>
      <c r="K50" s="7"/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134">
        <v>904990</v>
      </c>
      <c r="K51" s="7">
        <v>1271420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134"/>
      <c r="K52" s="7"/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134">
        <v>6340</v>
      </c>
      <c r="K53" s="7">
        <v>25020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134">
        <v>2169542</v>
      </c>
      <c r="K54" s="7">
        <v>3739577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134">
        <v>19097</v>
      </c>
      <c r="K55" s="7">
        <v>5500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133">
        <f>SUM(J57:J63)</f>
        <v>5326464</v>
      </c>
      <c r="K56" s="54">
        <f>SUM(K57:K63)</f>
        <v>116576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134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134"/>
      <c r="K58" s="7"/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134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134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134">
        <v>35166</v>
      </c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134">
        <v>5291298</v>
      </c>
      <c r="K62" s="7">
        <v>116576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134"/>
      <c r="K63" s="7"/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134">
        <v>635327</v>
      </c>
      <c r="K64" s="7">
        <v>1785416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134">
        <v>50301</v>
      </c>
      <c r="K65" s="7">
        <v>272358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33">
        <f>J7+J8+J40+J65</f>
        <v>497856676</v>
      </c>
      <c r="K66" s="54">
        <f>K7+K8+K40+K65</f>
        <v>505634576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135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136">
        <f>J70+J71+J72+J78+J79+J82+J85</f>
        <v>298216971</v>
      </c>
      <c r="K69" s="55">
        <f>K70+K71+K72+K78+K79+K82+K85</f>
        <v>284485097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134">
        <v>254342000</v>
      </c>
      <c r="K70" s="7">
        <v>254342000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134"/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133">
        <f>J73+J74-J75+J76+J77</f>
        <v>26953189</v>
      </c>
      <c r="K72" s="54">
        <f>K73+K74-K75+K76+K77</f>
        <v>26953189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134">
        <v>26953189</v>
      </c>
      <c r="K73" s="7">
        <v>26953189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134"/>
      <c r="K74" s="7"/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134"/>
      <c r="K75" s="7"/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134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134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134"/>
      <c r="K78" s="7"/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133">
        <f>J80-J81</f>
        <v>10935051</v>
      </c>
      <c r="K79" s="54">
        <f>K80-K81</f>
        <v>16921782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134">
        <v>10935051</v>
      </c>
      <c r="K80" s="7">
        <v>16921782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134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133">
        <f>J83-J84</f>
        <v>5986731</v>
      </c>
      <c r="K82" s="54">
        <f>K83-K84</f>
        <v>-13731874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134">
        <v>5986731</v>
      </c>
      <c r="K83" s="7"/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134"/>
      <c r="K84" s="7">
        <v>13731874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134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33">
        <f>SUM(J87:J89)</f>
        <v>1156757</v>
      </c>
      <c r="K86" s="54">
        <f>SUM(K87:K89)</f>
        <v>840210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134">
        <v>100000</v>
      </c>
      <c r="K87" s="7">
        <v>100000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134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134">
        <v>1056757</v>
      </c>
      <c r="K89" s="7">
        <v>740210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33">
        <f>SUM(J91:J99)</f>
        <v>157875772</v>
      </c>
      <c r="K90" s="54">
        <f>SUM(K91:K99)</f>
        <v>177147185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134"/>
      <c r="K91" s="7"/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134">
        <v>12840000</v>
      </c>
      <c r="K92" s="7">
        <v>12840000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134">
        <v>132607223</v>
      </c>
      <c r="K93" s="7">
        <v>151878636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134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134">
        <v>12428549</v>
      </c>
      <c r="K95" s="7">
        <v>12428549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134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134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134"/>
      <c r="K98" s="7"/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134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33">
        <f>SUM(J101:J112)</f>
        <v>40144438</v>
      </c>
      <c r="K100" s="54">
        <f>SUM(K101:K112)</f>
        <v>40842359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134"/>
      <c r="K101" s="7"/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134">
        <v>68323</v>
      </c>
      <c r="K102" s="7">
        <v>64698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134">
        <v>25152024</v>
      </c>
      <c r="K103" s="7">
        <v>26128025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134">
        <v>228758</v>
      </c>
      <c r="K104" s="7">
        <v>1977899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134">
        <v>9411966</v>
      </c>
      <c r="K105" s="7">
        <v>7975019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134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134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134">
        <v>2118911</v>
      </c>
      <c r="K108" s="7">
        <v>1818098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134">
        <v>1732755</v>
      </c>
      <c r="K109" s="7">
        <v>1695695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134">
        <v>216035</v>
      </c>
      <c r="K110" s="7">
        <v>90866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134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134">
        <v>1215666</v>
      </c>
      <c r="K112" s="7">
        <v>1092059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34">
        <v>462738</v>
      </c>
      <c r="K113" s="7">
        <v>2319725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33">
        <f>J69+J86+J90+J100+J113</f>
        <v>497856676</v>
      </c>
      <c r="K114" s="54">
        <f>K69+K86+K90+K100+K113</f>
        <v>505634576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135"/>
      <c r="K115" s="8"/>
    </row>
    <row r="116" spans="1:11" ht="12.75">
      <c r="A116" s="224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134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135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4">
      <selection activeCell="O68" sqref="O68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5" t="s">
        <v>340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7" t="s">
        <v>337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9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9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5">
        <f>SUM(J8:J9)</f>
        <v>2665021</v>
      </c>
      <c r="K7" s="55">
        <f>SUM(K8:K9)</f>
        <v>2665021</v>
      </c>
      <c r="L7" s="55">
        <f>SUM(L8:L9)</f>
        <v>2344182</v>
      </c>
      <c r="M7" s="55">
        <f>SUM(M8:M9)</f>
        <v>2344182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668706</v>
      </c>
      <c r="K8" s="7">
        <v>668706</v>
      </c>
      <c r="L8" s="7">
        <v>414418</v>
      </c>
      <c r="M8" s="7">
        <v>414418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1996315</v>
      </c>
      <c r="K9" s="7">
        <v>1996315</v>
      </c>
      <c r="L9" s="7">
        <v>1929764</v>
      </c>
      <c r="M9" s="7">
        <v>1929764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4">
        <f>J11+J12+J16+J20+J21+J22+J25+J26</f>
        <v>14965743</v>
      </c>
      <c r="K10" s="54">
        <f>K11+K12+K16+K20+K21+K22+K25+K26</f>
        <v>14965743</v>
      </c>
      <c r="L10" s="54">
        <f>L11+L12+L16+L20+L21+L22+L25+L26</f>
        <v>14561097</v>
      </c>
      <c r="M10" s="54">
        <f>M11+M12+M16+M20+M21+M22+M25+M26</f>
        <v>14561097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4">
        <f>SUM(J13:J15)</f>
        <v>2128954</v>
      </c>
      <c r="K12" s="54">
        <f>SUM(K13:K15)</f>
        <v>2128954</v>
      </c>
      <c r="L12" s="54">
        <f>SUM(L13:L15)</f>
        <v>1511346</v>
      </c>
      <c r="M12" s="54">
        <f>SUM(M13:M15)</f>
        <v>1511346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882335</v>
      </c>
      <c r="K13" s="7">
        <v>882335</v>
      </c>
      <c r="L13" s="7">
        <v>605625</v>
      </c>
      <c r="M13" s="7">
        <v>605625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/>
      <c r="K14" s="7"/>
      <c r="L14" s="7">
        <v>558</v>
      </c>
      <c r="M14" s="7">
        <v>558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1246619</v>
      </c>
      <c r="K15" s="7">
        <v>1246619</v>
      </c>
      <c r="L15" s="7">
        <v>905163</v>
      </c>
      <c r="M15" s="7">
        <v>905163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4">
        <f>SUM(J17:J19)</f>
        <v>6113624</v>
      </c>
      <c r="K16" s="54">
        <f>SUM(K17:K19)</f>
        <v>6113624</v>
      </c>
      <c r="L16" s="54">
        <f>SUM(L17:L19)</f>
        <v>5641775</v>
      </c>
      <c r="M16" s="54">
        <f>SUM(M17:M19)</f>
        <v>5641775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3832963</v>
      </c>
      <c r="K17" s="7">
        <v>3832963</v>
      </c>
      <c r="L17" s="7">
        <v>3594599</v>
      </c>
      <c r="M17" s="7">
        <v>3594599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1383911</v>
      </c>
      <c r="K18" s="7">
        <v>1383911</v>
      </c>
      <c r="L18" s="7">
        <v>1303209</v>
      </c>
      <c r="M18" s="7">
        <v>1303209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896750</v>
      </c>
      <c r="K19" s="7">
        <v>896750</v>
      </c>
      <c r="L19" s="7">
        <v>743967</v>
      </c>
      <c r="M19" s="7">
        <v>743967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5434489</v>
      </c>
      <c r="K20" s="7">
        <v>5434489</v>
      </c>
      <c r="L20" s="7">
        <v>6075354</v>
      </c>
      <c r="M20" s="7">
        <v>6075354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1275730</v>
      </c>
      <c r="K21" s="7">
        <v>1275730</v>
      </c>
      <c r="L21" s="7">
        <v>1234734</v>
      </c>
      <c r="M21" s="7">
        <v>1234734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493</v>
      </c>
      <c r="M22" s="54">
        <f>SUM(M23:M24)</f>
        <v>493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>
        <v>493</v>
      </c>
      <c r="M24" s="7">
        <v>493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12946</v>
      </c>
      <c r="K26" s="7">
        <v>12946</v>
      </c>
      <c r="L26" s="7">
        <v>97395</v>
      </c>
      <c r="M26" s="7">
        <v>97395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4">
        <f>SUM(J28:J32)</f>
        <v>206337</v>
      </c>
      <c r="K27" s="54">
        <f>SUM(K28:K32)</f>
        <v>206337</v>
      </c>
      <c r="L27" s="54">
        <f>SUM(L28:L32)</f>
        <v>143560</v>
      </c>
      <c r="M27" s="54">
        <f>SUM(M28:M32)</f>
        <v>143560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206337</v>
      </c>
      <c r="K29" s="7">
        <v>206337</v>
      </c>
      <c r="L29" s="7">
        <v>143560</v>
      </c>
      <c r="M29" s="7">
        <v>143560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4">
        <f>SUM(J34:J37)</f>
        <v>1861458</v>
      </c>
      <c r="K33" s="54">
        <f>SUM(K34:K37)</f>
        <v>1861458</v>
      </c>
      <c r="L33" s="54">
        <f>SUM(L34:L37)</f>
        <v>1658519</v>
      </c>
      <c r="M33" s="54">
        <f>SUM(M34:M37)</f>
        <v>1658519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1861458</v>
      </c>
      <c r="K35" s="7">
        <v>1861458</v>
      </c>
      <c r="L35" s="7">
        <v>1658519</v>
      </c>
      <c r="M35" s="7">
        <v>1658519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4">
        <f>J7+J27+J38+J40</f>
        <v>2871358</v>
      </c>
      <c r="K42" s="54">
        <f>K7+K27+K38+K40</f>
        <v>2871358</v>
      </c>
      <c r="L42" s="54">
        <f>L7+L27+L38+L40</f>
        <v>2487742</v>
      </c>
      <c r="M42" s="54">
        <f>M7+M27+M38+M40</f>
        <v>2487742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4">
        <f>J10+J33+J39+J41</f>
        <v>16827201</v>
      </c>
      <c r="K43" s="54">
        <f>K10+K33+K39+K41</f>
        <v>16827201</v>
      </c>
      <c r="L43" s="54">
        <f>L10+L33+L39+L41</f>
        <v>16219616</v>
      </c>
      <c r="M43" s="54">
        <f>M10+M33+M39+M41</f>
        <v>16219616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4">
        <f>J42-J43</f>
        <v>-13955843</v>
      </c>
      <c r="K44" s="54">
        <f>K42-K43</f>
        <v>-13955843</v>
      </c>
      <c r="L44" s="54">
        <f>L42-L43</f>
        <v>-13731874</v>
      </c>
      <c r="M44" s="54">
        <f>M42-M43</f>
        <v>-13731874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4">
        <f>IF(J43&gt;J42,J43-J42,0)</f>
        <v>13955843</v>
      </c>
      <c r="K46" s="54">
        <f>IF(K43&gt;K42,K43-K42,0)</f>
        <v>13955843</v>
      </c>
      <c r="L46" s="54">
        <f>IF(L43&gt;L42,L43-L42,0)</f>
        <v>13731874</v>
      </c>
      <c r="M46" s="54">
        <f>IF(M43&gt;M42,M43-M42,0)</f>
        <v>13731874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4">
        <f>J44-J47</f>
        <v>-13955843</v>
      </c>
      <c r="K48" s="54">
        <f>K44-K47</f>
        <v>-13955843</v>
      </c>
      <c r="L48" s="54">
        <f>L44-L47</f>
        <v>-13731874</v>
      </c>
      <c r="M48" s="54">
        <f>M44-M47</f>
        <v>-13731874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4">
        <v>154</v>
      </c>
      <c r="J50" s="61">
        <f>IF(J48&lt;0,-J48,0)</f>
        <v>13955843</v>
      </c>
      <c r="K50" s="61">
        <f>IF(K48&lt;0,-K48,0)</f>
        <v>13955843</v>
      </c>
      <c r="L50" s="61">
        <f>IF(L48&lt;0,-L48,0)</f>
        <v>13731874</v>
      </c>
      <c r="M50" s="61">
        <f>IF(M48&lt;0,-M48,0)</f>
        <v>13731874</v>
      </c>
    </row>
    <row r="51" spans="1:13" ht="12.75" customHeight="1">
      <c r="A51" s="224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51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6"/>
      <c r="J52" s="56"/>
      <c r="K52" s="56"/>
      <c r="L52" s="56"/>
      <c r="M52" s="129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51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-13955843</v>
      </c>
      <c r="K56" s="6">
        <v>-13955843</v>
      </c>
      <c r="L56" s="6">
        <v>-13731874</v>
      </c>
      <c r="M56" s="6">
        <v>-13731874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-13955843</v>
      </c>
      <c r="K67" s="61">
        <f>K56+K66</f>
        <v>-13955843</v>
      </c>
      <c r="L67" s="61">
        <f>L56+L66</f>
        <v>-13731874</v>
      </c>
      <c r="M67" s="61">
        <f>M56+M66</f>
        <v>-13731874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J48:M50 K34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4">
      <selection activeCell="A31" sqref="A31:H31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283</v>
      </c>
      <c r="K5" s="68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72"/>
      <c r="J6" s="272"/>
      <c r="K6" s="273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-13955843</v>
      </c>
      <c r="K7" s="7">
        <v>-13731874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5434489</v>
      </c>
      <c r="K8" s="7">
        <v>6075354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5122103</v>
      </c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1489400</v>
      </c>
      <c r="K12" s="7">
        <v>2477735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3">
        <f>SUM(J7:J12)</f>
        <v>-1909851</v>
      </c>
      <c r="K13" s="54">
        <f>SUM(K7:K12)</f>
        <v>-5178785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0</v>
      </c>
      <c r="K14" s="7">
        <v>591001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1445315</v>
      </c>
      <c r="K15" s="7">
        <v>1941548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1103737</v>
      </c>
      <c r="K16" s="7">
        <v>1342336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0</v>
      </c>
      <c r="K17" s="7"/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3">
        <f>SUM(J14:J17)</f>
        <v>2549052</v>
      </c>
      <c r="K18" s="54">
        <f>SUM(K14:K17)</f>
        <v>3874885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IF(J13&gt;J18,J13-J18,0)</f>
        <v>0</v>
      </c>
      <c r="K19" s="54">
        <f>IF(K13&gt;K18,K13-K18,0)</f>
        <v>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3">
        <f>IF(J18&gt;J13,J18-J13,0)</f>
        <v>4458903</v>
      </c>
      <c r="K20" s="54">
        <f>IF(K18&gt;K13,K18-K13,0)</f>
        <v>9053670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72"/>
      <c r="J21" s="272"/>
      <c r="K21" s="273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/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0</v>
      </c>
      <c r="K24" s="7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0</v>
      </c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3">
        <f>SUM(J22:J26)</f>
        <v>0</v>
      </c>
      <c r="K27" s="54">
        <f>SUM(K22:K26)</f>
        <v>0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15525671</v>
      </c>
      <c r="K28" s="7">
        <v>15842754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0</v>
      </c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0</v>
      </c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3">
        <f>SUM(J28:J30)</f>
        <v>15525671</v>
      </c>
      <c r="K31" s="54">
        <f>SUM(K28:K30)</f>
        <v>15842754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IF(J27&gt;J31,J27-J31,0)</f>
        <v>0</v>
      </c>
      <c r="K32" s="54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IF(J31&gt;J27,J31-J27,0)</f>
        <v>15525671</v>
      </c>
      <c r="K33" s="54">
        <f>IF(K31&gt;K27,K31-K27,0)</f>
        <v>15842754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72"/>
      <c r="J34" s="272"/>
      <c r="K34" s="273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13567066</v>
      </c>
      <c r="K36" s="7">
        <v>21167591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3">
        <f>SUM(J35:J37)</f>
        <v>13567066</v>
      </c>
      <c r="K38" s="54">
        <f>SUM(K35:K37)</f>
        <v>21167591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350984</v>
      </c>
      <c r="K39" s="7">
        <v>309386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>
        <v>125169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19727</v>
      </c>
      <c r="K41" s="7">
        <v>3625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3">
        <f>SUM(J39:J43)</f>
        <v>370711</v>
      </c>
      <c r="K44" s="54">
        <f>SUM(K39:K43)</f>
        <v>438180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IF(J38&gt;J44,J38-J44,0)</f>
        <v>13196355</v>
      </c>
      <c r="K45" s="54">
        <f>IF(K38&gt;K44,K38-K44,0)</f>
        <v>20729411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IF(J44&gt;J38,J44-J38,0)</f>
        <v>0</v>
      </c>
      <c r="K46" s="54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3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3">
        <f>IF(J20-J19+J33-J32+J46-J45&gt;0,J20-J19+J33-J32+J46-J45,0)</f>
        <v>6788219</v>
      </c>
      <c r="K48" s="54">
        <f>IF(K20-K19+K33-K32+K46-K45&gt;0,K20-K19+K33-K32+K46-K45,0)</f>
        <v>4167013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10214528</v>
      </c>
      <c r="K49" s="7">
        <v>5952429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0</v>
      </c>
      <c r="K50" s="7"/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6778219</v>
      </c>
      <c r="K51" s="7">
        <v>4167013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4">
        <f>J49+J50-J51</f>
        <v>3436309</v>
      </c>
      <c r="K52" s="61">
        <f>K49+K50-K51</f>
        <v>1785416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1">
        <v>2</v>
      </c>
      <c r="J5" s="72" t="s">
        <v>283</v>
      </c>
      <c r="K5" s="72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72"/>
      <c r="J6" s="272"/>
      <c r="K6" s="273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4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4">
        <f>SUM(K13:K18)</f>
        <v>0</v>
      </c>
    </row>
    <row r="20" spans="1:11" ht="12.75">
      <c r="A20" s="215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3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3">
        <f>IF(J19&gt;J12,J19-J12,0)</f>
        <v>0</v>
      </c>
      <c r="K21" s="54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72"/>
      <c r="J22" s="272"/>
      <c r="K22" s="273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4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4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4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4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72">
        <v>0</v>
      </c>
      <c r="J35" s="272"/>
      <c r="K35" s="273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4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4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4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4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M23" sqref="M2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7" width="3.7109375" style="75" customWidth="1"/>
    <col min="8" max="8" width="5.421875" style="75" customWidth="1"/>
    <col min="9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4"/>
    </row>
    <row r="2" spans="1:12" ht="15.75">
      <c r="A2" s="43"/>
      <c r="B2" s="73"/>
      <c r="C2" s="298" t="s">
        <v>282</v>
      </c>
      <c r="D2" s="298"/>
      <c r="E2" s="76">
        <v>41275</v>
      </c>
      <c r="F2" s="44" t="s">
        <v>250</v>
      </c>
      <c r="G2" s="299">
        <v>41364</v>
      </c>
      <c r="H2" s="300"/>
      <c r="I2" s="73"/>
      <c r="J2" s="73"/>
      <c r="K2" s="73"/>
      <c r="L2" s="77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80" t="s">
        <v>305</v>
      </c>
      <c r="J3" s="81" t="s">
        <v>150</v>
      </c>
      <c r="K3" s="81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3">
        <v>2</v>
      </c>
      <c r="J4" s="82" t="s">
        <v>283</v>
      </c>
      <c r="K4" s="82" t="s">
        <v>284</v>
      </c>
    </row>
    <row r="5" spans="1:11" ht="12.75">
      <c r="A5" s="290" t="s">
        <v>285</v>
      </c>
      <c r="B5" s="291"/>
      <c r="C5" s="291"/>
      <c r="D5" s="291"/>
      <c r="E5" s="291"/>
      <c r="F5" s="291"/>
      <c r="G5" s="291"/>
      <c r="H5" s="291"/>
      <c r="I5" s="45">
        <v>1</v>
      </c>
      <c r="J5" s="46">
        <v>254342000</v>
      </c>
      <c r="K5" s="46">
        <v>254342000</v>
      </c>
    </row>
    <row r="6" spans="1:11" ht="12.75">
      <c r="A6" s="290" t="s">
        <v>286</v>
      </c>
      <c r="B6" s="291"/>
      <c r="C6" s="291"/>
      <c r="D6" s="291"/>
      <c r="E6" s="291"/>
      <c r="F6" s="291"/>
      <c r="G6" s="291"/>
      <c r="H6" s="291"/>
      <c r="I6" s="45">
        <v>2</v>
      </c>
      <c r="J6" s="47"/>
      <c r="K6" s="47"/>
    </row>
    <row r="7" spans="1:11" ht="12.75">
      <c r="A7" s="290" t="s">
        <v>287</v>
      </c>
      <c r="B7" s="291"/>
      <c r="C7" s="291"/>
      <c r="D7" s="291"/>
      <c r="E7" s="291"/>
      <c r="F7" s="291"/>
      <c r="G7" s="291"/>
      <c r="H7" s="291"/>
      <c r="I7" s="45">
        <v>3</v>
      </c>
      <c r="J7" s="47">
        <v>26953189</v>
      </c>
      <c r="K7" s="47">
        <v>26953189</v>
      </c>
    </row>
    <row r="8" spans="1:11" ht="12.75">
      <c r="A8" s="290" t="s">
        <v>288</v>
      </c>
      <c r="B8" s="291"/>
      <c r="C8" s="291"/>
      <c r="D8" s="291"/>
      <c r="E8" s="291"/>
      <c r="F8" s="291"/>
      <c r="G8" s="291"/>
      <c r="H8" s="291"/>
      <c r="I8" s="45">
        <v>4</v>
      </c>
      <c r="J8" s="47">
        <v>10935051</v>
      </c>
      <c r="K8" s="47">
        <v>16921782</v>
      </c>
    </row>
    <row r="9" spans="1:11" ht="12.75">
      <c r="A9" s="290" t="s">
        <v>289</v>
      </c>
      <c r="B9" s="291"/>
      <c r="C9" s="291"/>
      <c r="D9" s="291"/>
      <c r="E9" s="291"/>
      <c r="F9" s="291"/>
      <c r="G9" s="291"/>
      <c r="H9" s="291"/>
      <c r="I9" s="45">
        <v>5</v>
      </c>
      <c r="J9" s="47">
        <v>5986731</v>
      </c>
      <c r="K9" s="47">
        <v>-13731874</v>
      </c>
    </row>
    <row r="10" spans="1:11" ht="12.75">
      <c r="A10" s="290" t="s">
        <v>290</v>
      </c>
      <c r="B10" s="291"/>
      <c r="C10" s="291"/>
      <c r="D10" s="291"/>
      <c r="E10" s="291"/>
      <c r="F10" s="291"/>
      <c r="G10" s="291"/>
      <c r="H10" s="291"/>
      <c r="I10" s="45">
        <v>6</v>
      </c>
      <c r="J10" s="47"/>
      <c r="K10" s="47"/>
    </row>
    <row r="11" spans="1:11" ht="12.75">
      <c r="A11" s="290" t="s">
        <v>291</v>
      </c>
      <c r="B11" s="291"/>
      <c r="C11" s="291"/>
      <c r="D11" s="291"/>
      <c r="E11" s="291"/>
      <c r="F11" s="291"/>
      <c r="G11" s="291"/>
      <c r="H11" s="291"/>
      <c r="I11" s="45">
        <v>7</v>
      </c>
      <c r="J11" s="47"/>
      <c r="K11" s="47"/>
    </row>
    <row r="12" spans="1:11" ht="12.75">
      <c r="A12" s="290" t="s">
        <v>292</v>
      </c>
      <c r="B12" s="291"/>
      <c r="C12" s="291"/>
      <c r="D12" s="291"/>
      <c r="E12" s="291"/>
      <c r="F12" s="291"/>
      <c r="G12" s="291"/>
      <c r="H12" s="291"/>
      <c r="I12" s="45">
        <v>8</v>
      </c>
      <c r="J12" s="47"/>
      <c r="K12" s="47"/>
    </row>
    <row r="13" spans="1:11" ht="12.75">
      <c r="A13" s="290" t="s">
        <v>293</v>
      </c>
      <c r="B13" s="291"/>
      <c r="C13" s="291"/>
      <c r="D13" s="291"/>
      <c r="E13" s="291"/>
      <c r="F13" s="291"/>
      <c r="G13" s="291"/>
      <c r="H13" s="291"/>
      <c r="I13" s="45">
        <v>9</v>
      </c>
      <c r="J13" s="47"/>
      <c r="K13" s="47"/>
    </row>
    <row r="14" spans="1:11" ht="12.75">
      <c r="A14" s="292" t="s">
        <v>294</v>
      </c>
      <c r="B14" s="293"/>
      <c r="C14" s="293"/>
      <c r="D14" s="293"/>
      <c r="E14" s="293"/>
      <c r="F14" s="293"/>
      <c r="G14" s="293"/>
      <c r="H14" s="293"/>
      <c r="I14" s="45">
        <v>10</v>
      </c>
      <c r="J14" s="78">
        <f>SUM(J5:J13)</f>
        <v>298216971</v>
      </c>
      <c r="K14" s="78">
        <f>SUM(K5:K13)</f>
        <v>284485097</v>
      </c>
    </row>
    <row r="15" spans="1:11" ht="12.75">
      <c r="A15" s="290" t="s">
        <v>295</v>
      </c>
      <c r="B15" s="291"/>
      <c r="C15" s="291"/>
      <c r="D15" s="291"/>
      <c r="E15" s="291"/>
      <c r="F15" s="291"/>
      <c r="G15" s="291"/>
      <c r="H15" s="291"/>
      <c r="I15" s="45">
        <v>11</v>
      </c>
      <c r="J15" s="47"/>
      <c r="K15" s="47"/>
    </row>
    <row r="16" spans="1:11" ht="12.75">
      <c r="A16" s="290" t="s">
        <v>296</v>
      </c>
      <c r="B16" s="291"/>
      <c r="C16" s="291"/>
      <c r="D16" s="291"/>
      <c r="E16" s="291"/>
      <c r="F16" s="291"/>
      <c r="G16" s="291"/>
      <c r="H16" s="291"/>
      <c r="I16" s="45">
        <v>12</v>
      </c>
      <c r="J16" s="47"/>
      <c r="K16" s="47"/>
    </row>
    <row r="17" spans="1:11" ht="12.75">
      <c r="A17" s="290" t="s">
        <v>297</v>
      </c>
      <c r="B17" s="291"/>
      <c r="C17" s="291"/>
      <c r="D17" s="291"/>
      <c r="E17" s="291"/>
      <c r="F17" s="291"/>
      <c r="G17" s="291"/>
      <c r="H17" s="291"/>
      <c r="I17" s="45">
        <v>13</v>
      </c>
      <c r="J17" s="47"/>
      <c r="K17" s="47"/>
    </row>
    <row r="18" spans="1:11" ht="12.75">
      <c r="A18" s="290" t="s">
        <v>298</v>
      </c>
      <c r="B18" s="291"/>
      <c r="C18" s="291"/>
      <c r="D18" s="291"/>
      <c r="E18" s="291"/>
      <c r="F18" s="291"/>
      <c r="G18" s="291"/>
      <c r="H18" s="291"/>
      <c r="I18" s="45">
        <v>14</v>
      </c>
      <c r="J18" s="47"/>
      <c r="K18" s="47"/>
    </row>
    <row r="19" spans="1:11" ht="12.75">
      <c r="A19" s="290" t="s">
        <v>299</v>
      </c>
      <c r="B19" s="291"/>
      <c r="C19" s="291"/>
      <c r="D19" s="291"/>
      <c r="E19" s="291"/>
      <c r="F19" s="291"/>
      <c r="G19" s="291"/>
      <c r="H19" s="291"/>
      <c r="I19" s="45">
        <v>15</v>
      </c>
      <c r="J19" s="47"/>
      <c r="K19" s="47"/>
    </row>
    <row r="20" spans="1:11" ht="12.75">
      <c r="A20" s="290" t="s">
        <v>300</v>
      </c>
      <c r="B20" s="291"/>
      <c r="C20" s="291"/>
      <c r="D20" s="291"/>
      <c r="E20" s="291"/>
      <c r="F20" s="291"/>
      <c r="G20" s="291"/>
      <c r="H20" s="291"/>
      <c r="I20" s="45">
        <v>16</v>
      </c>
      <c r="J20" s="47">
        <v>4715021</v>
      </c>
      <c r="K20" s="47">
        <v>-13731874</v>
      </c>
    </row>
    <row r="21" spans="1:11" ht="12.75">
      <c r="A21" s="292" t="s">
        <v>301</v>
      </c>
      <c r="B21" s="293"/>
      <c r="C21" s="293"/>
      <c r="D21" s="293"/>
      <c r="E21" s="293"/>
      <c r="F21" s="293"/>
      <c r="G21" s="293"/>
      <c r="H21" s="293"/>
      <c r="I21" s="45">
        <v>17</v>
      </c>
      <c r="J21" s="79">
        <f>SUM(J15:J20)</f>
        <v>4715021</v>
      </c>
      <c r="K21" s="79">
        <f>SUM(K15:K20)</f>
        <v>-13731874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79"/>
      <c r="K24" s="79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4" t="s">
        <v>316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2013-04-24T10:59:53Z</cp:lastPrinted>
  <dcterms:created xsi:type="dcterms:W3CDTF">2008-10-17T11:51:54Z</dcterms:created>
  <dcterms:modified xsi:type="dcterms:W3CDTF">2013-04-24T11:00:13Z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-2014982016</vt:i4>
  </property>
  <property fmtid="{D5CDD505-2E9C-101B-9397-08002B2CF9AE}" pid="3" name="_EmailSubject">
    <vt:lpwstr>fin.izvještaj siječanj-ožujak</vt:lpwstr>
  </property>
  <property fmtid="{D5CDD505-2E9C-101B-9397-08002B2CF9AE}" pid="4" name="_AuthorEmail">
    <vt:lpwstr>biserka.novotni@imperial.hr</vt:lpwstr>
  </property>
  <property fmtid="{D5CDD505-2E9C-101B-9397-08002B2CF9AE}" pid="5" name="_AuthorEmailDisplayName">
    <vt:lpwstr>Biserka Novotny</vt:lpwstr>
  </property>
</Properties>
</file>