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<sst xmlns="http://schemas.openxmlformats.org/spreadsheetml/2006/main" count="395" uniqueCount="343">
  <si>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</si>
  <si>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</si>
  <si>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</si>
  <si>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</si>
  <si>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</si>
  <si>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</si>
  <si>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</si>
  <si>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</si>
  <si>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</si>
  <si>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</si>
  <si>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</si>
  <si>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</si>
  <si>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</si>
  <si>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</si>
  <si>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</si>
  <si>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</si>
  <si>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</si>
  <si>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</si>
  <si>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</si>
  <si>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</si>
  <si>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</si>
  <si>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</si>
  <si>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</si>
  <si>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</si>
  <si>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</si>
  <si>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</si>
  <si>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</si>
  <si>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</si>
  <si>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</si>
  <si>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</si>
  <si>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</si>
  <si>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</si>
  <si>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</si>
  <si>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</si>
  <si>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</si>
  <si>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</si>
  <si>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</si>
  <si>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</si>
  <si>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</si>
  <si>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</si>
  <si>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</si>
  <si>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</si>
  <si>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</si>
  <si>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</si>
  <si>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</si>
  <si>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</si>
  <si>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</si>
  <si>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</si>
  <si>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</si>
  <si>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</si>
  <si>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</si>
  <si>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</si>
  <si>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</si>
  <si>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</si>
  <si>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</si>
  <si>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</si>
  <si>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</si>
  <si>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</si>
  <si>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</si>
  <si>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</si>
  <si>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</si>
  <si>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</si>
  <si>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</si>
  <si>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</si>
  <si>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</si>
  <si>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</si>
  <si>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</si>
  <si>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</si>
  <si>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</si>
  <si>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</si>
  <si>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</si>
  <si>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</si>
  <si>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</si>
  <si>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</si>
  <si>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</si>
  <si>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</si>
  <si>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</si>
  <si>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</si>
  <si>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</si>
  <si>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</si>
  <si>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</si>
  <si>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</si>
  <si>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</si>
  <si>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</si>
  <si>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</si>
  <si>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</si>
  <si>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</si>
  <si>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</si>
  <si>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</si>
  <si>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</si>
  <si>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</si>
  <si>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</si>
  <si>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</si>
  <si>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</si>
  <si>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</si>
  <si>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</si>
  <si>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</si>
  <si>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</si>
  <si>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</si>
  <si>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</si>
  <si>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</si>
  <si>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</si>
  <si>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</si>
  <si>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</si>
  <si>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</si>
  <si>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</si>
  <si>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</si>
  <si>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</si>
  <si>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</si>
  <si>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</si>
  <si>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</si>
  <si>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</si>
  <si>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</si>
  <si>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</si>
  <si>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</si>
  <si>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</si>
  <si>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</si>
  <si>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</si>
  <si>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</si>
  <si>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</si>
  <si>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</si>
  <si>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</si>
  <si>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</si>
  <si>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</si>
  <si>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</si>
  <si>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</si>
  <si>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</si>
  <si>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</si>
  <si>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</si>
  <si>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</si>
  <si>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</si>
  <si>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</si>
  <si>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</si>
  <si>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</si>
  <si>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</si>
  <si>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</si>
  <si>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</si>
  <si>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</si>
  <si>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</si>
  <si>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</si>
  <si>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</si>
  <si>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</si>
  <si>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</si>
  <si>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</si>
  <si>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</si>
  <si>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</si>
  <si>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</si>
  <si>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</si>
  <si>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</si>
  <si>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</si>
  <si>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</si>
  <si>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</si>
  <si>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</si>
  <si>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</si>
  <si>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</si>
  <si>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</si>
  <si>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</si>
  <si>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</si>
  <si>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</si>
  <si>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</si>
  <si>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</si>
  <si>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</si>
  <si>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</si>
  <si>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</si>
  <si>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</si>
  <si>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</si>
  <si>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</si>
  <si>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</si>
  <si>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</si>
  <si>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</si>
  <si>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</si>
  <si>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</si>
  <si>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</si>
  <si>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</si>
  <si>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</si>
  <si>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</si>
  <si>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</si>
  <si>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</si>
  <si>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</si>
  <si>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</si>
  <si>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</si>
  <si>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</si>
  <si>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</si>
  <si>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</si>
  <si>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</si>
  <si>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</si>
  <si>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</si>
  <si>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</si>
  <si>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</si>
  <si>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</si>
  <si>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</si>
  <si>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</si>
  <si>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</si>
  <si>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</si>
  <si>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</si>
  <si>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</si>
  <si>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</si>
  <si>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</si>
  <si>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</si>
  <si>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</si>
  <si>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</si>
  <si>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</si>
  <si>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</si>
  <si>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</si>
  <si>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</si>
  <si>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</si>
  <si>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</si>
  <si>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</si>
  <si>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</si>
  <si>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</si>
  <si>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</si>
  <si>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</si>
  <si>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</si>
  <si>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</si>
  <si>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</si>
  <si>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</si>
  <si>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</si>
  <si>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</si>
  <si>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</si>
  <si>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</si>
  <si>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</si>
  <si>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</si>
  <si>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</si>
  <si>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</si>
  <si>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</si>
  <si>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</si>
  <si>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</si>
  <si>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</si>
  <si>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</si>
  <si>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</si>
  <si>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</si>
  <si>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</si>
  <si>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</si>
  <si>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</si>
  <si>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</si>
  <si>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</si>
  <si>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</si>
  <si>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</si>
  <si>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</si>
  <si>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</si>
  <si>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</si>
  <si>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</si>
  <si>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</si>
  <si>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</si>
  <si>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</si>
  <si>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</si>
  <si>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</si>
  <si>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</si>
  <si>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</si>
  <si>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</si>
  <si>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</si>
  <si>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</si>
  <si>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</si>
  <si>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</si>
  <si>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</si>
  <si>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</si>
  <si>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</si>
  <si>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</si>
  <si>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</si>
  <si>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</si>
  <si>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</si>
  <si>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</si>
  <si>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</si>
  <si>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</si>
  <si>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</si>
  <si>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</si>
  <si>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</si>
  <si>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</si>
  <si>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</si>
  <si>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</si>
  <si>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</si>
  <si>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</si>
  <si>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</si>
  <si>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</si>
  <si>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</si>
  <si>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</si>
  <si>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</si>
  <si>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</si>
  <si>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</si>
  <si>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</si>
  <si>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</si>
  <si>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</si>
  <si>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</si>
  <si>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</si>
  <si>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</si>
  <si>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</si>
  <si>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</si>
  <si>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</si>
  <si>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</si>
  <si>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</si>
  <si>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</si>
  <si>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</si>
  <si>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</si>
  <si>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</si>
  <si>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</si>
  <si>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</si>
  <si>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</si>
  <si>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</si>
  <si>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</si>
  <si>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</si>
  <si>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</si>
  <si>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</si>
  <si>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</si>
  <si>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</si>
  <si>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</si>
  <si>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</si>
  <si>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</si>
  <si>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</si>
  <si>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</si>
  <si>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</si>
  <si>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</si>
  <si>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</si>
  <si>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</si>
  <si>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</si>
  <si>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</si>
  <si>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</si>
  <si>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</si>
  <si>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</si>
  <si>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</si>
  <si>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</si>
  <si>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</si>
  <si>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</si>
  <si>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</si>
  <si>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03044572</t>
  </si>
  <si>
    <t>040000124</t>
  </si>
  <si>
    <t>90896496260</t>
  </si>
  <si>
    <t>IMPERIAL d.d.</t>
  </si>
  <si>
    <t>RAB</t>
  </si>
  <si>
    <t>Jurja Barakovića 2</t>
  </si>
  <si>
    <t>uprava@imperial.hr</t>
  </si>
  <si>
    <t>www.imperial.hr</t>
  </si>
  <si>
    <t>PRIMORSKO-GORANSKA ŽUPANIJA</t>
  </si>
  <si>
    <t>NE</t>
  </si>
  <si>
    <t>5510</t>
  </si>
  <si>
    <t>051 667 724</t>
  </si>
  <si>
    <t>051 724 728</t>
  </si>
  <si>
    <t>VLADO MIŠ</t>
  </si>
  <si>
    <t xml:space="preserve">Obveznik: Imperial d.d. </t>
  </si>
  <si>
    <t>Obveznik: Imperial d.d.</t>
  </si>
  <si>
    <t>BISERKA NOVOTNY, KATARINA BOŠNJAK</t>
  </si>
  <si>
    <t>biserka.novotny@imperial.hr</t>
  </si>
  <si>
    <t>stanje na dan 30.06.2013.</t>
  </si>
  <si>
    <t>u razdoblju 01.01.2013. do 30.06.2013.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</si>
</sst>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imperial.hr" TargetMode="External" /><Relationship Id="rId2" Type="http://schemas.openxmlformats.org/officeDocument/2006/relationships/hyperlink" Target="http://www.imperial.hr/" TargetMode="External" /><Relationship Id="rId3" Type="http://schemas.openxmlformats.org/officeDocument/2006/relationships/hyperlink" Target="mailto:biserka.novotny@imperial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2">
      <selection activeCell="C50" sqref="C50:I5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19">
        <v>41275</v>
      </c>
      <c r="F2" s="12"/>
      <c r="G2" s="13" t="s">
        <v>250</v>
      </c>
      <c r="H2" s="119">
        <v>41455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.7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9" t="s">
        <v>255</v>
      </c>
      <c r="B14" s="140"/>
      <c r="C14" s="146">
        <v>51280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9" t="s">
        <v>259</v>
      </c>
      <c r="B22" s="140"/>
      <c r="C22" s="120">
        <v>363</v>
      </c>
      <c r="D22" s="143" t="s">
        <v>327</v>
      </c>
      <c r="E22" s="151"/>
      <c r="F22" s="152"/>
      <c r="G22" s="139"/>
      <c r="H22" s="153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9" t="s">
        <v>260</v>
      </c>
      <c r="B24" s="140"/>
      <c r="C24" s="120">
        <v>8</v>
      </c>
      <c r="D24" s="143" t="s">
        <v>331</v>
      </c>
      <c r="E24" s="151"/>
      <c r="F24" s="151"/>
      <c r="G24" s="152"/>
      <c r="H24" s="51" t="s">
        <v>261</v>
      </c>
      <c r="I24" s="121">
        <v>358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39" t="s">
        <v>262</v>
      </c>
      <c r="B26" s="140"/>
      <c r="C26" s="122" t="s">
        <v>332</v>
      </c>
      <c r="D26" s="25"/>
      <c r="E26" s="33"/>
      <c r="F26" s="24"/>
      <c r="G26" s="154" t="s">
        <v>263</v>
      </c>
      <c r="H26" s="140"/>
      <c r="I26" s="123" t="s">
        <v>333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3"/>
      <c r="B31" s="22"/>
      <c r="C31" s="21"/>
      <c r="D31" s="165"/>
      <c r="E31" s="165"/>
      <c r="F31" s="165"/>
      <c r="G31" s="166"/>
      <c r="H31" s="16"/>
      <c r="I31" s="100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2"/>
      <c r="B37" s="30"/>
      <c r="C37" s="167"/>
      <c r="D37" s="168"/>
      <c r="E37" s="16"/>
      <c r="F37" s="167"/>
      <c r="G37" s="168"/>
      <c r="H37" s="16"/>
      <c r="I37" s="94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28" t="s">
        <v>267</v>
      </c>
      <c r="B44" s="169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2"/>
      <c r="B45" s="30"/>
      <c r="C45" s="167"/>
      <c r="D45" s="168"/>
      <c r="E45" s="16"/>
      <c r="F45" s="167"/>
      <c r="G45" s="170"/>
      <c r="H45" s="35"/>
      <c r="I45" s="106"/>
      <c r="J45" s="10"/>
      <c r="K45" s="10"/>
      <c r="L45" s="10"/>
    </row>
    <row r="46" spans="1:12" ht="12.75">
      <c r="A46" s="128" t="s">
        <v>268</v>
      </c>
      <c r="B46" s="169"/>
      <c r="C46" s="143" t="s">
        <v>339</v>
      </c>
      <c r="D46" s="171"/>
      <c r="E46" s="171"/>
      <c r="F46" s="171"/>
      <c r="G46" s="171"/>
      <c r="H46" s="171"/>
      <c r="I46" s="172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28" t="s">
        <v>270</v>
      </c>
      <c r="B48" s="169"/>
      <c r="C48" s="173" t="s">
        <v>334</v>
      </c>
      <c r="D48" s="174"/>
      <c r="E48" s="175"/>
      <c r="F48" s="16"/>
      <c r="G48" s="51" t="s">
        <v>271</v>
      </c>
      <c r="H48" s="173" t="s">
        <v>335</v>
      </c>
      <c r="I48" s="175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28" t="s">
        <v>257</v>
      </c>
      <c r="B50" s="169"/>
      <c r="C50" s="184" t="s">
        <v>340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9" t="s">
        <v>272</v>
      </c>
      <c r="B52" s="140"/>
      <c r="C52" s="173" t="s">
        <v>336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7"/>
      <c r="B53" s="20"/>
      <c r="C53" s="178" t="s">
        <v>273</v>
      </c>
      <c r="D53" s="178"/>
      <c r="E53" s="178"/>
      <c r="F53" s="178"/>
      <c r="G53" s="178"/>
      <c r="H53" s="178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85" t="s">
        <v>274</v>
      </c>
      <c r="C55" s="186"/>
      <c r="D55" s="186"/>
      <c r="E55" s="186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7"/>
      <c r="B57" s="187" t="s">
        <v>307</v>
      </c>
      <c r="C57" s="188"/>
      <c r="D57" s="188"/>
      <c r="E57" s="188"/>
      <c r="F57" s="188"/>
      <c r="G57" s="188"/>
      <c r="H57" s="188"/>
      <c r="I57" s="109"/>
      <c r="J57" s="10"/>
      <c r="K57" s="10"/>
      <c r="L57" s="10"/>
    </row>
    <row r="58" spans="1:12" ht="12.75">
      <c r="A58" s="107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7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2"/>
      <c r="H63" s="183"/>
      <c r="I63" s="118"/>
      <c r="J63" s="10"/>
      <c r="K63" s="10"/>
      <c r="L63" s="10"/>
    </row>
  </sheetData>
  <sheetProtection/>
  <protectedRanges>
    <protectedRange sqref="E2 H2 C6:D6 C8:D8 C10:D10 C12:I12 C14:D14 F14:I14 C16:I16 A34:D34 A32:I32 I24 A30:I30 I26" name="Range1"/>
    <protectedRange sqref="C18:I18" name="Range1_1"/>
    <protectedRange sqref="C20:I20" name="Range1_2"/>
    <protectedRange sqref="C22:F22" name="Range1_3"/>
    <protectedRange sqref="C24:G24" name="Range1_4"/>
    <protectedRange sqref="C26" name="Range1_5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imperial.hr"/>
    <hyperlink ref="C20" r:id="rId2" display="www.imperial.hr"/>
    <hyperlink ref="C50" r:id="rId3" display="biserka.novotny@imperial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73">
      <selection activeCell="J7" sqref="J7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337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488006404</v>
      </c>
      <c r="K8" s="53">
        <f>K9+K16+K26+K35+K39</f>
        <v>492406628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114778</v>
      </c>
      <c r="K9" s="53">
        <f>SUM(K10:K15)</f>
        <v>115209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114778</v>
      </c>
      <c r="K11" s="7">
        <v>115209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485223635</v>
      </c>
      <c r="K16" s="53">
        <f>SUM(K17:K25)</f>
        <v>490761528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136359347</v>
      </c>
      <c r="K17" s="7">
        <v>136366575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311839575</v>
      </c>
      <c r="K18" s="7">
        <v>304566023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10992073</v>
      </c>
      <c r="K19" s="7">
        <v>10037970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11041499</v>
      </c>
      <c r="K20" s="7">
        <v>9990746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3456</v>
      </c>
      <c r="K22" s="7">
        <v>454526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14956935</v>
      </c>
      <c r="K23" s="7">
        <v>29314938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30750</v>
      </c>
      <c r="K24" s="7">
        <v>30750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30000</v>
      </c>
      <c r="K26" s="53">
        <f>SUM(K27:K34)</f>
        <v>30000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/>
      <c r="K27" s="7"/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30000</v>
      </c>
      <c r="K29" s="7">
        <v>30000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2637991</v>
      </c>
      <c r="K35" s="53">
        <f>SUM(K36:K38)</f>
        <v>1499891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2637991</v>
      </c>
      <c r="K38" s="7">
        <v>1499891</v>
      </c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9799971</v>
      </c>
      <c r="K40" s="53">
        <f>K41+K49+K56+K64</f>
        <v>21296082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738211</v>
      </c>
      <c r="K41" s="53">
        <f>SUM(K42:K48)</f>
        <v>2451091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659566</v>
      </c>
      <c r="K42" s="7">
        <v>1957491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39017</v>
      </c>
      <c r="K45" s="7">
        <v>63503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39628</v>
      </c>
      <c r="K46" s="7">
        <v>430097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>
        <v>0</v>
      </c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>
        <v>0</v>
      </c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3099969</v>
      </c>
      <c r="K49" s="53">
        <f>SUM(K50:K55)</f>
        <v>10676172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>
        <v>0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904990</v>
      </c>
      <c r="K51" s="7">
        <v>8091794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6340</v>
      </c>
      <c r="K53" s="7">
        <v>56526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2169542</v>
      </c>
      <c r="K54" s="7">
        <v>1911326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19097</v>
      </c>
      <c r="K55" s="7">
        <v>616526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v>5326464</v>
      </c>
      <c r="K56" s="53">
        <f>SUM(K57:K63)</f>
        <v>2560808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35266</v>
      </c>
      <c r="K61" s="7">
        <v>77995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5291298</v>
      </c>
      <c r="K62" s="7">
        <v>2482813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635327</v>
      </c>
      <c r="K64" s="7">
        <v>5608011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50301</v>
      </c>
      <c r="K65" s="7">
        <v>54344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497856676</v>
      </c>
      <c r="K66" s="53">
        <f>K7+K8+K40+K65</f>
        <v>513757054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298216971</v>
      </c>
      <c r="K69" s="54">
        <f>K70+K71+K72+K78+K79+K82+K85</f>
        <v>282419933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254342000</v>
      </c>
      <c r="K70" s="7">
        <v>254342000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26953189</v>
      </c>
      <c r="K72" s="53">
        <f>K73+K74-K75+K76+K77</f>
        <v>26953189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26953189</v>
      </c>
      <c r="K73" s="7">
        <v>26953189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10935051</v>
      </c>
      <c r="K79" s="53">
        <f>K80-K81</f>
        <v>16921782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10935051</v>
      </c>
      <c r="K80" s="7">
        <v>16921782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5986731</v>
      </c>
      <c r="K82" s="53">
        <f>K83-K84</f>
        <v>-15797038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5986731</v>
      </c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>
        <v>15797038</v>
      </c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1156757</v>
      </c>
      <c r="K86" s="53">
        <f>SUM(K87:K89)</f>
        <v>423709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100000</v>
      </c>
      <c r="K87" s="7">
        <v>100000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1056757</v>
      </c>
      <c r="K89" s="7">
        <v>323709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157875772</v>
      </c>
      <c r="K90" s="53">
        <f>SUM(K91:K99)</f>
        <v>177147185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12840000</v>
      </c>
      <c r="K92" s="7">
        <v>12840000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132607223</v>
      </c>
      <c r="K93" s="7">
        <v>151878636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>
        <v>12428549</v>
      </c>
      <c r="K95" s="7">
        <v>12428549</v>
      </c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40144438</v>
      </c>
      <c r="K100" s="53">
        <f>SUM(K101:K112)</f>
        <v>52535918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68323</v>
      </c>
      <c r="K102" s="7">
        <v>64698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25152024</v>
      </c>
      <c r="K103" s="7">
        <v>23206187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228758</v>
      </c>
      <c r="K104" s="7">
        <v>13369229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9411966</v>
      </c>
      <c r="K105" s="7">
        <v>9497783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2118911</v>
      </c>
      <c r="K108" s="7">
        <v>2031085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1732755</v>
      </c>
      <c r="K109" s="7">
        <v>2977406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216035</v>
      </c>
      <c r="K110" s="7">
        <v>90152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1215666</v>
      </c>
      <c r="K112" s="7">
        <v>1299378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462738</v>
      </c>
      <c r="K113" s="7">
        <v>1230309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497856676</v>
      </c>
      <c r="K114" s="53">
        <f>K69+K86+K90+K100+K113</f>
        <v>513757054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O52" sqref="O5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54" t="s">
        <v>337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>
      <c r="A4" s="253" t="s">
        <v>59</v>
      </c>
      <c r="B4" s="253"/>
      <c r="C4" s="253"/>
      <c r="D4" s="253"/>
      <c r="E4" s="253"/>
      <c r="F4" s="253"/>
      <c r="G4" s="253"/>
      <c r="H4" s="253"/>
      <c r="I4" s="58" t="s">
        <v>279</v>
      </c>
      <c r="J4" s="252" t="s">
        <v>319</v>
      </c>
      <c r="K4" s="252"/>
      <c r="L4" s="252" t="s">
        <v>320</v>
      </c>
      <c r="M4" s="252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2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28837756</v>
      </c>
      <c r="K7" s="54">
        <f>SUM(K8:K9)</f>
        <v>26172735</v>
      </c>
      <c r="L7" s="54">
        <f>SUM(L8:L9)</f>
        <v>25932860</v>
      </c>
      <c r="M7" s="54">
        <f>SUM(M8:M9)</f>
        <v>23588678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25880518</v>
      </c>
      <c r="K8" s="7">
        <v>25211812</v>
      </c>
      <c r="L8" s="7">
        <v>22979214</v>
      </c>
      <c r="M8" s="7">
        <v>22564796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2957238</v>
      </c>
      <c r="K9" s="7">
        <v>960923</v>
      </c>
      <c r="L9" s="7">
        <v>2953646</v>
      </c>
      <c r="M9" s="7">
        <v>1023882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40183337</v>
      </c>
      <c r="K10" s="53">
        <f>K11+K12+K16+K20+K21+K22+K25+K26</f>
        <v>25217594</v>
      </c>
      <c r="L10" s="53">
        <f>L11+L12+L16+L20+L21+L22+L25+L26</f>
        <v>38495006</v>
      </c>
      <c r="M10" s="53">
        <f>M11+M12+M16+M20+M21+M22+M25+M26</f>
        <v>23933909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12895889</v>
      </c>
      <c r="K12" s="53">
        <f>SUM(K13:K15)</f>
        <v>10766935</v>
      </c>
      <c r="L12" s="53">
        <f>SUM(L13:L15)</f>
        <v>10819122</v>
      </c>
      <c r="M12" s="53">
        <f>SUM(M13:M15)</f>
        <v>9307776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7702197</v>
      </c>
      <c r="K13" s="7">
        <v>6819862</v>
      </c>
      <c r="L13" s="7">
        <v>5977770</v>
      </c>
      <c r="M13" s="7">
        <v>5372145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20364</v>
      </c>
      <c r="K14" s="7">
        <v>20364</v>
      </c>
      <c r="L14" s="7">
        <v>18922</v>
      </c>
      <c r="M14" s="7">
        <v>18364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5173328</v>
      </c>
      <c r="K15" s="7">
        <v>3926709</v>
      </c>
      <c r="L15" s="7">
        <v>4822430</v>
      </c>
      <c r="M15" s="7">
        <v>3917267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13424328</v>
      </c>
      <c r="K16" s="53">
        <f>SUM(K17:K19)</f>
        <v>7310704</v>
      </c>
      <c r="L16" s="53">
        <f>SUM(L17:L19)</f>
        <v>12602576</v>
      </c>
      <c r="M16" s="53">
        <f>SUM(M17:M19)</f>
        <v>6960801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8449755</v>
      </c>
      <c r="K17" s="7">
        <v>4616792</v>
      </c>
      <c r="L17" s="7">
        <v>8007518</v>
      </c>
      <c r="M17" s="7">
        <v>4412919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3083649</v>
      </c>
      <c r="K18" s="7">
        <v>1699738</v>
      </c>
      <c r="L18" s="7">
        <v>2933088</v>
      </c>
      <c r="M18" s="7">
        <v>1629879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1890924</v>
      </c>
      <c r="K19" s="7">
        <v>994174</v>
      </c>
      <c r="L19" s="7">
        <v>1661970</v>
      </c>
      <c r="M19" s="7">
        <v>918003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10861634</v>
      </c>
      <c r="K20" s="7">
        <v>5427145</v>
      </c>
      <c r="L20" s="7">
        <v>12099253</v>
      </c>
      <c r="M20" s="7">
        <v>6023899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2932349</v>
      </c>
      <c r="K21" s="7">
        <v>1656619</v>
      </c>
      <c r="L21" s="7">
        <v>2858201</v>
      </c>
      <c r="M21" s="7">
        <v>1623467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493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0</v>
      </c>
      <c r="K24" s="7">
        <v>0</v>
      </c>
      <c r="L24" s="7">
        <v>493</v>
      </c>
      <c r="M24" s="7">
        <v>0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69137</v>
      </c>
      <c r="K26" s="7">
        <v>56191</v>
      </c>
      <c r="L26" s="7">
        <v>115361</v>
      </c>
      <c r="M26" s="7">
        <v>17966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256944</v>
      </c>
      <c r="K27" s="53">
        <f>SUM(K28:K32)</f>
        <v>50607</v>
      </c>
      <c r="L27" s="53">
        <f>SUM(L28:L32)</f>
        <v>216154</v>
      </c>
      <c r="M27" s="53">
        <f>SUM(M28:M32)</f>
        <v>72594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256944</v>
      </c>
      <c r="K29" s="7">
        <v>50607</v>
      </c>
      <c r="L29" s="7">
        <v>216154</v>
      </c>
      <c r="M29" s="7">
        <v>72594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3753625</v>
      </c>
      <c r="K33" s="53">
        <f>SUM(K34:K37)</f>
        <v>1892167</v>
      </c>
      <c r="L33" s="53">
        <f>SUM(L34:L37)</f>
        <v>3451046</v>
      </c>
      <c r="M33" s="53">
        <f>SUM(M34:M37)</f>
        <v>1792527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3753625</v>
      </c>
      <c r="K35" s="7">
        <v>1892167</v>
      </c>
      <c r="L35" s="7">
        <v>3451046</v>
      </c>
      <c r="M35" s="7">
        <v>1792527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29094700</v>
      </c>
      <c r="K42" s="53">
        <f>K7+K27+K38+K40</f>
        <v>26223342</v>
      </c>
      <c r="L42" s="53">
        <f>L7+L27+L38+L40</f>
        <v>26149014</v>
      </c>
      <c r="M42" s="53">
        <f>M7+M27+M38+M40</f>
        <v>23661272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43936962</v>
      </c>
      <c r="K43" s="53">
        <f>K10+K33+K39+K41</f>
        <v>27109761</v>
      </c>
      <c r="L43" s="53">
        <f>L10+L33+L39+L41</f>
        <v>41946052</v>
      </c>
      <c r="M43" s="53">
        <f>M10+M33+M39+M41</f>
        <v>25726436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-14842262</v>
      </c>
      <c r="K44" s="53">
        <f>K42-K43</f>
        <v>-886419</v>
      </c>
      <c r="L44" s="53">
        <f>L42-L43</f>
        <v>-15797038</v>
      </c>
      <c r="M44" s="53">
        <f>M42-M43</f>
        <v>-2065164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14842262</v>
      </c>
      <c r="K46" s="53">
        <f>IF(K43&gt;K42,K43-K42,0)</f>
        <v>886419</v>
      </c>
      <c r="L46" s="53">
        <f>IF(L43&gt;L42,L43-L42,0)</f>
        <v>15797038</v>
      </c>
      <c r="M46" s="53">
        <f>IF(M43&gt;M42,M43-M42,0)</f>
        <v>2065164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-14842262</v>
      </c>
      <c r="K48" s="53">
        <f>K44-K47</f>
        <v>-886419</v>
      </c>
      <c r="L48" s="53">
        <f>L44-L47</f>
        <v>-15797038</v>
      </c>
      <c r="M48" s="53">
        <f>M44-M47</f>
        <v>-2065164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9" t="s">
        <v>220</v>
      </c>
      <c r="B50" s="250"/>
      <c r="C50" s="250"/>
      <c r="D50" s="250"/>
      <c r="E50" s="250"/>
      <c r="F50" s="250"/>
      <c r="G50" s="250"/>
      <c r="H50" s="251"/>
      <c r="I50" s="4">
        <v>154</v>
      </c>
      <c r="J50" s="61">
        <f>IF(J48&lt;0,-J48,0)</f>
        <v>14842262</v>
      </c>
      <c r="K50" s="61">
        <f>IF(K48&lt;0,-K48,0)</f>
        <v>886419</v>
      </c>
      <c r="L50" s="61">
        <f>IF(L48&lt;0,-L48,0)</f>
        <v>15797038</v>
      </c>
      <c r="M50" s="61">
        <f>IF(M48&lt;0,-M48,0)</f>
        <v>2065164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248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127"/>
    </row>
    <row r="53" spans="1:13" ht="12.75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 ht="12.75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248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-14842262</v>
      </c>
      <c r="K56" s="6">
        <v>-886419</v>
      </c>
      <c r="L56" s="6">
        <v>-15797038</v>
      </c>
      <c r="M56" s="6">
        <v>-2065164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-14842262</v>
      </c>
      <c r="K67" s="61">
        <f>K56+K66</f>
        <v>-886419</v>
      </c>
      <c r="L67" s="61">
        <f>L56+L66</f>
        <v>-15797038</v>
      </c>
      <c r="M67" s="61">
        <f>M56+M66</f>
        <v>-2065164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4"/>
    </row>
    <row r="70" spans="1:13" ht="12.75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J48:M50 K34:L4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1" sqref="K51"/>
    </sheetView>
  </sheetViews>
  <sheetFormatPr defaultColWidth="9.140625" defaultRowHeight="12.75"/>
  <cols>
    <col min="1" max="9" width="9.140625" style="52" customWidth="1"/>
    <col min="10" max="11" width="9.421875" style="52" bestFit="1" customWidth="1"/>
    <col min="12" max="16384" width="9.140625" style="52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342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338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3.25">
      <c r="A4" s="263" t="s">
        <v>59</v>
      </c>
      <c r="B4" s="263"/>
      <c r="C4" s="263"/>
      <c r="D4" s="263"/>
      <c r="E4" s="263"/>
      <c r="F4" s="263"/>
      <c r="G4" s="263"/>
      <c r="H4" s="263"/>
      <c r="I4" s="65" t="s">
        <v>279</v>
      </c>
      <c r="J4" s="66" t="s">
        <v>319</v>
      </c>
      <c r="K4" s="66" t="s">
        <v>320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7">
        <v>2</v>
      </c>
      <c r="J5" s="68" t="s">
        <v>283</v>
      </c>
      <c r="K5" s="68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5"/>
      <c r="J6" s="255"/>
      <c r="K6" s="256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-14842262</v>
      </c>
      <c r="K7" s="7">
        <v>-15797038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10861634</v>
      </c>
      <c r="K8" s="7">
        <v>12099253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21346352</v>
      </c>
      <c r="K9" s="7">
        <v>13650065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0</v>
      </c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0</v>
      </c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6057208</v>
      </c>
      <c r="K12" s="7">
        <v>2148194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3">
        <f>SUM(J7:J12)</f>
        <v>23422932</v>
      </c>
      <c r="K13" s="53">
        <f>SUM(K7:K12)</f>
        <v>12100474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0</v>
      </c>
      <c r="K14" s="7">
        <v>0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10964151</v>
      </c>
      <c r="K15" s="7">
        <v>7576203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977531</v>
      </c>
      <c r="K16" s="7">
        <v>1712880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0</v>
      </c>
      <c r="K17" s="7">
        <v>0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3">
        <f>SUM(J14:J17)</f>
        <v>11941682</v>
      </c>
      <c r="K18" s="53">
        <f>SUM(K14:K17)</f>
        <v>9289083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3">
        <f>IF(J13&gt;J18,J13-J18,0)</f>
        <v>11481250</v>
      </c>
      <c r="K19" s="53">
        <f>IF(K13&gt;K18,K13-K18,0)</f>
        <v>2811391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3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5"/>
      <c r="J21" s="255"/>
      <c r="K21" s="256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0</v>
      </c>
      <c r="K22" s="7">
        <v>0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>
        <v>0</v>
      </c>
      <c r="K23" s="7">
        <v>0</v>
      </c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0</v>
      </c>
      <c r="K24" s="7">
        <v>0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>
        <v>0</v>
      </c>
      <c r="K25" s="7">
        <v>0</v>
      </c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0</v>
      </c>
      <c r="K26" s="7">
        <v>0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3">
        <f>SUM(J22:J26)</f>
        <v>0</v>
      </c>
      <c r="K27" s="53">
        <f>SUM(K22:K26)</f>
        <v>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33927225</v>
      </c>
      <c r="K28" s="7">
        <v>17637193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>
        <v>0</v>
      </c>
      <c r="K29" s="7">
        <v>0</v>
      </c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0</v>
      </c>
      <c r="K30" s="7">
        <v>0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3">
        <f>SUM(J28:J30)</f>
        <v>33927225</v>
      </c>
      <c r="K31" s="53">
        <f>SUM(K28:K30)</f>
        <v>17637193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3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3">
        <f>IF(J31&gt;J27,J31-J27,0)</f>
        <v>33927225</v>
      </c>
      <c r="K33" s="53">
        <f>IF(K31&gt;K27,K31-K27,0)</f>
        <v>17637193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5"/>
      <c r="J34" s="255"/>
      <c r="K34" s="256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>
        <v>0</v>
      </c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23022201</v>
      </c>
      <c r="K36" s="7">
        <v>23449117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>
        <v>0</v>
      </c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3">
        <f>SUM(J35:J37)</f>
        <v>23022201</v>
      </c>
      <c r="K38" s="53">
        <f>SUM(K35:K37)</f>
        <v>23449117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6224211</v>
      </c>
      <c r="K39" s="7">
        <v>6236778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>
        <v>0</v>
      </c>
      <c r="K40" s="7">
        <v>125883</v>
      </c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75407</v>
      </c>
      <c r="K41" s="7">
        <v>3625</v>
      </c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>
        <v>0</v>
      </c>
      <c r="K42" s="7">
        <v>0</v>
      </c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>
        <v>0</v>
      </c>
      <c r="K43" s="7">
        <v>50000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3">
        <f>SUM(J39:J43)</f>
        <v>6299618</v>
      </c>
      <c r="K44" s="53">
        <f>SUM(K39:K43)</f>
        <v>6416286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3">
        <f>IF(J38&gt;J44,J38-J44,0)</f>
        <v>16722583</v>
      </c>
      <c r="K45" s="53">
        <f>IF(K38&gt;K44,K38-K44,0)</f>
        <v>17032831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3">
        <f>IF(J44&gt;J38,J44-J38,0)</f>
        <v>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3">
        <f>IF(J19-J20+J32-J33+J45-J46&gt;0,J19-J20+J32-J33+J45-J46,0)</f>
        <v>0</v>
      </c>
      <c r="K47" s="53">
        <f>IF(K19-K20+K32-K33+K45-K46&gt;0,K19-K20+K32-K33+K45-K46,0)</f>
        <v>2207029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3">
        <f>IF(J20-J19+J33-J32+J46-J45&gt;0,J20-J19+J33-J32+J46-J45,0)</f>
        <v>5723392</v>
      </c>
      <c r="K48" s="53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10214528</v>
      </c>
      <c r="K49" s="7">
        <v>5952029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>
        <v>2207029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5723392</v>
      </c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4">
        <f>J49+J50-J51</f>
        <v>4491136</v>
      </c>
      <c r="K52" s="61">
        <f>K49+K50-K51</f>
        <v>8159058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5" t="s">
        <v>279</v>
      </c>
      <c r="J4" s="66" t="s">
        <v>319</v>
      </c>
      <c r="K4" s="66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1">
        <v>2</v>
      </c>
      <c r="J5" s="72" t="s">
        <v>283</v>
      </c>
      <c r="K5" s="72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5"/>
      <c r="J6" s="255"/>
      <c r="K6" s="256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6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4"/>
      <c r="C21" s="264"/>
      <c r="D21" s="264"/>
      <c r="E21" s="264"/>
      <c r="F21" s="264"/>
      <c r="G21" s="264"/>
      <c r="H21" s="265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5"/>
      <c r="J22" s="255"/>
      <c r="K22" s="256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5">
        <v>0</v>
      </c>
      <c r="J35" s="255"/>
      <c r="K35" s="256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7" sqref="J17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7" width="3.7109375" style="75" customWidth="1"/>
    <col min="8" max="8" width="5.421875" style="75" customWidth="1"/>
    <col min="9" max="10" width="9.140625" style="75" customWidth="1"/>
    <col min="11" max="11" width="9.57421875" style="75" bestFit="1" customWidth="1"/>
    <col min="12" max="16384" width="9.140625" style="75" customWidth="1"/>
  </cols>
  <sheetData>
    <row r="1" spans="1:12" ht="12.75">
      <c r="A1" s="286" t="s">
        <v>281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4"/>
    </row>
    <row r="2" spans="1:12" ht="15.75">
      <c r="A2" s="42"/>
      <c r="B2" s="73"/>
      <c r="C2" s="271" t="s">
        <v>282</v>
      </c>
      <c r="D2" s="271"/>
      <c r="E2" s="76">
        <v>41275</v>
      </c>
      <c r="F2" s="43" t="s">
        <v>250</v>
      </c>
      <c r="G2" s="272">
        <v>41455</v>
      </c>
      <c r="H2" s="273"/>
      <c r="I2" s="73"/>
      <c r="J2" s="73"/>
      <c r="K2" s="73"/>
      <c r="L2" s="77"/>
    </row>
    <row r="3" spans="1:11" ht="23.25">
      <c r="A3" s="274" t="s">
        <v>59</v>
      </c>
      <c r="B3" s="274"/>
      <c r="C3" s="274"/>
      <c r="D3" s="274"/>
      <c r="E3" s="274"/>
      <c r="F3" s="274"/>
      <c r="G3" s="274"/>
      <c r="H3" s="274"/>
      <c r="I3" s="80" t="s">
        <v>305</v>
      </c>
      <c r="J3" s="81" t="s">
        <v>150</v>
      </c>
      <c r="K3" s="81" t="s">
        <v>151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83">
        <v>2</v>
      </c>
      <c r="J4" s="82" t="s">
        <v>283</v>
      </c>
      <c r="K4" s="82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254342000</v>
      </c>
      <c r="K5" s="45">
        <v>254342000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26953189</v>
      </c>
      <c r="K7" s="46">
        <v>26953189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12206760</v>
      </c>
      <c r="K8" s="46">
        <v>16921782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-14842262</v>
      </c>
      <c r="K9" s="46">
        <v>-15797038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8">
        <f>SUM(J5:J13)</f>
        <v>278659687</v>
      </c>
      <c r="K14" s="78">
        <f>SUM(K5:K13)</f>
        <v>282419933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>
        <v>-14842262</v>
      </c>
      <c r="K20" s="46">
        <v>-15797038</v>
      </c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79">
        <f>SUM(J15:J20)</f>
        <v>-14842262</v>
      </c>
      <c r="K21" s="79">
        <f>SUM(K15:K20)</f>
        <v>-15797038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80" t="s">
        <v>302</v>
      </c>
      <c r="B23" s="281"/>
      <c r="C23" s="281"/>
      <c r="D23" s="281"/>
      <c r="E23" s="281"/>
      <c r="F23" s="281"/>
      <c r="G23" s="281"/>
      <c r="H23" s="281"/>
      <c r="I23" s="47">
        <v>18</v>
      </c>
      <c r="J23" s="45"/>
      <c r="K23" s="45"/>
    </row>
    <row r="24" spans="1:11" ht="17.25" customHeight="1">
      <c r="A24" s="282" t="s">
        <v>303</v>
      </c>
      <c r="B24" s="283"/>
      <c r="C24" s="283"/>
      <c r="D24" s="283"/>
      <c r="E24" s="283"/>
      <c r="F24" s="283"/>
      <c r="G24" s="283"/>
      <c r="H24" s="283"/>
      <c r="I24" s="48">
        <v>19</v>
      </c>
      <c r="J24" s="79"/>
      <c r="K24" s="79"/>
    </row>
    <row r="25" spans="1:11" ht="30" customHeight="1">
      <c r="A25" s="284" t="s">
        <v>304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2" t="s">
        <v>280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3" t="s">
        <v>316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Petra Bošković</cp:lastModifiedBy>
  <cp:lastPrinted>2013-07-26T11:54:48Z</cp:lastPrinted>
  <dcterms:created xsi:type="dcterms:W3CDTF">2008-10-17T11:51:54Z</dcterms:created>
  <dcterms:modified xsi:type="dcterms:W3CDTF">2013-07-29T09:51:01Z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-1428208264</vt:i4>
  </property>
  <property fmtid="{D5CDD505-2E9C-101B-9397-08002B2CF9AE}" pid="3" name="_EmailSubject">
    <vt:lpwstr>izvještaj</vt:lpwstr>
  </property>
  <property fmtid="{D5CDD505-2E9C-101B-9397-08002B2CF9AE}" pid="4" name="_AuthorEmail">
    <vt:lpwstr>biserka.novotni@imperial.hr</vt:lpwstr>
  </property>
  <property fmtid="{D5CDD505-2E9C-101B-9397-08002B2CF9AE}" pid="5" name="_AuthorEmailDisplayName">
    <vt:lpwstr>Biserka Novotny</vt:lpwstr>
  </property>
  <property fmtid="{D5CDD505-2E9C-101B-9397-08002B2CF9AE}" pid="6" name="_ReviewingToolsShownOnce">
    <vt:lpwstr/>
  </property>
</Properties>
</file>