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<sst xmlns="http://schemas.openxmlformats.org/spreadsheetml/2006/main" count="395" uniqueCount="343">
  <si>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</si>
  <si>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</si>
  <si>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</si>
  <si>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</si>
  <si>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</si>
  <si>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</si>
  <si>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</si>
  <si>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</si>
  <si>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</si>
  <si>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</si>
  <si>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</si>
  <si>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</si>
  <si>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</si>
  <si>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</si>
  <si>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</si>
  <si>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</si>
  <si>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</si>
  <si>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</si>
  <si>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</si>
  <si>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</si>
  <si>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</si>
  <si>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</si>
  <si>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</si>
  <si>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</si>
  <si>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</si>
  <si>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</si>
  <si>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</si>
  <si>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</si>
  <si>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</si>
  <si>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</si>
  <si>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</si>
  <si>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</si>
  <si>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</si>
  <si>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</si>
  <si>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</si>
  <si>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</si>
  <si>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</si>
  <si>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</si>
  <si>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</si>
  <si>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</si>
  <si>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</si>
  <si>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</si>
  <si>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</si>
  <si>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</si>
  <si>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</si>
  <si>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</si>
  <si>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</si>
  <si>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</si>
  <si>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</si>
  <si>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</si>
  <si>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</si>
  <si>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</si>
  <si>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</si>
  <si>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</si>
  <si>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</si>
  <si>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</si>
  <si>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</si>
  <si>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</si>
  <si>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</si>
  <si>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</si>
  <si>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</si>
  <si>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</si>
  <si>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</si>
  <si>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</si>
  <si>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</si>
  <si>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</si>
  <si>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</si>
  <si>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</si>
  <si>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</si>
  <si>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</si>
  <si>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</si>
  <si>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</si>
  <si>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</si>
  <si>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</si>
  <si>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</si>
  <si>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</si>
  <si>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</si>
  <si>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</si>
  <si>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</si>
  <si>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</si>
  <si>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</si>
  <si>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</si>
  <si>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</si>
  <si>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</si>
  <si>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</si>
  <si>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</si>
  <si>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</si>
  <si>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</si>
  <si>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</si>
  <si>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</si>
  <si>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</si>
  <si>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</si>
  <si>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</si>
  <si>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</si>
  <si>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</si>
  <si>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</si>
  <si>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</si>
  <si>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</si>
  <si>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</si>
  <si>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</si>
  <si>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</si>
  <si>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</si>
  <si>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</si>
  <si>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</si>
  <si>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</si>
  <si>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</si>
  <si>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</si>
  <si>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</si>
  <si>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</si>
  <si>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</si>
  <si>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</si>
  <si>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</si>
  <si>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</si>
  <si>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</si>
  <si>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</si>
  <si>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</si>
  <si>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</si>
  <si>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</si>
  <si>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</si>
  <si>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</si>
  <si>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</si>
  <si>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</si>
  <si>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</si>
  <si>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</si>
  <si>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</si>
  <si>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</si>
  <si>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</si>
  <si>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</si>
  <si>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</si>
  <si>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</si>
  <si>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</si>
  <si>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</si>
  <si>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</si>
  <si>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</si>
  <si>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</si>
  <si>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</si>
  <si>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</si>
  <si>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</si>
  <si>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</si>
  <si>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</si>
  <si>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</si>
  <si>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</si>
  <si>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</si>
  <si>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</si>
  <si>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</si>
  <si>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</si>
  <si>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</si>
  <si>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</si>
  <si>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</si>
  <si>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</si>
  <si>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</si>
  <si>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</si>
  <si>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</si>
  <si>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</si>
  <si>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</si>
  <si>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</si>
  <si>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</si>
  <si>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</si>
  <si>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</si>
  <si>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</si>
  <si>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</si>
  <si>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</si>
  <si>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</si>
  <si>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</si>
  <si>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</si>
  <si>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</si>
  <si>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</si>
  <si>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</si>
  <si>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</si>
  <si>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</si>
  <si>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</si>
  <si>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</si>
  <si>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</si>
  <si>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</si>
  <si>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</si>
  <si>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</si>
  <si>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</si>
  <si>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</si>
  <si>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</si>
  <si>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</si>
  <si>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</si>
  <si>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</si>
  <si>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</si>
  <si>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</si>
  <si>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</si>
  <si>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</si>
  <si>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</si>
  <si>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</si>
  <si>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</si>
  <si>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</si>
  <si>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</si>
  <si>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</si>
  <si>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</si>
  <si>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</si>
  <si>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</si>
  <si>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</si>
  <si>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</si>
  <si>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</si>
  <si>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</si>
  <si>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</si>
  <si>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</si>
  <si>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</si>
  <si>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</si>
  <si>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</si>
  <si>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</si>
  <si>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</si>
  <si>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</si>
  <si>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</si>
  <si>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</si>
  <si>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</si>
  <si>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</si>
  <si>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</si>
  <si>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</si>
  <si>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</si>
  <si>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</si>
  <si>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</si>
  <si>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</si>
  <si>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</si>
  <si>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</si>
  <si>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</si>
  <si>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</si>
  <si>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</si>
  <si>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</si>
  <si>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</si>
  <si>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</si>
  <si>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</si>
  <si>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</si>
  <si>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</si>
  <si>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</si>
  <si>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</si>
  <si>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</si>
  <si>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</si>
  <si>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</si>
  <si>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</si>
  <si>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</si>
  <si>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</si>
  <si>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</si>
  <si>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</si>
  <si>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</si>
  <si>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</si>
  <si>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</si>
  <si>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</si>
  <si>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</si>
  <si>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</si>
  <si>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</si>
  <si>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</si>
  <si>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</si>
  <si>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</si>
  <si>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</si>
  <si>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</si>
  <si>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</si>
  <si>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</si>
  <si>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</si>
  <si>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</si>
  <si>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</si>
  <si>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</si>
  <si>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</si>
  <si>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</si>
  <si>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</si>
  <si>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</si>
  <si>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</si>
  <si>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</si>
  <si>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</si>
  <si>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</si>
  <si>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</si>
  <si>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</si>
  <si>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</si>
  <si>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</si>
  <si>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</si>
  <si>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</si>
  <si>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</si>
  <si>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</si>
  <si>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</si>
  <si>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</si>
  <si>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</si>
  <si>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</si>
  <si>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</si>
  <si>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</si>
  <si>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</si>
  <si>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</si>
  <si>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</si>
  <si>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</si>
  <si>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</si>
  <si>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</si>
  <si>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</si>
  <si>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</si>
  <si>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</si>
  <si>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</si>
  <si>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</si>
  <si>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</si>
  <si>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</si>
  <si>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</si>
  <si>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</si>
  <si>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</si>
  <si>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</si>
  <si>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</si>
  <si>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</si>
  <si>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</si>
  <si>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</si>
  <si>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</si>
  <si>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</si>
  <si>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</si>
  <si>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</si>
  <si>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</si>
  <si>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</si>
  <si>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</si>
  <si>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</si>
  <si>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</si>
  <si>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</si>
  <si>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</si>
  <si>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</si>
  <si>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</si>
  <si>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</si>
  <si>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</si>
  <si>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</si>
  <si>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</si>
  <si>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</si>
  <si>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</si>
  <si>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</si>
  <si>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</si>
  <si>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</si>
  <si>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</si>
  <si>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</si>
  <si>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</si>
  <si>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</si>
  <si>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</si>
  <si>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</si>
  <si>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</si>
  <si>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</si>
  <si>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</si>
  <si>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</si>
  <si>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PRIMORSKO-GORANSKA ŽUPANIJA</t>
  </si>
  <si>
    <t>NE</t>
  </si>
  <si>
    <t>5510</t>
  </si>
  <si>
    <t>ALEKSIJE SOVIĆ-PADOVAN, KRISTINA DUMIČIĆ</t>
  </si>
  <si>
    <t>051 667 724</t>
  </si>
  <si>
    <t>051 724 728</t>
  </si>
  <si>
    <t>aleksije.padovan@imperial.hr</t>
  </si>
  <si>
    <t>VLADO MIŠ</t>
  </si>
  <si>
    <t xml:space="preserve">Obveznik: Imperial d.d. </t>
  </si>
  <si>
    <t>stanje na dan 31.03.2012.</t>
  </si>
  <si>
    <t>u razdoblju 01.01.2012. do 31.03.2012.</t>
  </si>
  <si>
    <t>Obveznik: Imperial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</si>
</sst>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aleksije.padovan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13" sqref="H1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2">
        <v>40909</v>
      </c>
      <c r="F2" s="12"/>
      <c r="G2" s="13" t="s">
        <v>250</v>
      </c>
      <c r="H2" s="122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9" t="s">
        <v>251</v>
      </c>
      <c r="B6" s="170"/>
      <c r="C6" s="178" t="s">
        <v>323</v>
      </c>
      <c r="D6" s="179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90" t="s">
        <v>252</v>
      </c>
      <c r="B8" s="191"/>
      <c r="C8" s="178" t="s">
        <v>324</v>
      </c>
      <c r="D8" s="179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4" t="s">
        <v>253</v>
      </c>
      <c r="B10" s="182"/>
      <c r="C10" s="178" t="s">
        <v>325</v>
      </c>
      <c r="D10" s="17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9" t="s">
        <v>254</v>
      </c>
      <c r="B12" s="170"/>
      <c r="C12" s="175" t="s">
        <v>326</v>
      </c>
      <c r="D12" s="133"/>
      <c r="E12" s="133"/>
      <c r="F12" s="133"/>
      <c r="G12" s="133"/>
      <c r="H12" s="133"/>
      <c r="I12" s="172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9" t="s">
        <v>255</v>
      </c>
      <c r="B14" s="170"/>
      <c r="C14" s="134">
        <v>51280</v>
      </c>
      <c r="D14" s="135"/>
      <c r="E14" s="16"/>
      <c r="F14" s="175" t="s">
        <v>327</v>
      </c>
      <c r="G14" s="133"/>
      <c r="H14" s="133"/>
      <c r="I14" s="172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9" t="s">
        <v>256</v>
      </c>
      <c r="B16" s="170"/>
      <c r="C16" s="175" t="s">
        <v>328</v>
      </c>
      <c r="D16" s="133"/>
      <c r="E16" s="133"/>
      <c r="F16" s="133"/>
      <c r="G16" s="133"/>
      <c r="H16" s="133"/>
      <c r="I16" s="172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9" t="s">
        <v>257</v>
      </c>
      <c r="B18" s="170"/>
      <c r="C18" s="140" t="s">
        <v>329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9" t="s">
        <v>258</v>
      </c>
      <c r="B20" s="170"/>
      <c r="C20" s="140" t="s">
        <v>330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9" t="s">
        <v>259</v>
      </c>
      <c r="B22" s="170"/>
      <c r="C22" s="123">
        <v>363</v>
      </c>
      <c r="D22" s="175" t="s">
        <v>327</v>
      </c>
      <c r="E22" s="137"/>
      <c r="F22" s="138"/>
      <c r="G22" s="169"/>
      <c r="H22" s="132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9" t="s">
        <v>260</v>
      </c>
      <c r="B24" s="170"/>
      <c r="C24" s="123">
        <v>8</v>
      </c>
      <c r="D24" s="175" t="s">
        <v>331</v>
      </c>
      <c r="E24" s="137"/>
      <c r="F24" s="137"/>
      <c r="G24" s="138"/>
      <c r="H24" s="52" t="s">
        <v>261</v>
      </c>
      <c r="I24" s="124"/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69" t="s">
        <v>262</v>
      </c>
      <c r="B26" s="170"/>
      <c r="C26" s="125" t="s">
        <v>332</v>
      </c>
      <c r="D26" s="26"/>
      <c r="E26" s="99"/>
      <c r="F26" s="100"/>
      <c r="G26" s="139" t="s">
        <v>263</v>
      </c>
      <c r="H26" s="170"/>
      <c r="I26" s="126" t="s">
        <v>333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1"/>
      <c r="G28" s="141"/>
      <c r="H28" s="142" t="s">
        <v>266</v>
      </c>
      <c r="I28" s="136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50"/>
      <c r="B30" s="180"/>
      <c r="C30" s="180"/>
      <c r="D30" s="181"/>
      <c r="E30" s="150"/>
      <c r="F30" s="180"/>
      <c r="G30" s="180"/>
      <c r="H30" s="178"/>
      <c r="I30" s="179"/>
      <c r="J30" s="10"/>
      <c r="K30" s="10"/>
      <c r="L30" s="10"/>
    </row>
    <row r="31" spans="1:12" ht="12.75">
      <c r="A31" s="94"/>
      <c r="B31" s="23"/>
      <c r="C31" s="22"/>
      <c r="D31" s="151"/>
      <c r="E31" s="151"/>
      <c r="F31" s="151"/>
      <c r="G31" s="152"/>
      <c r="H31" s="16"/>
      <c r="I31" s="103"/>
      <c r="J31" s="10"/>
      <c r="K31" s="10"/>
      <c r="L31" s="10"/>
    </row>
    <row r="32" spans="1:12" ht="12.75">
      <c r="A32" s="150"/>
      <c r="B32" s="180"/>
      <c r="C32" s="180"/>
      <c r="D32" s="181"/>
      <c r="E32" s="150"/>
      <c r="F32" s="180"/>
      <c r="G32" s="180"/>
      <c r="H32" s="178"/>
      <c r="I32" s="179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50"/>
      <c r="B34" s="180"/>
      <c r="C34" s="180"/>
      <c r="D34" s="181"/>
      <c r="E34" s="150"/>
      <c r="F34" s="180"/>
      <c r="G34" s="180"/>
      <c r="H34" s="178"/>
      <c r="I34" s="179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50"/>
      <c r="B36" s="180"/>
      <c r="C36" s="180"/>
      <c r="D36" s="181"/>
      <c r="E36" s="150"/>
      <c r="F36" s="180"/>
      <c r="G36" s="180"/>
      <c r="H36" s="178"/>
      <c r="I36" s="179"/>
      <c r="J36" s="10"/>
      <c r="K36" s="10"/>
      <c r="L36" s="10"/>
    </row>
    <row r="37" spans="1:12" ht="12.75">
      <c r="A37" s="105"/>
      <c r="B37" s="31"/>
      <c r="C37" s="147"/>
      <c r="D37" s="148"/>
      <c r="E37" s="16"/>
      <c r="F37" s="147"/>
      <c r="G37" s="148"/>
      <c r="H37" s="16"/>
      <c r="I37" s="95"/>
      <c r="J37" s="10"/>
      <c r="K37" s="10"/>
      <c r="L37" s="10"/>
    </row>
    <row r="38" spans="1:12" ht="12.75">
      <c r="A38" s="150"/>
      <c r="B38" s="180"/>
      <c r="C38" s="180"/>
      <c r="D38" s="181"/>
      <c r="E38" s="150"/>
      <c r="F38" s="180"/>
      <c r="G38" s="180"/>
      <c r="H38" s="178"/>
      <c r="I38" s="179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50"/>
      <c r="B40" s="180"/>
      <c r="C40" s="180"/>
      <c r="D40" s="181"/>
      <c r="E40" s="150"/>
      <c r="F40" s="180"/>
      <c r="G40" s="180"/>
      <c r="H40" s="178"/>
      <c r="I40" s="179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4" t="s">
        <v>267</v>
      </c>
      <c r="B44" s="165"/>
      <c r="C44" s="178"/>
      <c r="D44" s="179"/>
      <c r="E44" s="27"/>
      <c r="F44" s="175"/>
      <c r="G44" s="180"/>
      <c r="H44" s="180"/>
      <c r="I44" s="181"/>
      <c r="J44" s="10"/>
      <c r="K44" s="10"/>
      <c r="L44" s="10"/>
    </row>
    <row r="45" spans="1:12" ht="12.75">
      <c r="A45" s="105"/>
      <c r="B45" s="31"/>
      <c r="C45" s="147"/>
      <c r="D45" s="148"/>
      <c r="E45" s="16"/>
      <c r="F45" s="147"/>
      <c r="G45" s="149"/>
      <c r="H45" s="36"/>
      <c r="I45" s="109"/>
      <c r="J45" s="10"/>
      <c r="K45" s="10"/>
      <c r="L45" s="10"/>
    </row>
    <row r="46" spans="1:12" ht="12.75">
      <c r="A46" s="164" t="s">
        <v>268</v>
      </c>
      <c r="B46" s="165"/>
      <c r="C46" s="175" t="s">
        <v>334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4" t="s">
        <v>270</v>
      </c>
      <c r="B48" s="165"/>
      <c r="C48" s="171" t="s">
        <v>335</v>
      </c>
      <c r="D48" s="167"/>
      <c r="E48" s="168"/>
      <c r="F48" s="16"/>
      <c r="G48" s="52" t="s">
        <v>271</v>
      </c>
      <c r="H48" s="171" t="s">
        <v>336</v>
      </c>
      <c r="I48" s="168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4" t="s">
        <v>257</v>
      </c>
      <c r="B50" s="165"/>
      <c r="C50" s="166" t="s">
        <v>337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9" t="s">
        <v>272</v>
      </c>
      <c r="B52" s="170"/>
      <c r="C52" s="171" t="s">
        <v>338</v>
      </c>
      <c r="D52" s="167"/>
      <c r="E52" s="167"/>
      <c r="F52" s="167"/>
      <c r="G52" s="167"/>
      <c r="H52" s="167"/>
      <c r="I52" s="172"/>
      <c r="J52" s="10"/>
      <c r="K52" s="10"/>
      <c r="L52" s="10"/>
    </row>
    <row r="53" spans="1:12" ht="12.75">
      <c r="A53" s="110"/>
      <c r="B53" s="21"/>
      <c r="C53" s="158" t="s">
        <v>273</v>
      </c>
      <c r="D53" s="158"/>
      <c r="E53" s="158"/>
      <c r="F53" s="158"/>
      <c r="G53" s="158"/>
      <c r="H53" s="158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73" t="s">
        <v>274</v>
      </c>
      <c r="C55" s="174"/>
      <c r="D55" s="174"/>
      <c r="E55" s="174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10"/>
      <c r="B57" s="153" t="s">
        <v>307</v>
      </c>
      <c r="C57" s="154"/>
      <c r="D57" s="154"/>
      <c r="E57" s="154"/>
      <c r="F57" s="154"/>
      <c r="G57" s="154"/>
      <c r="H57" s="154"/>
      <c r="I57" s="112"/>
      <c r="J57" s="10"/>
      <c r="K57" s="10"/>
      <c r="L57" s="10"/>
    </row>
    <row r="58" spans="1:12" ht="12.75">
      <c r="A58" s="110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10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59" t="s">
        <v>277</v>
      </c>
      <c r="H62" s="160"/>
      <c r="I62" s="161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2"/>
      <c r="H63" s="163"/>
      <c r="I63" s="121"/>
      <c r="J63" s="10"/>
      <c r="K63" s="10"/>
      <c r="L63" s="10"/>
    </row>
  </sheetData>
  <sheetProtection/>
  <protectedRanges>
    <protectedRange sqref="E2 H2 C6:D6 C8:D8 C10:D10 C12:I12 C14:D14 F14:I14 C16:I16 A34:D34 A32:I32 I24 A30:I30 I26" name="Range1"/>
    <protectedRange sqref="C18:I18" name="Range1_1"/>
    <protectedRange sqref="C20:I20" name="Range1_2"/>
    <protectedRange sqref="C22:F22" name="Range1_3"/>
    <protectedRange sqref="C24:G24" name="Range1_4"/>
    <protectedRange sqref="C26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aleksije.padovan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52">
      <selection activeCell="J82" sqref="J82:K82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339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2.5">
      <c r="A4" s="197" t="s">
        <v>59</v>
      </c>
      <c r="B4" s="198"/>
      <c r="C4" s="198"/>
      <c r="D4" s="198"/>
      <c r="E4" s="198"/>
      <c r="F4" s="198"/>
      <c r="G4" s="198"/>
      <c r="H4" s="199"/>
      <c r="I4" s="59" t="s">
        <v>278</v>
      </c>
      <c r="J4" s="60" t="s">
        <v>319</v>
      </c>
      <c r="K4" s="61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8">
        <v>2</v>
      </c>
      <c r="J5" s="57">
        <v>3</v>
      </c>
      <c r="K5" s="57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4">
        <f>J9+J16+J26+J35+J39</f>
        <v>468691710</v>
      </c>
      <c r="K8" s="54">
        <f>K9+K16+K26+K35+K39</f>
        <v>477825568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4">
        <f>SUM(J10:J15)</f>
        <v>137461</v>
      </c>
      <c r="K9" s="54">
        <f>SUM(K10:K15)</f>
        <v>142172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137461</v>
      </c>
      <c r="K11" s="7">
        <v>142172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4">
        <f>SUM(J17:J25)</f>
        <v>465886258</v>
      </c>
      <c r="K16" s="54">
        <f>SUM(K17:K25)</f>
        <v>475015405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136105577</v>
      </c>
      <c r="K17" s="7">
        <v>136105577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306419530</v>
      </c>
      <c r="K18" s="7">
        <v>302458193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10357451</v>
      </c>
      <c r="K19" s="7">
        <v>9709929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10138560</v>
      </c>
      <c r="K20" s="7">
        <v>9827231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2454465</v>
      </c>
      <c r="K22" s="7">
        <v>1497141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410675</v>
      </c>
      <c r="K23" s="7">
        <v>15417334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4">
        <f>SUM(J27:J34)</f>
        <v>30000</v>
      </c>
      <c r="K26" s="54">
        <f>SUM(K27:K34)</f>
        <v>30000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30000</v>
      </c>
      <c r="K29" s="7">
        <v>30000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4">
        <f>SUM(J36:J38)</f>
        <v>2637991</v>
      </c>
      <c r="K35" s="54">
        <f>SUM(K36:K38)</f>
        <v>2637991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2637991</v>
      </c>
      <c r="K38" s="7">
        <v>2637991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4">
        <f>J41+J49+J56+J64</f>
        <v>13504847</v>
      </c>
      <c r="K40" s="54">
        <f>K41+K49+K56+K64</f>
        <v>9264673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4">
        <f>SUM(J42:J48)</f>
        <v>779803</v>
      </c>
      <c r="K41" s="54">
        <f>SUM(K42:K48)</f>
        <v>1883540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710373</v>
      </c>
      <c r="K42" s="7">
        <v>911615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38116</v>
      </c>
      <c r="K45" s="7">
        <v>38116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31314</v>
      </c>
      <c r="K46" s="7">
        <v>933809</v>
      </c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4">
        <f>SUM(J50:J55)</f>
        <v>2500673</v>
      </c>
      <c r="K49" s="54">
        <f>SUM(K50:K55)</f>
        <v>3945988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1408445</v>
      </c>
      <c r="K51" s="7">
        <v>1215181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8946</v>
      </c>
      <c r="K53" s="7">
        <v>18467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1052025</v>
      </c>
      <c r="K54" s="7">
        <v>2699333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31257</v>
      </c>
      <c r="K55" s="7">
        <v>13007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4">
        <f>SUM(J57:J63)</f>
        <v>9573476</v>
      </c>
      <c r="K56" s="54">
        <f>SUM(K57:K63)</f>
        <v>71880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9573476</v>
      </c>
      <c r="K62" s="7">
        <v>71880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650895</v>
      </c>
      <c r="K64" s="7">
        <v>3363265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98828</v>
      </c>
      <c r="K65" s="7">
        <v>326386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4">
        <f>J7+J8+J40+J65</f>
        <v>482295385</v>
      </c>
      <c r="K66" s="54">
        <f>K7+K8+K40+K65</f>
        <v>487416627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5">
        <f>J70+J71+J72+J78+J79+J82+J85</f>
        <v>293501950</v>
      </c>
      <c r="K69" s="55">
        <f>K70+K71+K72+K78+K79+K82+K85</f>
        <v>279546106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254342000</v>
      </c>
      <c r="K70" s="7">
        <v>254342000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4">
        <f>J73+J74-J75+J76+J77</f>
        <v>26953189</v>
      </c>
      <c r="K72" s="54">
        <f>K73+K74-K75+K76+K77</f>
        <v>26953189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26953189</v>
      </c>
      <c r="K73" s="7">
        <v>26953189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/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4">
        <f>J80-J81</f>
        <v>9594520</v>
      </c>
      <c r="K79" s="54">
        <f>K80-K81</f>
        <v>12206760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9594520</v>
      </c>
      <c r="K80" s="7">
        <v>12206760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4">
        <f>J83-J84</f>
        <v>2612241</v>
      </c>
      <c r="K82" s="54">
        <f>K83-K84</f>
        <v>-13955843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2612241</v>
      </c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13955843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4">
        <f>SUM(J87:J89)</f>
        <v>583709</v>
      </c>
      <c r="K86" s="54">
        <f>SUM(K87:K89)</f>
        <v>583709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260000</v>
      </c>
      <c r="K87" s="7">
        <v>260000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323709</v>
      </c>
      <c r="K89" s="7">
        <v>323709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4">
        <f>SUM(J91:J99)</f>
        <v>151385620</v>
      </c>
      <c r="K90" s="54">
        <f>SUM(K91:K99)</f>
        <v>164952686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12843553</v>
      </c>
      <c r="K92" s="7">
        <v>12843553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126113518</v>
      </c>
      <c r="K93" s="7">
        <v>139680584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12428549</v>
      </c>
      <c r="K95" s="7">
        <v>12428549</v>
      </c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4">
        <f>SUM(J101:J112)</f>
        <v>36170393</v>
      </c>
      <c r="K100" s="54">
        <f>SUM(K101:K112)</f>
        <v>39858832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160791</v>
      </c>
      <c r="K102" s="7">
        <v>98843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26575619</v>
      </c>
      <c r="K103" s="7">
        <v>25203903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298603</v>
      </c>
      <c r="K104" s="7">
        <v>2748116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5015726</v>
      </c>
      <c r="K105" s="7">
        <v>7560668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1707047</v>
      </c>
      <c r="K108" s="7">
        <v>1490061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1221167</v>
      </c>
      <c r="K109" s="7">
        <v>1627246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1191440</v>
      </c>
      <c r="K112" s="7">
        <v>1129995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653713</v>
      </c>
      <c r="K113" s="7">
        <v>2475294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4">
        <f>J69+J86+J90+J100+J113</f>
        <v>482295385</v>
      </c>
      <c r="K114" s="54">
        <f>K69+K86+K90+K100+K113</f>
        <v>487416627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 ht="12.75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5"/>
      <c r="J117" s="235"/>
      <c r="K117" s="236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7">
      <selection activeCell="A51" sqref="A51:M7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43" t="s">
        <v>341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9" t="s">
        <v>339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59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5">
        <f>SUM(J8:J9)</f>
        <v>2048220</v>
      </c>
      <c r="K7" s="55">
        <f>SUM(K8:K9)</f>
        <v>2048220</v>
      </c>
      <c r="L7" s="55">
        <f>SUM(L8:L9)</f>
        <v>2665021</v>
      </c>
      <c r="M7" s="55">
        <f>SUM(M8:M9)</f>
        <v>2665021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153795</v>
      </c>
      <c r="K8" s="7">
        <v>153795</v>
      </c>
      <c r="L8" s="7">
        <v>668706</v>
      </c>
      <c r="M8" s="7">
        <v>668706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1894425</v>
      </c>
      <c r="K9" s="7">
        <v>1894425</v>
      </c>
      <c r="L9" s="7">
        <v>1996315</v>
      </c>
      <c r="M9" s="7">
        <v>1996315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4">
        <f>J11+J12+J16+J20+J21+J22+J25+J26</f>
        <v>14494244</v>
      </c>
      <c r="K10" s="54">
        <f>K11+K12+K16+K20+K21+K22+K25+K26</f>
        <v>14494244</v>
      </c>
      <c r="L10" s="54">
        <f>L11+L12+L16+L20+L21+L22+L25+L26</f>
        <v>14965743</v>
      </c>
      <c r="M10" s="54">
        <f>M11+M12+M16+M20+M21+M22+M25+M26</f>
        <v>14965743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4">
        <f>SUM(J13:J15)</f>
        <v>1620439</v>
      </c>
      <c r="K12" s="54">
        <f>SUM(K13:K15)</f>
        <v>1620439</v>
      </c>
      <c r="L12" s="54">
        <f>SUM(L13:L15)</f>
        <v>2128954</v>
      </c>
      <c r="M12" s="54">
        <f>SUM(M13:M15)</f>
        <v>2128954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638329</v>
      </c>
      <c r="K13" s="7">
        <v>638329</v>
      </c>
      <c r="L13" s="7">
        <v>882335</v>
      </c>
      <c r="M13" s="7">
        <v>882335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982110</v>
      </c>
      <c r="K15" s="7">
        <v>982110</v>
      </c>
      <c r="L15" s="7">
        <v>1246619</v>
      </c>
      <c r="M15" s="7">
        <v>1246619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4">
        <f>SUM(J17:J19)</f>
        <v>5877629</v>
      </c>
      <c r="K16" s="54">
        <f>SUM(K17:K19)</f>
        <v>5877629</v>
      </c>
      <c r="L16" s="54">
        <f>SUM(L17:L19)</f>
        <v>6113624</v>
      </c>
      <c r="M16" s="54">
        <f>SUM(M17:M19)</f>
        <v>6113624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3709409</v>
      </c>
      <c r="K17" s="7">
        <v>3709409</v>
      </c>
      <c r="L17" s="7">
        <v>3832963</v>
      </c>
      <c r="M17" s="7">
        <v>3832963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1305934</v>
      </c>
      <c r="K18" s="7">
        <v>1305934</v>
      </c>
      <c r="L18" s="7">
        <v>1383911</v>
      </c>
      <c r="M18" s="7">
        <v>1383911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862286</v>
      </c>
      <c r="K19" s="7">
        <v>862286</v>
      </c>
      <c r="L19" s="7">
        <v>896750</v>
      </c>
      <c r="M19" s="7">
        <v>896750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5440465</v>
      </c>
      <c r="K20" s="7">
        <v>5440465</v>
      </c>
      <c r="L20" s="7">
        <v>5434489</v>
      </c>
      <c r="M20" s="7">
        <v>5434489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1336019</v>
      </c>
      <c r="K21" s="7">
        <v>1336019</v>
      </c>
      <c r="L21" s="7">
        <v>1275730</v>
      </c>
      <c r="M21" s="7">
        <v>1275730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219692</v>
      </c>
      <c r="K26" s="7">
        <v>219692</v>
      </c>
      <c r="L26" s="7">
        <v>12946</v>
      </c>
      <c r="M26" s="7">
        <v>12946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4">
        <f>SUM(J28:J32)</f>
        <v>5724</v>
      </c>
      <c r="K27" s="54">
        <f>SUM(K28:K32)</f>
        <v>5724</v>
      </c>
      <c r="L27" s="54">
        <f>SUM(L28:L32)</f>
        <v>206337</v>
      </c>
      <c r="M27" s="54">
        <f>SUM(M28:M32)</f>
        <v>206337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5724</v>
      </c>
      <c r="K29" s="7">
        <v>5724</v>
      </c>
      <c r="L29" s="7">
        <v>206337</v>
      </c>
      <c r="M29" s="7">
        <v>206337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4">
        <f>SUM(J34:J37)</f>
        <v>2056246</v>
      </c>
      <c r="K33" s="54">
        <f>SUM(K34:K37)</f>
        <v>2056246</v>
      </c>
      <c r="L33" s="54">
        <f>SUM(L34:L37)</f>
        <v>1861458</v>
      </c>
      <c r="M33" s="54">
        <f>SUM(M34:M37)</f>
        <v>1861458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2056246</v>
      </c>
      <c r="K35" s="7">
        <v>2056246</v>
      </c>
      <c r="L35" s="7">
        <v>1861458</v>
      </c>
      <c r="M35" s="7">
        <v>1861458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4">
        <f>J7+J27+J38+J40</f>
        <v>2053944</v>
      </c>
      <c r="K42" s="54">
        <f>K7+K27+K38+K40</f>
        <v>2053944</v>
      </c>
      <c r="L42" s="54">
        <f>L7+L27+L38+L40</f>
        <v>2871358</v>
      </c>
      <c r="M42" s="54">
        <f>M7+M27+M38+M40</f>
        <v>2871358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4">
        <f>J10+J33+J39+J41</f>
        <v>16550490</v>
      </c>
      <c r="K43" s="54">
        <f>K10+K33+K39+K41</f>
        <v>16550490</v>
      </c>
      <c r="L43" s="54">
        <f>L10+L33+L39+L41</f>
        <v>16827201</v>
      </c>
      <c r="M43" s="54">
        <f>M10+M33+M39+M41</f>
        <v>16827201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4">
        <f>J42-J43</f>
        <v>-14496546</v>
      </c>
      <c r="K44" s="54">
        <f>K42-K43</f>
        <v>-14496546</v>
      </c>
      <c r="L44" s="54">
        <f>L42-L43</f>
        <v>-13955843</v>
      </c>
      <c r="M44" s="54">
        <f>M42-M43</f>
        <v>-13955843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4">
        <f>IF(J43&gt;J42,J43-J42,0)</f>
        <v>14496546</v>
      </c>
      <c r="K46" s="54">
        <f>IF(K43&gt;K42,K43-K42,0)</f>
        <v>14496546</v>
      </c>
      <c r="L46" s="54">
        <f>IF(L43&gt;L42,L43-L42,0)</f>
        <v>13955843</v>
      </c>
      <c r="M46" s="54">
        <f>IF(M43&gt;M42,M43-M42,0)</f>
        <v>13955843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4">
        <f>J44-J47</f>
        <v>-14496546</v>
      </c>
      <c r="K48" s="54">
        <f>K44-K47</f>
        <v>-14496546</v>
      </c>
      <c r="L48" s="54">
        <f>L44-L47</f>
        <v>-13955843</v>
      </c>
      <c r="M48" s="54">
        <f>M44-M47</f>
        <v>-13955843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97" t="s">
        <v>220</v>
      </c>
      <c r="B50" s="298"/>
      <c r="C50" s="298"/>
      <c r="D50" s="298"/>
      <c r="E50" s="298"/>
      <c r="F50" s="298"/>
      <c r="G50" s="298"/>
      <c r="H50" s="299"/>
      <c r="I50" s="4">
        <v>154</v>
      </c>
      <c r="J50" s="62">
        <f>IF(J48&lt;0,-J48,0)</f>
        <v>14496546</v>
      </c>
      <c r="K50" s="62">
        <f>IF(K48&lt;0,-K48,0)</f>
        <v>14496546</v>
      </c>
      <c r="L50" s="62">
        <f>IF(L48&lt;0,-L48,0)</f>
        <v>13955843</v>
      </c>
      <c r="M50" s="62">
        <f>IF(M48&lt;0,-M48,0)</f>
        <v>13955843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300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6"/>
      <c r="J52" s="56"/>
      <c r="K52" s="56"/>
      <c r="L52" s="56"/>
      <c r="M52" s="301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300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-14496546</v>
      </c>
      <c r="K56" s="6">
        <v>-14496546</v>
      </c>
      <c r="L56" s="6">
        <v>-13955843</v>
      </c>
      <c r="M56" s="6">
        <v>-13955843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2">
        <f>J56+J66</f>
        <v>-14496546</v>
      </c>
      <c r="K67" s="62">
        <f>K56+K66</f>
        <v>-14496546</v>
      </c>
      <c r="L67" s="62">
        <f>L56+L66</f>
        <v>-13955843</v>
      </c>
      <c r="M67" s="62">
        <f>M56+M66</f>
        <v>-13955843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302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303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J48:M50 K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342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-14496546</v>
      </c>
      <c r="K7" s="7">
        <v>-13955843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5440465</v>
      </c>
      <c r="K8" s="7">
        <v>5434489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1655183</v>
      </c>
      <c r="K9" s="7">
        <v>5122103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0</v>
      </c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0</v>
      </c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1084238</v>
      </c>
      <c r="K12" s="7">
        <v>1489400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-6316660</v>
      </c>
      <c r="K13" s="54">
        <f>SUM(K7:K12)</f>
        <v>-1909851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0</v>
      </c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643873</v>
      </c>
      <c r="K15" s="7">
        <v>1445315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1478232</v>
      </c>
      <c r="K16" s="7">
        <v>1103737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0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2122105</v>
      </c>
      <c r="K18" s="54">
        <f>SUM(K14:K17)</f>
        <v>2549052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4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8438765</v>
      </c>
      <c r="K20" s="54">
        <f>IF(K18&gt;K13,K18-K13,0)</f>
        <v>4458903</v>
      </c>
    </row>
    <row r="21" spans="1:11" ht="12.75">
      <c r="A21" s="216" t="s">
        <v>159</v>
      </c>
      <c r="B21" s="232"/>
      <c r="C21" s="232"/>
      <c r="D21" s="232"/>
      <c r="E21" s="232"/>
      <c r="F21" s="232"/>
      <c r="G21" s="232"/>
      <c r="H21" s="232"/>
      <c r="I21" s="258"/>
      <c r="J21" s="258"/>
      <c r="K21" s="259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0</v>
      </c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>
        <v>0</v>
      </c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0</v>
      </c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0</v>
      </c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0</v>
      </c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4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7833902</v>
      </c>
      <c r="K28" s="7">
        <v>15525671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0</v>
      </c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0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7833902</v>
      </c>
      <c r="K31" s="54">
        <f>SUM(K28:K30)</f>
        <v>15525671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4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7833902</v>
      </c>
      <c r="K33" s="54">
        <f>IF(K31&gt;K27,K31-K27,0)</f>
        <v>15525671</v>
      </c>
    </row>
    <row r="34" spans="1:11" ht="12.75">
      <c r="A34" s="216" t="s">
        <v>160</v>
      </c>
      <c r="B34" s="232"/>
      <c r="C34" s="232"/>
      <c r="D34" s="232"/>
      <c r="E34" s="232"/>
      <c r="F34" s="232"/>
      <c r="G34" s="232"/>
      <c r="H34" s="232"/>
      <c r="I34" s="258"/>
      <c r="J34" s="258"/>
      <c r="K34" s="259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>
        <v>0</v>
      </c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19435503</v>
      </c>
      <c r="K36" s="7">
        <v>13567066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0</v>
      </c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19435503</v>
      </c>
      <c r="K38" s="54">
        <f>SUM(K35:K37)</f>
        <v>13567066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4052438</v>
      </c>
      <c r="K39" s="7">
        <v>350984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>
        <v>0</v>
      </c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>
        <v>30532</v>
      </c>
      <c r="K41" s="7">
        <v>19727</v>
      </c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>
        <v>0</v>
      </c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>
        <v>0</v>
      </c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4082970</v>
      </c>
      <c r="K44" s="54">
        <f>SUM(K39:K43)</f>
        <v>370711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15352533</v>
      </c>
      <c r="K45" s="54">
        <f>IF(K38&gt;K44,K38-K44,0)</f>
        <v>13196355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4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920134</v>
      </c>
      <c r="K48" s="54">
        <f>IF(K20-K19+K33-K32+K46-K45&gt;0,K20-K19+K33-K32+K46-K45,0)</f>
        <v>6788219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1990017</v>
      </c>
      <c r="K49" s="7">
        <v>10214528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0</v>
      </c>
      <c r="K50" s="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920134</v>
      </c>
      <c r="K51" s="7">
        <v>6778219</v>
      </c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f>J49+J50-J51</f>
        <v>1069883</v>
      </c>
      <c r="K52" s="62">
        <f>K49+K50-K51</f>
        <v>3436309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4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4">
        <f>SUM(K13:K18)</f>
        <v>0</v>
      </c>
    </row>
    <row r="20" spans="1:11" ht="12.75">
      <c r="A20" s="207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4">
        <f>IF(K12&gt;K19,K12-K19,0)</f>
        <v>0</v>
      </c>
    </row>
    <row r="21" spans="1:11" ht="12.75">
      <c r="A21" s="213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4">
        <f>IF(K19&gt;K12,K19-K12,0)</f>
        <v>0</v>
      </c>
    </row>
    <row r="22" spans="1:11" ht="12.75">
      <c r="A22" s="216" t="s">
        <v>159</v>
      </c>
      <c r="B22" s="232"/>
      <c r="C22" s="232"/>
      <c r="D22" s="232"/>
      <c r="E22" s="232"/>
      <c r="F22" s="232"/>
      <c r="G22" s="232"/>
      <c r="H22" s="232"/>
      <c r="I22" s="258"/>
      <c r="J22" s="258"/>
      <c r="K22" s="259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4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4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4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4">
        <f>IF(K32&gt;K28,K32-K28,0)</f>
        <v>0</v>
      </c>
    </row>
    <row r="35" spans="1:11" ht="12.75">
      <c r="A35" s="216" t="s">
        <v>160</v>
      </c>
      <c r="B35" s="232"/>
      <c r="C35" s="232"/>
      <c r="D35" s="232"/>
      <c r="E35" s="232"/>
      <c r="F35" s="232"/>
      <c r="G35" s="232"/>
      <c r="H35" s="232"/>
      <c r="I35" s="258">
        <v>0</v>
      </c>
      <c r="J35" s="258"/>
      <c r="K35" s="259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4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4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4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4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2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G2" sqref="G2:H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3.7109375" style="76" customWidth="1"/>
    <col min="8" max="8" width="5.421875" style="76" customWidth="1"/>
    <col min="9" max="16384" width="9.140625" style="76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75"/>
    </row>
    <row r="2" spans="1:12" ht="15.75">
      <c r="A2" s="43"/>
      <c r="B2" s="74"/>
      <c r="C2" s="284" t="s">
        <v>282</v>
      </c>
      <c r="D2" s="284"/>
      <c r="E2" s="77">
        <v>40909</v>
      </c>
      <c r="F2" s="44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254342000</v>
      </c>
      <c r="K5" s="46">
        <v>254342000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26953189</v>
      </c>
      <c r="K7" s="47">
        <v>26953189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9594520</v>
      </c>
      <c r="K8" s="47">
        <v>12206760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2612241</v>
      </c>
      <c r="K9" s="47">
        <v>-13955843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/>
      <c r="K10" s="47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/>
      <c r="K12" s="47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/>
      <c r="K13" s="47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79">
        <f>SUM(J5:J13)</f>
        <v>293501950</v>
      </c>
      <c r="K14" s="79">
        <f>SUM(K5:K13)</f>
        <v>279546106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>
        <v>2612241</v>
      </c>
      <c r="K20" s="47">
        <v>-13955843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0">
        <f>SUM(J15:J20)</f>
        <v>2612241</v>
      </c>
      <c r="K21" s="80">
        <f>SUM(K15:K20)</f>
        <v>-13955843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7" t="s">
        <v>302</v>
      </c>
      <c r="B23" s="268"/>
      <c r="C23" s="268"/>
      <c r="D23" s="268"/>
      <c r="E23" s="268"/>
      <c r="F23" s="268"/>
      <c r="G23" s="268"/>
      <c r="H23" s="268"/>
      <c r="I23" s="48">
        <v>18</v>
      </c>
      <c r="J23" s="46"/>
      <c r="K23" s="46"/>
    </row>
    <row r="24" spans="1:11" ht="17.25" customHeight="1">
      <c r="A24" s="269" t="s">
        <v>303</v>
      </c>
      <c r="B24" s="270"/>
      <c r="C24" s="270"/>
      <c r="D24" s="270"/>
      <c r="E24" s="270"/>
      <c r="F24" s="270"/>
      <c r="G24" s="270"/>
      <c r="H24" s="270"/>
      <c r="I24" s="49">
        <v>19</v>
      </c>
      <c r="J24" s="80"/>
      <c r="K24" s="80"/>
    </row>
    <row r="25" spans="1:11" ht="30" customHeight="1">
      <c r="A25" s="271" t="s">
        <v>304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0" t="s">
        <v>316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0" ht="12.75" customHeight="1">
      <c r="A5" s="293"/>
      <c r="B5" s="294"/>
      <c r="C5" s="294"/>
      <c r="D5" s="294"/>
      <c r="E5" s="294"/>
      <c r="F5" s="294"/>
      <c r="G5" s="294"/>
      <c r="H5" s="294"/>
      <c r="I5" s="294"/>
      <c r="J5" s="295"/>
    </row>
    <row r="6" spans="1:10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10" ht="12.75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ht="12.75" customHeight="1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2.75" customHeight="1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 customHeight="1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2012-04-23T12:09:12Z</cp:lastPrinted>
  <dcterms:created xsi:type="dcterms:W3CDTF">2008-10-17T11:51:54Z</dcterms:created>
  <dcterms:modified xsi:type="dcterms:W3CDTF">2012-04-23T12:09:14Z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-634253002</vt:i4>
  </property>
  <property fmtid="{D5CDD505-2E9C-101B-9397-08002B2CF9AE}" pid="3" name="_EmailSubject">
    <vt:lpwstr>FW: </vt:lpwstr>
  </property>
  <property fmtid="{D5CDD505-2E9C-101B-9397-08002B2CF9AE}" pid="4" name="_AuthorEmail">
    <vt:lpwstr>aleksije.padovan@imperial.hr</vt:lpwstr>
  </property>
  <property fmtid="{D5CDD505-2E9C-101B-9397-08002B2CF9AE}" pid="5" name="_AuthorEmailDisplayName">
    <vt:lpwstr>Aleksije Sovic-Padovan</vt:lpwstr>
  </property>
</Properties>
</file>