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<sst xmlns="http://schemas.openxmlformats.org/spreadsheetml/2006/main" count="395" uniqueCount="342">
  <si>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</si>
  <si>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</si>
  <si>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</si>
  <si>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</si>
  <si>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</si>
  <si>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</si>
  <si>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</si>
  <si>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</si>
  <si>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</si>
  <si>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</si>
  <si>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</si>
  <si>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</si>
  <si>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</si>
  <si>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</si>
  <si>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</si>
  <si>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</si>
  <si>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</si>
  <si>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</si>
  <si>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</si>
  <si>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</si>
  <si>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</si>
  <si>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</si>
  <si>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</si>
  <si>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</si>
  <si>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</si>
  <si>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</si>
  <si>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</si>
  <si>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</si>
  <si>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</si>
  <si>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</si>
  <si>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</si>
  <si>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</si>
  <si>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</si>
  <si>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</si>
  <si>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</si>
  <si>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</si>
  <si>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</si>
  <si>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</si>
  <si>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</si>
  <si>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</si>
  <si>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</si>
  <si>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</si>
  <si>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</si>
  <si>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</si>
  <si>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</si>
  <si>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</si>
  <si>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</si>
  <si>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</si>
  <si>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</si>
  <si>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</si>
  <si>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</si>
  <si>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</si>
  <si>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</si>
  <si>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</si>
  <si>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</si>
  <si>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</si>
  <si>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</si>
  <si>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</si>
  <si>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</si>
  <si>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</si>
  <si>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</si>
  <si>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</si>
  <si>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</si>
  <si>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</si>
  <si>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</si>
  <si>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</si>
  <si>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</si>
  <si>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</si>
  <si>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</si>
  <si>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</si>
  <si>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</si>
  <si>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</si>
  <si>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</si>
  <si>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</si>
  <si>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</si>
  <si>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</si>
  <si>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</si>
  <si>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</si>
  <si>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</si>
  <si>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</si>
  <si>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</si>
  <si>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</si>
  <si>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</si>
  <si>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</si>
  <si>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</si>
  <si>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</si>
  <si>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</si>
  <si>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</si>
  <si>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</si>
  <si>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</si>
  <si>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</si>
  <si>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</si>
  <si>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</si>
  <si>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</si>
  <si>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</si>
  <si>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</si>
  <si>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</si>
  <si>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</si>
  <si>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</si>
  <si>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</si>
  <si>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</si>
  <si>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</si>
  <si>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</si>
  <si>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</si>
  <si>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</si>
  <si>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</si>
  <si>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</si>
  <si>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</si>
  <si>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</si>
  <si>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</si>
  <si>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</si>
  <si>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</si>
  <si>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</si>
  <si>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</si>
  <si>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</si>
  <si>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</si>
  <si>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</si>
  <si>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</si>
  <si>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</si>
  <si>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</si>
  <si>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</si>
  <si>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</si>
  <si>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</si>
  <si>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</si>
  <si>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</si>
  <si>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</si>
  <si>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</si>
  <si>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</si>
  <si>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</si>
  <si>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</si>
  <si>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</si>
  <si>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</si>
  <si>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</si>
  <si>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</si>
  <si>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</si>
  <si>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</si>
  <si>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</si>
  <si>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</si>
  <si>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</si>
  <si>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</si>
  <si>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</si>
  <si>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</si>
  <si>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</si>
  <si>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</si>
  <si>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</si>
  <si>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</si>
  <si>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</si>
  <si>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</si>
  <si>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</si>
  <si>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</si>
  <si>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</si>
  <si>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</si>
  <si>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</si>
  <si>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</si>
  <si>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</si>
  <si>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</si>
  <si>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</si>
  <si>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</si>
  <si>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</si>
  <si>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</si>
  <si>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</si>
  <si>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</si>
  <si>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</si>
  <si>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</si>
  <si>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</si>
  <si>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</si>
  <si>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</si>
  <si>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</si>
  <si>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</si>
  <si>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</si>
  <si>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</si>
  <si>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</si>
  <si>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</si>
  <si>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</si>
  <si>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</si>
  <si>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</si>
  <si>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</si>
  <si>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</si>
  <si>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</si>
  <si>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</si>
  <si>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</si>
  <si>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</si>
  <si>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</si>
  <si>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</si>
  <si>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</si>
  <si>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</si>
  <si>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</si>
  <si>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</si>
  <si>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</si>
  <si>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</si>
  <si>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</si>
  <si>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</si>
  <si>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</si>
  <si>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</si>
  <si>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</si>
  <si>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</si>
  <si>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</si>
  <si>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</si>
  <si>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</si>
  <si>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</si>
  <si>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</si>
  <si>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</si>
  <si>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</si>
  <si>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</si>
  <si>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</si>
  <si>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</si>
  <si>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</si>
  <si>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</si>
  <si>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</si>
  <si>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</si>
  <si>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</si>
  <si>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</si>
  <si>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</si>
  <si>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</si>
  <si>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</si>
  <si>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</si>
  <si>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</si>
  <si>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</si>
  <si>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</si>
  <si>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</si>
  <si>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</si>
  <si>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</si>
  <si>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</si>
  <si>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</si>
  <si>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</si>
  <si>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</si>
  <si>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</si>
  <si>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</si>
  <si>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</si>
  <si>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</si>
  <si>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</si>
  <si>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</si>
  <si>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</si>
  <si>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</si>
  <si>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</si>
  <si>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</si>
  <si>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</si>
  <si>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</si>
  <si>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</si>
  <si>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</si>
  <si>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</si>
  <si>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</si>
  <si>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</si>
  <si>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</si>
  <si>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</si>
  <si>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</si>
  <si>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</si>
  <si>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</si>
  <si>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</si>
  <si>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</si>
  <si>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</si>
  <si>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</si>
  <si>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</si>
  <si>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</si>
  <si>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</si>
  <si>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</si>
  <si>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</si>
  <si>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</si>
  <si>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</si>
  <si>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</si>
  <si>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</si>
  <si>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</si>
  <si>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</si>
  <si>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</si>
  <si>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</si>
  <si>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</si>
  <si>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</si>
  <si>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</si>
  <si>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</si>
  <si>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</si>
  <si>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</si>
  <si>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</si>
  <si>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</si>
  <si>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</si>
  <si>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</si>
  <si>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</si>
  <si>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</si>
  <si>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</si>
  <si>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</si>
  <si>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</si>
  <si>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</si>
  <si>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</si>
  <si>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</si>
  <si>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</si>
  <si>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</si>
  <si>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</si>
  <si>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</si>
  <si>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</si>
  <si>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</si>
  <si>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</si>
  <si>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</si>
  <si>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</si>
  <si>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</si>
  <si>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</si>
  <si>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</si>
  <si>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</si>
  <si>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</si>
  <si>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</si>
  <si>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</si>
  <si>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</si>
  <si>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</si>
  <si>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</si>
  <si>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</si>
  <si>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</si>
  <si>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</si>
  <si>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</si>
  <si>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</si>
  <si>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</si>
  <si>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</si>
  <si>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</si>
  <si>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</si>
  <si>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</si>
  <si>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</si>
  <si>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</si>
  <si>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</si>
  <si>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</si>
  <si>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</si>
  <si>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</si>
  <si>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</si>
  <si>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</si>
  <si>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</si>
  <si>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</si>
  <si>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</si>
  <si>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</si>
  <si>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</si>
  <si>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</si>
  <si>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</si>
  <si>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</si>
  <si>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</si>
  <si>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NE</t>
  </si>
  <si>
    <t>5510</t>
  </si>
  <si>
    <t>051 667 724</t>
  </si>
  <si>
    <t>051 724 728</t>
  </si>
  <si>
    <t>VLADO MIŠ</t>
  </si>
  <si>
    <t>aleksije.padovan@imperial.hr</t>
  </si>
  <si>
    <t>uprava@imperial.hr</t>
  </si>
  <si>
    <t>www.imperial.hr</t>
  </si>
  <si>
    <t>PRIMORSKO-GORANSKA ŽUPANIJA</t>
  </si>
  <si>
    <t>stanje na dan 31.12.2011.</t>
  </si>
  <si>
    <t>Obveznik: Imperial d.d. Rab</t>
  </si>
  <si>
    <t>u razdoblju 01.01.2011. do 31.12.2011.</t>
  </si>
  <si>
    <t>ALEKSIJE SOVIĆ-PADOVAN, KRISTINA DUMIČIĆ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</si>
</sst>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4" fillId="0" borderId="27" xfId="48" applyFill="1" applyBorder="1" applyAlignment="1" applyProtection="1">
      <alignment/>
      <protection hidden="1" locked="0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ije.padovan@imperial.hr" TargetMode="External" /><Relationship Id="rId2" Type="http://schemas.openxmlformats.org/officeDocument/2006/relationships/hyperlink" Target="mailto:uprava@imperial.hr" TargetMode="External" /><Relationship Id="rId3" Type="http://schemas.openxmlformats.org/officeDocument/2006/relationships/hyperlink" Target="http://www.imperial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B56" sqref="B56:I5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323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324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325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326</v>
      </c>
      <c r="D12" s="131"/>
      <c r="E12" s="131"/>
      <c r="F12" s="131"/>
      <c r="G12" s="131"/>
      <c r="H12" s="131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2">
        <v>51280</v>
      </c>
      <c r="D14" s="133"/>
      <c r="E14" s="16"/>
      <c r="F14" s="173" t="s">
        <v>327</v>
      </c>
      <c r="G14" s="131"/>
      <c r="H14" s="131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328</v>
      </c>
      <c r="D16" s="131"/>
      <c r="E16" s="131"/>
      <c r="F16" s="131"/>
      <c r="G16" s="131"/>
      <c r="H16" s="131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38" t="s">
        <v>335</v>
      </c>
      <c r="D18" s="128"/>
      <c r="E18" s="128"/>
      <c r="F18" s="128"/>
      <c r="G18" s="128"/>
      <c r="H18" s="128"/>
      <c r="I18" s="12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38" t="s">
        <v>336</v>
      </c>
      <c r="D20" s="128"/>
      <c r="E20" s="128"/>
      <c r="F20" s="128"/>
      <c r="G20" s="128"/>
      <c r="H20" s="128"/>
      <c r="I20" s="12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363</v>
      </c>
      <c r="D22" s="173" t="s">
        <v>327</v>
      </c>
      <c r="E22" s="135"/>
      <c r="F22" s="136"/>
      <c r="G22" s="158"/>
      <c r="H22" s="13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8</v>
      </c>
      <c r="D24" s="173" t="s">
        <v>337</v>
      </c>
      <c r="E24" s="135"/>
      <c r="F24" s="135"/>
      <c r="G24" s="136"/>
      <c r="H24" s="51" t="s">
        <v>261</v>
      </c>
      <c r="I24" s="122">
        <v>260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329</v>
      </c>
      <c r="D26" s="25"/>
      <c r="E26" s="33"/>
      <c r="F26" s="24"/>
      <c r="G26" s="137" t="s">
        <v>263</v>
      </c>
      <c r="H26" s="159"/>
      <c r="I26" s="124" t="s">
        <v>330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0" t="s">
        <v>264</v>
      </c>
      <c r="B28" s="141"/>
      <c r="C28" s="142"/>
      <c r="D28" s="142"/>
      <c r="E28" s="143" t="s">
        <v>265</v>
      </c>
      <c r="F28" s="139"/>
      <c r="G28" s="139"/>
      <c r="H28" s="140" t="s">
        <v>266</v>
      </c>
      <c r="I28" s="13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74"/>
      <c r="C30" s="174"/>
      <c r="D30" s="175"/>
      <c r="E30" s="147"/>
      <c r="F30" s="174"/>
      <c r="G30" s="174"/>
      <c r="H30" s="171"/>
      <c r="I30" s="172"/>
      <c r="J30" s="10"/>
      <c r="K30" s="10"/>
      <c r="L30" s="10"/>
    </row>
    <row r="31" spans="1:12" ht="12.75">
      <c r="A31" s="94"/>
      <c r="B31" s="22"/>
      <c r="C31" s="21"/>
      <c r="D31" s="148"/>
      <c r="E31" s="148"/>
      <c r="F31" s="148"/>
      <c r="G31" s="149"/>
      <c r="H31" s="16"/>
      <c r="I31" s="101"/>
      <c r="J31" s="10"/>
      <c r="K31" s="10"/>
      <c r="L31" s="10"/>
    </row>
    <row r="32" spans="1:12" ht="12.75">
      <c r="A32" s="147"/>
      <c r="B32" s="174"/>
      <c r="C32" s="174"/>
      <c r="D32" s="175"/>
      <c r="E32" s="147"/>
      <c r="F32" s="174"/>
      <c r="G32" s="174"/>
      <c r="H32" s="171"/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74"/>
      <c r="C34" s="174"/>
      <c r="D34" s="175"/>
      <c r="E34" s="147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74"/>
      <c r="C36" s="174"/>
      <c r="D36" s="175"/>
      <c r="E36" s="147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79"/>
      <c r="E37" s="16"/>
      <c r="F37" s="178"/>
      <c r="G37" s="179"/>
      <c r="H37" s="16"/>
      <c r="I37" s="95"/>
      <c r="J37" s="10"/>
      <c r="K37" s="10"/>
      <c r="L37" s="10"/>
    </row>
    <row r="38" spans="1:12" ht="12.75">
      <c r="A38" s="147"/>
      <c r="B38" s="174"/>
      <c r="C38" s="174"/>
      <c r="D38" s="175"/>
      <c r="E38" s="147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74"/>
      <c r="C40" s="174"/>
      <c r="D40" s="175"/>
      <c r="E40" s="147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79"/>
      <c r="E45" s="16"/>
      <c r="F45" s="178"/>
      <c r="G45" s="144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341</v>
      </c>
      <c r="D46" s="145"/>
      <c r="E46" s="145"/>
      <c r="F46" s="145"/>
      <c r="G46" s="145"/>
      <c r="H46" s="145"/>
      <c r="I46" s="146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331</v>
      </c>
      <c r="D48" s="156"/>
      <c r="E48" s="157"/>
      <c r="F48" s="16"/>
      <c r="G48" s="51" t="s">
        <v>271</v>
      </c>
      <c r="H48" s="160" t="s">
        <v>332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334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333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aleksije.padovan@imperial.hr"/>
    <hyperlink ref="C18" r:id="rId2" display="uprava@imperial.hr"/>
    <hyperlink ref="C20" r:id="rId3" display="www.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0" sqref="K110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339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475661158</v>
      </c>
      <c r="K8" s="53">
        <f>K9+K16+K26+K35+K39</f>
        <v>468691710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183276</v>
      </c>
      <c r="K9" s="53">
        <f>SUM(K10:K15)</f>
        <v>137461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0</v>
      </c>
      <c r="K10" s="7">
        <v>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183276</v>
      </c>
      <c r="K11" s="7">
        <v>137461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0</v>
      </c>
      <c r="K12" s="7">
        <v>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7">
        <v>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0</v>
      </c>
      <c r="K14" s="7">
        <v>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0</v>
      </c>
      <c r="K15" s="7">
        <v>0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472370290</v>
      </c>
      <c r="K16" s="53">
        <f>SUM(K17:K25)</f>
        <v>465886258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136105577</v>
      </c>
      <c r="K17" s="7">
        <v>136105577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311426778</v>
      </c>
      <c r="K18" s="7">
        <v>306419530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12153728</v>
      </c>
      <c r="K19" s="7">
        <v>10357451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12434685</v>
      </c>
      <c r="K20" s="7">
        <v>10138560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>
        <v>0</v>
      </c>
      <c r="K21" s="7">
        <v>0</v>
      </c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0</v>
      </c>
      <c r="K22" s="7">
        <v>2454465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249522</v>
      </c>
      <c r="K23" s="7">
        <v>410675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0</v>
      </c>
      <c r="K24" s="7">
        <v>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0</v>
      </c>
      <c r="K25" s="7">
        <v>0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30000</v>
      </c>
      <c r="K26" s="53">
        <f>SUM(K27:K34)</f>
        <v>30000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0</v>
      </c>
      <c r="K27" s="7">
        <v>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>
        <v>0</v>
      </c>
      <c r="K28" s="7">
        <v>0</v>
      </c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30000</v>
      </c>
      <c r="K29" s="7">
        <v>30000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>
        <v>0</v>
      </c>
      <c r="K30" s="7">
        <v>0</v>
      </c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0</v>
      </c>
      <c r="K31" s="7">
        <v>0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0</v>
      </c>
      <c r="K32" s="7">
        <v>0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0</v>
      </c>
      <c r="K33" s="7">
        <v>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>
        <v>0</v>
      </c>
      <c r="K34" s="7">
        <v>0</v>
      </c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3077592</v>
      </c>
      <c r="K35" s="53">
        <f>SUM(K36:K38)</f>
        <v>2637991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7">
        <v>0</v>
      </c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7">
        <v>0</v>
      </c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3077592</v>
      </c>
      <c r="K38" s="7">
        <v>2637991</v>
      </c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0</v>
      </c>
      <c r="K39" s="7">
        <v>0</v>
      </c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6000903</v>
      </c>
      <c r="K40" s="53">
        <f>K41+K49+K56+K64</f>
        <v>13493554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737006</v>
      </c>
      <c r="K41" s="53">
        <f>SUM(K42:K48)</f>
        <v>768096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687817</v>
      </c>
      <c r="K42" s="7">
        <v>692989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0</v>
      </c>
      <c r="K43" s="7">
        <v>0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0</v>
      </c>
      <c r="K44" s="7">
        <v>0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40173</v>
      </c>
      <c r="K45" s="7">
        <v>43793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9016</v>
      </c>
      <c r="K46" s="7">
        <v>31314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7">
        <v>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7">
        <v>0</v>
      </c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3263228</v>
      </c>
      <c r="K49" s="53">
        <f>SUM(K50:K55)</f>
        <v>2501087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0</v>
      </c>
      <c r="K50" s="7">
        <v>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2751106</v>
      </c>
      <c r="K51" s="7">
        <v>1410704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0</v>
      </c>
      <c r="K52" s="7">
        <v>0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10700</v>
      </c>
      <c r="K53" s="7">
        <v>8946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482251</v>
      </c>
      <c r="K54" s="7">
        <v>1050180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19171</v>
      </c>
      <c r="K55" s="7">
        <v>31257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10652</v>
      </c>
      <c r="K56" s="53">
        <f>SUM(K57:K63)</f>
        <v>9573476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>
        <v>0</v>
      </c>
      <c r="K57" s="7">
        <v>0</v>
      </c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0</v>
      </c>
      <c r="K58" s="7">
        <v>0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>
        <v>0</v>
      </c>
      <c r="K59" s="7">
        <v>0</v>
      </c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0</v>
      </c>
      <c r="K60" s="7">
        <v>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0</v>
      </c>
      <c r="K61" s="7">
        <v>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10652</v>
      </c>
      <c r="K62" s="7">
        <v>9573476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0</v>
      </c>
      <c r="K63" s="7">
        <v>0</v>
      </c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1990017</v>
      </c>
      <c r="K64" s="7">
        <v>650895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88490</v>
      </c>
      <c r="K65" s="7">
        <v>98828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481750551</v>
      </c>
      <c r="K66" s="53">
        <f>K7+K8+K40+K65</f>
        <v>482284092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0</v>
      </c>
      <c r="K67" s="8">
        <v>0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290889709</v>
      </c>
      <c r="K69" s="54">
        <f>K70+K71+K72+K78+K79+K82+K85</f>
        <v>293527327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254342000</v>
      </c>
      <c r="K70" s="7">
        <v>254342000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0</v>
      </c>
      <c r="K71" s="7">
        <v>0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26953189</v>
      </c>
      <c r="K72" s="53">
        <f>K73+K74-K75+K76+K77</f>
        <v>26953189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26953189</v>
      </c>
      <c r="K73" s="7">
        <v>26953189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0</v>
      </c>
      <c r="K74" s="7">
        <v>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0</v>
      </c>
      <c r="K75" s="7">
        <v>0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>
        <v>0</v>
      </c>
      <c r="K76" s="7">
        <v>0</v>
      </c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0</v>
      </c>
      <c r="K77" s="7">
        <v>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0</v>
      </c>
      <c r="K78" s="7">
        <v>0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7275151</v>
      </c>
      <c r="K79" s="53">
        <f>K80-K81</f>
        <v>9594519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7275151</v>
      </c>
      <c r="K80" s="7">
        <v>9594519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>
        <v>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2319369</v>
      </c>
      <c r="K82" s="53">
        <f>K83-K84</f>
        <v>2637619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2319369</v>
      </c>
      <c r="K83" s="7">
        <f>3502151-864532</f>
        <v>2637619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0</v>
      </c>
      <c r="K84" s="7">
        <v>0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0</v>
      </c>
      <c r="K85" s="7">
        <v>0</v>
      </c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188000</v>
      </c>
      <c r="K86" s="53">
        <f>SUM(K87:K89)</f>
        <v>583709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188000</v>
      </c>
      <c r="K87" s="7">
        <v>260000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0</v>
      </c>
      <c r="K88" s="7">
        <v>0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0</v>
      </c>
      <c r="K89" s="7">
        <v>323709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141208901</v>
      </c>
      <c r="K90" s="53">
        <f>SUM(K91:K99)</f>
        <v>138587837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56254</v>
      </c>
      <c r="K92" s="7">
        <v>3553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128681877</v>
      </c>
      <c r="K93" s="7">
        <v>126113514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12470770</v>
      </c>
      <c r="K95" s="7">
        <v>12470770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0</v>
      </c>
      <c r="K99" s="7">
        <v>0</v>
      </c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48688852</v>
      </c>
      <c r="K100" s="53">
        <f>SUM(K101:K112)</f>
        <v>48931506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0</v>
      </c>
      <c r="K101" s="7">
        <v>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13033058</v>
      </c>
      <c r="K102" s="7">
        <v>12958570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27107444</v>
      </c>
      <c r="K103" s="7">
        <v>26575623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288647</v>
      </c>
      <c r="K104" s="7">
        <v>298603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5092262</v>
      </c>
      <c r="K105" s="7">
        <v>4973983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0</v>
      </c>
      <c r="K106" s="7">
        <v>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0</v>
      </c>
      <c r="K107" s="7">
        <v>0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1842645</v>
      </c>
      <c r="K108" s="7">
        <v>1707047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1061406</v>
      </c>
      <c r="K109" s="7">
        <v>1226240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0</v>
      </c>
      <c r="K110" s="7">
        <v>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>
        <v>0</v>
      </c>
      <c r="K111" s="7">
        <v>0</v>
      </c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263390</v>
      </c>
      <c r="K112" s="7">
        <v>1191440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775089</v>
      </c>
      <c r="K113" s="7">
        <v>653713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481750551</v>
      </c>
      <c r="K114" s="53">
        <f>K69+K86+K90+K100+K113</f>
        <v>482284092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0</v>
      </c>
      <c r="K115" s="8">
        <v>0</v>
      </c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44" sqref="L4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339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101231682</v>
      </c>
      <c r="K7" s="54">
        <f>SUM(K8:K9)</f>
        <v>3813882</v>
      </c>
      <c r="L7" s="54">
        <f>SUM(L8:L9)</f>
        <v>109746534</v>
      </c>
      <c r="M7" s="54">
        <f>SUM(M8:M9)</f>
        <v>4049507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94685813</v>
      </c>
      <c r="K8" s="7">
        <v>2304848</v>
      </c>
      <c r="L8" s="7">
        <v>104853332</v>
      </c>
      <c r="M8" s="7">
        <v>3813450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6545869</v>
      </c>
      <c r="K9" s="7">
        <v>1509034</v>
      </c>
      <c r="L9" s="7">
        <v>4893202</v>
      </c>
      <c r="M9" s="7">
        <v>236057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89577400</v>
      </c>
      <c r="K10" s="53">
        <f>K11+K12+K16+K20+K21+K22+K25+K26</f>
        <v>18113251</v>
      </c>
      <c r="L10" s="53">
        <f>L11+L12+L16+L20+L21+L22+L25+L26</f>
        <v>96053025</v>
      </c>
      <c r="M10" s="53">
        <f>M11+M12+M16+M20+M21+M22+M25+M26</f>
        <v>21535421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31209231</v>
      </c>
      <c r="K12" s="53">
        <f>SUM(K13:K15)</f>
        <v>3010365</v>
      </c>
      <c r="L12" s="53">
        <f>SUM(L13:L15)</f>
        <v>35583961</v>
      </c>
      <c r="M12" s="53">
        <f>SUM(M13:M15)</f>
        <v>4872499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17956743</v>
      </c>
      <c r="K13" s="7">
        <v>1154160</v>
      </c>
      <c r="L13" s="7">
        <v>20661549</v>
      </c>
      <c r="M13" s="7">
        <v>1872419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29733</v>
      </c>
      <c r="K14" s="7">
        <v>240</v>
      </c>
      <c r="L14" s="7">
        <v>83518</v>
      </c>
      <c r="M14" s="7">
        <v>3320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13222755</v>
      </c>
      <c r="K15" s="7">
        <v>1855965</v>
      </c>
      <c r="L15" s="7">
        <v>14838894</v>
      </c>
      <c r="M15" s="7">
        <v>2996760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28402534</v>
      </c>
      <c r="K16" s="53">
        <f>SUM(K17:K19)</f>
        <v>6961981</v>
      </c>
      <c r="L16" s="53">
        <f>SUM(L17:L19)</f>
        <v>29030922</v>
      </c>
      <c r="M16" s="53">
        <f>SUM(M17:M19)</f>
        <v>7471654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17504855</v>
      </c>
      <c r="K17" s="7">
        <v>4349876</v>
      </c>
      <c r="L17" s="7">
        <v>18140857</v>
      </c>
      <c r="M17" s="7">
        <v>4620155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6738138</v>
      </c>
      <c r="K18" s="7">
        <v>1590030</v>
      </c>
      <c r="L18" s="7">
        <v>6636095</v>
      </c>
      <c r="M18" s="7">
        <v>1756153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4159541</v>
      </c>
      <c r="K19" s="7">
        <v>1022075</v>
      </c>
      <c r="L19" s="7">
        <v>4253970</v>
      </c>
      <c r="M19" s="7">
        <v>1095346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21464421</v>
      </c>
      <c r="K20" s="7">
        <v>5481087</v>
      </c>
      <c r="L20" s="7">
        <v>21559359</v>
      </c>
      <c r="M20" s="7">
        <v>5386829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7900049</v>
      </c>
      <c r="K21" s="7">
        <v>2168676</v>
      </c>
      <c r="L21" s="7">
        <v>7859482</v>
      </c>
      <c r="M21" s="7">
        <v>2263781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70567</v>
      </c>
      <c r="K22" s="53">
        <f>SUM(K23:K24)</f>
        <v>41641</v>
      </c>
      <c r="L22" s="53">
        <f>SUM(L23:L24)</f>
        <v>586982</v>
      </c>
      <c r="M22" s="53">
        <f>SUM(M23:M24)</f>
        <v>586982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70567</v>
      </c>
      <c r="K24" s="7">
        <v>41641</v>
      </c>
      <c r="L24" s="7">
        <v>586982</v>
      </c>
      <c r="M24" s="7">
        <v>586982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188000</v>
      </c>
      <c r="K25" s="7">
        <v>188000</v>
      </c>
      <c r="L25" s="7">
        <v>583709</v>
      </c>
      <c r="M25" s="7">
        <v>583709</v>
      </c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342598</v>
      </c>
      <c r="K26" s="7">
        <v>261501</v>
      </c>
      <c r="L26" s="7">
        <v>848610</v>
      </c>
      <c r="M26" s="7">
        <v>369967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792515</v>
      </c>
      <c r="K27" s="53">
        <f>SUM(K28:K32)</f>
        <v>350099</v>
      </c>
      <c r="L27" s="53">
        <f>SUM(L28:L32)</f>
        <v>619364</v>
      </c>
      <c r="M27" s="53">
        <f>SUM(M28:M32)</f>
        <v>379933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792515</v>
      </c>
      <c r="K29" s="7">
        <v>350099</v>
      </c>
      <c r="L29" s="7">
        <v>619364</v>
      </c>
      <c r="M29" s="7">
        <v>379933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9478194</v>
      </c>
      <c r="K33" s="53">
        <f>SUM(K34:K37)</f>
        <v>3060749</v>
      </c>
      <c r="L33" s="53">
        <f>SUM(L34:L37)</f>
        <v>10810722</v>
      </c>
      <c r="M33" s="53">
        <f>SUM(M34:M37)</f>
        <v>4379633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9478194</v>
      </c>
      <c r="K35" s="7">
        <v>3060749</v>
      </c>
      <c r="L35" s="7">
        <v>10810722</v>
      </c>
      <c r="M35" s="7">
        <v>4379633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102024197</v>
      </c>
      <c r="K42" s="53">
        <f>K7+K27+K38+K40</f>
        <v>4163981</v>
      </c>
      <c r="L42" s="53">
        <f>L7+L27+L38+L40</f>
        <v>110365898</v>
      </c>
      <c r="M42" s="53">
        <f>M7+M27+M38+M40</f>
        <v>4429440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99055594</v>
      </c>
      <c r="K43" s="53">
        <f>K10+K33+K39+K41</f>
        <v>21174000</v>
      </c>
      <c r="L43" s="53">
        <f>L10+L33+L39+L41</f>
        <v>106863747</v>
      </c>
      <c r="M43" s="53">
        <f>M10+M33+M39+M41</f>
        <v>25915054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2968603</v>
      </c>
      <c r="K44" s="53">
        <f>K42-K43</f>
        <v>-17010019</v>
      </c>
      <c r="L44" s="53">
        <f>L42-L43</f>
        <v>3502151</v>
      </c>
      <c r="M44" s="53">
        <f>M42-M43</f>
        <v>-21485614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2968603</v>
      </c>
      <c r="K45" s="53">
        <f>IF(K42&gt;K43,K42-K43,0)</f>
        <v>0</v>
      </c>
      <c r="L45" s="53">
        <f>IF(L42&gt;L43,L42-L43,0)</f>
        <v>3502151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17010019</v>
      </c>
      <c r="L46" s="53">
        <f>IF(L43&gt;L42,L43-L42,0)</f>
        <v>0</v>
      </c>
      <c r="M46" s="53">
        <f>IF(M43&gt;M42,M43-M42,0)</f>
        <v>21485614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649234</v>
      </c>
      <c r="K47" s="7">
        <v>649234</v>
      </c>
      <c r="L47" s="7">
        <v>864532</v>
      </c>
      <c r="M47" s="7">
        <v>864532</v>
      </c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2319369</v>
      </c>
      <c r="K48" s="53">
        <f>K44-K47</f>
        <v>-17659253</v>
      </c>
      <c r="L48" s="53">
        <f>L44-L47</f>
        <v>2637619</v>
      </c>
      <c r="M48" s="53">
        <f>M44-M47</f>
        <v>-22350146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2319369</v>
      </c>
      <c r="K49" s="53">
        <f>IF(K48&gt;0,K48,0)</f>
        <v>0</v>
      </c>
      <c r="L49" s="53">
        <f>IF(L48&gt;0,L48,0)</f>
        <v>2637619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17659253</v>
      </c>
      <c r="L50" s="61">
        <f>IF(L48&lt;0,-L48,0)</f>
        <v>0</v>
      </c>
      <c r="M50" s="61">
        <f>IF(M48&lt;0,-M48,0)</f>
        <v>22350146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2319369</v>
      </c>
      <c r="K56" s="6">
        <v>-17010019</v>
      </c>
      <c r="L56" s="6">
        <v>2637619</v>
      </c>
      <c r="M56" s="6">
        <v>-22350146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2319369</v>
      </c>
      <c r="K67" s="61">
        <f>K56+K66</f>
        <v>-17010019</v>
      </c>
      <c r="L67" s="61">
        <f>L56+L66</f>
        <v>2637619</v>
      </c>
      <c r="M67" s="61">
        <f>M56+M66</f>
        <v>-22350146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M47" sqref="M4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2968603</v>
      </c>
      <c r="K7" s="7">
        <v>3502151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21464421</v>
      </c>
      <c r="K8" s="7">
        <v>21559359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0</v>
      </c>
      <c r="K9" s="7">
        <v>1244672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1895838</v>
      </c>
      <c r="K10" s="7">
        <v>762141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43259</v>
      </c>
      <c r="K11" s="7">
        <v>0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3497337</v>
      </c>
      <c r="K12" s="7">
        <v>447532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29869458</v>
      </c>
      <c r="K13" s="53">
        <f>SUM(K7:K12)</f>
        <v>27515855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6633843</v>
      </c>
      <c r="K14" s="7">
        <v>0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0</v>
      </c>
      <c r="K15" s="7">
        <v>0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0</v>
      </c>
      <c r="K16" s="7">
        <v>31090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0</v>
      </c>
      <c r="K17" s="7">
        <v>0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6633843</v>
      </c>
      <c r="K18" s="53">
        <f>SUM(K14:K17)</f>
        <v>31090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23235615</v>
      </c>
      <c r="K19" s="53">
        <f>IF(K13&gt;K18,K13-K18,0)</f>
        <v>27484765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1421465</v>
      </c>
      <c r="K22" s="7">
        <v>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>
        <v>0</v>
      </c>
      <c r="K23" s="7">
        <v>0</v>
      </c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0</v>
      </c>
      <c r="K24" s="7">
        <v>0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0</v>
      </c>
      <c r="K25" s="7">
        <v>0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0</v>
      </c>
      <c r="K26" s="7">
        <v>0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1421465</v>
      </c>
      <c r="K27" s="53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17412847</v>
      </c>
      <c r="K28" s="7">
        <v>12830732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0</v>
      </c>
      <c r="K29" s="7">
        <v>0</v>
      </c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0</v>
      </c>
      <c r="K30" s="7">
        <v>0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17412847</v>
      </c>
      <c r="K31" s="53">
        <f>SUM(K28:K30)</f>
        <v>12830732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15991382</v>
      </c>
      <c r="K33" s="53">
        <f>IF(K31&gt;K27,K31-K27,0)</f>
        <v>12830732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37734549</v>
      </c>
      <c r="K36" s="7">
        <v>34620968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109693</v>
      </c>
      <c r="K37" s="7">
        <v>0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37844242</v>
      </c>
      <c r="K38" s="53">
        <f>SUM(K35:K37)</f>
        <v>34620968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43381040</v>
      </c>
      <c r="K39" s="7">
        <v>40948969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0</v>
      </c>
      <c r="K40" s="7">
        <v>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140246</v>
      </c>
      <c r="K41" s="7">
        <v>86678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0</v>
      </c>
      <c r="K42" s="7">
        <v>0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10000</v>
      </c>
      <c r="K43" s="7">
        <v>5000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43531286</v>
      </c>
      <c r="K44" s="53">
        <f>SUM(K39:K43)</f>
        <v>41040647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5687044</v>
      </c>
      <c r="K46" s="53">
        <f>IF(K44&gt;K38,K44-K38,0)</f>
        <v>6419679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1557189</v>
      </c>
      <c r="K47" s="53">
        <f>IF(K19-K20+K32-K33+K45-K46&gt;0,K19-K20+K32-K33+K45-K46,0)</f>
        <v>8234354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432828</v>
      </c>
      <c r="K49" s="7">
        <v>1990017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1557189</v>
      </c>
      <c r="K50" s="7">
        <v>8234354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0</v>
      </c>
      <c r="K51" s="7">
        <v>0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1990017</v>
      </c>
      <c r="K52" s="61">
        <f>K49+K50-K51</f>
        <v>10224371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2" width="9.140625" style="76" customWidth="1"/>
    <col min="3" max="3" width="8.28125" style="76" customWidth="1"/>
    <col min="4" max="4" width="6.7109375" style="76" customWidth="1"/>
    <col min="5" max="5" width="8.140625" style="76" customWidth="1"/>
    <col min="6" max="6" width="5.421875" style="76" customWidth="1"/>
    <col min="7" max="7" width="9.140625" style="76" customWidth="1"/>
    <col min="8" max="8" width="4.7109375" style="76" customWidth="1"/>
    <col min="9" max="9" width="6.421875" style="76" customWidth="1"/>
    <col min="10" max="10" width="9.57421875" style="76" bestFit="1" customWidth="1"/>
    <col min="11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40544</v>
      </c>
      <c r="F2" s="43" t="s">
        <v>250</v>
      </c>
      <c r="G2" s="285">
        <v>40908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254342000</v>
      </c>
      <c r="K5" s="45">
        <v>254342000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0</v>
      </c>
      <c r="K6" s="46">
        <v>0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26953189</v>
      </c>
      <c r="K7" s="46">
        <v>26953189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7275151</v>
      </c>
      <c r="K8" s="46">
        <v>9594519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2319369</v>
      </c>
      <c r="K9" s="46">
        <f>3502151-864532</f>
        <v>2637619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0</v>
      </c>
      <c r="K10" s="46">
        <v>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0</v>
      </c>
      <c r="K11" s="46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0</v>
      </c>
      <c r="K12" s="46">
        <v>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0</v>
      </c>
      <c r="K13" s="46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290889709</v>
      </c>
      <c r="K14" s="79">
        <f>SUM(K5:K13)</f>
        <v>293527327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>
        <v>0</v>
      </c>
      <c r="K15" s="46">
        <v>0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0</v>
      </c>
      <c r="K16" s="46">
        <v>0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>
        <v>0</v>
      </c>
      <c r="K17" s="46">
        <v>0</v>
      </c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>
        <v>0</v>
      </c>
      <c r="K18" s="46">
        <v>0</v>
      </c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>
        <v>0</v>
      </c>
      <c r="K19" s="46">
        <v>0</v>
      </c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2319369</v>
      </c>
      <c r="K20" s="46">
        <v>2637619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2319369</v>
      </c>
      <c r="K21" s="80">
        <f>SUM(K15:K20)</f>
        <v>2637619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Aleksije</cp:lastModifiedBy>
  <cp:lastPrinted>2012-02-09T08:58:00Z</cp:lastPrinted>
  <dcterms:created xsi:type="dcterms:W3CDTF">2008-10-17T11:51:54Z</dcterms:created>
  <dcterms:modified xsi:type="dcterms:W3CDTF">2012-02-09T08:58:01Z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109066198</vt:i4>
  </property>
  <property fmtid="{D5CDD505-2E9C-101B-9397-08002B2CF9AE}" pid="3" name="_EmailSubject">
    <vt:lpwstr>Za hanfu</vt:lpwstr>
  </property>
  <property fmtid="{D5CDD505-2E9C-101B-9397-08002B2CF9AE}" pid="4" name="_AuthorEmail">
    <vt:lpwstr>aleksije.padovan@imperial.hr</vt:lpwstr>
  </property>
  <property fmtid="{D5CDD505-2E9C-101B-9397-08002B2CF9AE}" pid="5" name="_AuthorEmailDisplayName">
    <vt:lpwstr>Aleksije Sovic-Padovan</vt:lpwstr>
  </property>
</Properties>
</file>