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<sst xmlns="http://schemas.openxmlformats.org/spreadsheetml/2006/main" count="396" uniqueCount="342">
  <si>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</si>
  <si>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</si>
  <si>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</si>
  <si>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</si>
  <si>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</si>
  <si>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</si>
  <si>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</si>
  <si>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</si>
  <si>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</si>
  <si>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</si>
  <si>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</si>
  <si>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</si>
  <si>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</si>
  <si>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</si>
  <si>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</si>
  <si>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</si>
  <si>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</si>
  <si>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</si>
  <si>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</si>
  <si>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</si>
  <si>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</si>
  <si>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</si>
  <si>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</si>
  <si>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</si>
  <si>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</si>
  <si>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</si>
  <si>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</si>
  <si>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</si>
  <si>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</si>
  <si>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</si>
  <si>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</si>
  <si>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</si>
  <si>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</si>
  <si>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</si>
  <si>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</si>
  <si>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</si>
  <si>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</si>
  <si>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</si>
  <si>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</si>
  <si>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</si>
  <si>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</si>
  <si>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</si>
  <si>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</si>
  <si>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</si>
  <si>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</si>
  <si>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</si>
  <si>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</si>
  <si>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</si>
  <si>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</si>
  <si>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</si>
  <si>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</si>
  <si>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</si>
  <si>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</si>
  <si>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</si>
  <si>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</si>
  <si>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</si>
  <si>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</si>
  <si>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</si>
  <si>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</si>
  <si>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</si>
  <si>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</si>
  <si>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</si>
  <si>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</si>
  <si>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</si>
  <si>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</si>
  <si>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</si>
  <si>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</si>
  <si>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</si>
  <si>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</si>
  <si>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</si>
  <si>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</si>
  <si>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</si>
  <si>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</si>
  <si>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</si>
  <si>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</si>
  <si>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</si>
  <si>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</si>
  <si>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</si>
  <si>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</si>
  <si>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</si>
  <si>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</si>
  <si>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</si>
  <si>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</si>
  <si>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</si>
  <si>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</si>
  <si>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</si>
  <si>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</si>
  <si>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</si>
  <si>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</si>
  <si>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</si>
  <si>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</si>
  <si>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</si>
  <si>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</si>
  <si>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</si>
  <si>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</si>
  <si>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</si>
  <si>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</si>
  <si>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</si>
  <si>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</si>
  <si>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</si>
  <si>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</si>
  <si>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</si>
  <si>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</si>
  <si>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</si>
  <si>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</si>
  <si>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</si>
  <si>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</si>
  <si>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</si>
  <si>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</si>
  <si>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</si>
  <si>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</si>
  <si>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</si>
  <si>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</si>
  <si>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</si>
  <si>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</si>
  <si>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</si>
  <si>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</si>
  <si>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</si>
  <si>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</si>
  <si>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</si>
  <si>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</si>
  <si>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</si>
  <si>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</si>
  <si>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</si>
  <si>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</si>
  <si>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</si>
  <si>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</si>
  <si>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</si>
  <si>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</si>
  <si>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</si>
  <si>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</si>
  <si>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</si>
  <si>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</si>
  <si>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</si>
  <si>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</si>
  <si>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</si>
  <si>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</si>
  <si>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</si>
  <si>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</si>
  <si>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</si>
  <si>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</si>
  <si>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</si>
  <si>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</si>
  <si>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</si>
  <si>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</si>
  <si>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</si>
  <si>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</si>
  <si>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</si>
  <si>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</si>
  <si>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</si>
  <si>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</si>
  <si>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</si>
  <si>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</si>
  <si>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</si>
  <si>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</si>
  <si>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</si>
  <si>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</si>
  <si>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</si>
  <si>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</si>
  <si>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</si>
  <si>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</si>
  <si>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</si>
  <si>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</si>
  <si>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</si>
  <si>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</si>
  <si>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</si>
  <si>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</si>
  <si>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</si>
  <si>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</si>
  <si>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</si>
  <si>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</si>
  <si>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</si>
  <si>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</si>
  <si>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</si>
  <si>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</si>
  <si>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</si>
  <si>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</si>
  <si>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</si>
  <si>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</si>
  <si>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</si>
  <si>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</si>
  <si>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</si>
  <si>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</si>
  <si>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</si>
  <si>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</si>
  <si>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</si>
  <si>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</si>
  <si>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</si>
  <si>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</si>
  <si>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</si>
  <si>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</si>
  <si>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</si>
  <si>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</si>
  <si>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</si>
  <si>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</si>
  <si>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</si>
  <si>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</si>
  <si>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</si>
  <si>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</si>
  <si>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</si>
  <si>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</si>
  <si>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</si>
  <si>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</si>
  <si>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</si>
  <si>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</si>
  <si>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</si>
  <si>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</si>
  <si>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</si>
  <si>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</si>
  <si>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</si>
  <si>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</si>
  <si>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</si>
  <si>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</si>
  <si>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</si>
  <si>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</si>
  <si>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</si>
  <si>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</si>
  <si>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</si>
  <si>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</si>
  <si>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</si>
  <si>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</si>
  <si>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</si>
  <si>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</si>
  <si>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</si>
  <si>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</si>
  <si>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</si>
  <si>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</si>
  <si>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</si>
  <si>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</si>
  <si>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</si>
  <si>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</si>
  <si>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</si>
  <si>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</si>
  <si>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</si>
  <si>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</si>
  <si>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</si>
  <si>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</si>
  <si>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</si>
  <si>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</si>
  <si>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</si>
  <si>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</si>
  <si>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</si>
  <si>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</si>
  <si>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</si>
  <si>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</si>
  <si>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</si>
  <si>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</si>
  <si>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</si>
  <si>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</si>
  <si>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</si>
  <si>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</si>
  <si>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</si>
  <si>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</si>
  <si>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</si>
  <si>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</si>
  <si>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</si>
  <si>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</si>
  <si>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</si>
  <si>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</si>
  <si>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</si>
  <si>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</si>
  <si>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</si>
  <si>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</si>
  <si>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</si>
  <si>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</si>
  <si>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</si>
  <si>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</si>
  <si>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</si>
  <si>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</si>
  <si>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</si>
  <si>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</si>
  <si>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</si>
  <si>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</si>
  <si>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</si>
  <si>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</si>
  <si>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</si>
  <si>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</si>
  <si>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</si>
  <si>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</si>
  <si>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</si>
  <si>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</si>
  <si>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</si>
  <si>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</si>
  <si>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</si>
  <si>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</si>
  <si>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</si>
  <si>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</si>
  <si>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</si>
  <si>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</si>
  <si>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</si>
  <si>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</si>
  <si>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</si>
  <si>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</si>
  <si>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</si>
  <si>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</si>
  <si>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</si>
  <si>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</si>
  <si>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</si>
  <si>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</si>
  <si>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</si>
  <si>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</si>
  <si>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</si>
  <si>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</si>
  <si>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</si>
  <si>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</si>
  <si>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</si>
  <si>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</si>
  <si>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</si>
  <si>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</si>
  <si>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</si>
  <si>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</si>
  <si>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</si>
  <si>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</si>
  <si>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</si>
  <si>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</si>
  <si>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</si>
  <si>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</si>
  <si>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</si>
  <si>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</si>
  <si>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03636356</t>
  </si>
  <si>
    <t>040000190</t>
  </si>
  <si>
    <t>20989435611</t>
  </si>
  <si>
    <t>Hoteli Haludovo Malinska d.d.</t>
  </si>
  <si>
    <t>Malinska</t>
  </si>
  <si>
    <t>Put Haludova 1</t>
  </si>
  <si>
    <t>Malinska-Dubašnica</t>
  </si>
  <si>
    <t>Primorsko goranska</t>
  </si>
  <si>
    <t>ne</t>
  </si>
  <si>
    <t>5510</t>
  </si>
  <si>
    <t>Škarpa Marina</t>
  </si>
  <si>
    <t>051859211</t>
  </si>
  <si>
    <t>051859354</t>
  </si>
  <si>
    <t>financije@haludovo.htnet.hr</t>
  </si>
  <si>
    <t>Plantarić Darko</t>
  </si>
  <si>
    <t>stanje na dan 31.03.2012.</t>
  </si>
  <si>
    <t>Obveznik: Hoteli Haludovo Malinska d.d.</t>
  </si>
  <si>
    <t xml:space="preserve">            </t>
  </si>
  <si>
    <t>u razdoblju 01.01.2012. do 31.03.2012.</t>
  </si>
  <si>
    <t>od</t>
  </si>
  <si>
    <t xml:space="preserve">Hoteli Haludovo Malinska d.d. u razdoblju za koji je ovaj izvještaj imali su zatvorene objekte.Poslovni prihodi ostvareni su iz najma poslovnih prostora i od prodaje.Materijalni troškovi smanjeni su u odnosu na isto razdoblje prošle godine.Troškovi osoblja smanjeni su u odnosu na isto razdoblje prošle godine zbog smanjenja broja zaposlenih.Financijski rashodi veći su u odnosu na isto razdoblje prošle godine jer se povečala obveza po dobivenom zajmu pa je i obračun kamata  veći.U iskazanom periodu poslovalo se sa gubitkom koji je je manji u odnosu na isto razdoblje prošle godine.U odnosu na 31.12.2011.njaveće povečanje u bilanci vidljivo je kod dugoročnih obveza za dobiveni zajam da bi se održala likvidnost društva .U tijeku su pripreme za sezonu i zapošljavanje sezonskin radnika.     </t>
  </si>
  <si>
    <t>haludovo@ri.htnet.hr</t>
  </si>
  <si>
    <t>www.hoteli-haludovo.hr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</si>
</sst>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oteli-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246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247</v>
      </c>
      <c r="B2" s="155"/>
      <c r="C2" s="155"/>
      <c r="D2" s="156"/>
      <c r="E2" s="120">
        <v>40909</v>
      </c>
      <c r="F2" s="12"/>
      <c r="G2" s="13" t="s">
        <v>248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313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249</v>
      </c>
      <c r="B6" s="161"/>
      <c r="C6" s="152" t="s">
        <v>319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250</v>
      </c>
      <c r="B8" s="163"/>
      <c r="C8" s="152" t="s">
        <v>320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251</v>
      </c>
      <c r="B10" s="150"/>
      <c r="C10" s="152" t="s">
        <v>321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252</v>
      </c>
      <c r="B12" s="161"/>
      <c r="C12" s="164" t="s">
        <v>322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253</v>
      </c>
      <c r="B14" s="161"/>
      <c r="C14" s="167">
        <v>51511</v>
      </c>
      <c r="D14" s="168"/>
      <c r="E14" s="16"/>
      <c r="F14" s="164" t="s">
        <v>323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254</v>
      </c>
      <c r="B16" s="161"/>
      <c r="C16" s="164" t="s">
        <v>324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255</v>
      </c>
      <c r="B18" s="161"/>
      <c r="C18" s="169" t="s">
        <v>340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256</v>
      </c>
      <c r="B20" s="161"/>
      <c r="C20" s="169" t="s">
        <v>341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257</v>
      </c>
      <c r="B22" s="161"/>
      <c r="C22" s="121">
        <v>253</v>
      </c>
      <c r="D22" s="164" t="s">
        <v>325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258</v>
      </c>
      <c r="B24" s="161"/>
      <c r="C24" s="121">
        <v>8</v>
      </c>
      <c r="D24" s="164" t="s">
        <v>326</v>
      </c>
      <c r="E24" s="172"/>
      <c r="F24" s="172"/>
      <c r="G24" s="173"/>
      <c r="H24" s="51" t="s">
        <v>259</v>
      </c>
      <c r="I24" s="122">
        <v>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314</v>
      </c>
      <c r="I25" s="98"/>
      <c r="J25" s="10"/>
      <c r="K25" s="10"/>
      <c r="L25" s="10"/>
    </row>
    <row r="26" spans="1:12" ht="12.75">
      <c r="A26" s="160" t="s">
        <v>260</v>
      </c>
      <c r="B26" s="161"/>
      <c r="C26" s="123" t="s">
        <v>327</v>
      </c>
      <c r="D26" s="25"/>
      <c r="E26" s="33"/>
      <c r="F26" s="24"/>
      <c r="G26" s="175" t="s">
        <v>261</v>
      </c>
      <c r="H26" s="161"/>
      <c r="I26" s="124" t="s">
        <v>328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262</v>
      </c>
      <c r="B28" s="177"/>
      <c r="C28" s="178"/>
      <c r="D28" s="178"/>
      <c r="E28" s="143" t="s">
        <v>263</v>
      </c>
      <c r="F28" s="144"/>
      <c r="G28" s="144"/>
      <c r="H28" s="145" t="s">
        <v>264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265</v>
      </c>
      <c r="B44" s="131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49" t="s">
        <v>266</v>
      </c>
      <c r="B46" s="131"/>
      <c r="C46" s="164" t="s">
        <v>329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268</v>
      </c>
      <c r="B48" s="131"/>
      <c r="C48" s="179" t="s">
        <v>330</v>
      </c>
      <c r="D48" s="180"/>
      <c r="E48" s="181"/>
      <c r="F48" s="16"/>
      <c r="G48" s="51" t="s">
        <v>269</v>
      </c>
      <c r="H48" s="179" t="s">
        <v>331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255</v>
      </c>
      <c r="B50" s="131"/>
      <c r="C50" s="184" t="s">
        <v>332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270</v>
      </c>
      <c r="B52" s="161"/>
      <c r="C52" s="179" t="s">
        <v>333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8"/>
      <c r="B53" s="20"/>
      <c r="C53" s="138" t="s">
        <v>271</v>
      </c>
      <c r="D53" s="138"/>
      <c r="E53" s="138"/>
      <c r="F53" s="138"/>
      <c r="G53" s="138"/>
      <c r="H53" s="13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272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303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304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305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306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28" t="s">
        <v>275</v>
      </c>
      <c r="H62" s="129"/>
      <c r="I62" s="13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aludovo@ri.htnet.hr"/>
    <hyperlink ref="C20" r:id="rId2" display="www.hoteli-haludovo.hr"/>
    <hyperlink ref="C50" r:id="rId3" display="financije@haludovo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3" sqref="J11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57</v>
      </c>
      <c r="B4" s="233"/>
      <c r="C4" s="233"/>
      <c r="D4" s="233"/>
      <c r="E4" s="233"/>
      <c r="F4" s="233"/>
      <c r="G4" s="233"/>
      <c r="H4" s="234"/>
      <c r="I4" s="58" t="s">
        <v>276</v>
      </c>
      <c r="J4" s="59" t="s">
        <v>315</v>
      </c>
      <c r="K4" s="60" t="s">
        <v>316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58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11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219438458</v>
      </c>
      <c r="K8" s="53">
        <f>K9+K16+K26+K35+K39</f>
        <v>218823621</v>
      </c>
    </row>
    <row r="9" spans="1:11" ht="12.75">
      <c r="A9" s="203" t="s">
        <v>203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3111</v>
      </c>
      <c r="K9" s="53">
        <f>SUM(K10:K15)</f>
        <v>2916</v>
      </c>
    </row>
    <row r="10" spans="1:11" ht="12.75">
      <c r="A10" s="203" t="s">
        <v>110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12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3111</v>
      </c>
      <c r="K11" s="7">
        <v>2916</v>
      </c>
    </row>
    <row r="12" spans="1:11" ht="12.75">
      <c r="A12" s="203" t="s">
        <v>111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 t="s">
        <v>336</v>
      </c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208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204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219435347</v>
      </c>
      <c r="K16" s="53">
        <f>SUM(K17:K25)</f>
        <v>218820705</v>
      </c>
    </row>
    <row r="17" spans="1:11" ht="12.75">
      <c r="A17" s="203" t="s">
        <v>209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148263047</v>
      </c>
      <c r="K17" s="7">
        <v>148263047</v>
      </c>
    </row>
    <row r="18" spans="1:11" ht="12.75">
      <c r="A18" s="203" t="s">
        <v>245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69253941</v>
      </c>
      <c r="K18" s="7">
        <v>68671852</v>
      </c>
    </row>
    <row r="19" spans="1:11" ht="12.75">
      <c r="A19" s="203" t="s">
        <v>210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22708</v>
      </c>
      <c r="K19" s="7">
        <v>10155</v>
      </c>
    </row>
    <row r="20" spans="1:11" ht="12.75">
      <c r="A20" s="203" t="s">
        <v>25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353147</v>
      </c>
      <c r="K20" s="7">
        <v>333148</v>
      </c>
    </row>
    <row r="21" spans="1:11" ht="12.75">
      <c r="A21" s="203" t="s">
        <v>26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70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71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1542504</v>
      </c>
      <c r="K23" s="7">
        <v>1542503</v>
      </c>
    </row>
    <row r="24" spans="1:11" ht="12.75">
      <c r="A24" s="203" t="s">
        <v>72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73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3" t="s">
        <v>74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75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76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81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82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83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181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182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78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79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80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238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388985</v>
      </c>
      <c r="K40" s="53">
        <f>K41+K49+K56+K64</f>
        <v>198032</v>
      </c>
    </row>
    <row r="41" spans="1:11" ht="12.75">
      <c r="A41" s="203" t="s">
        <v>98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v>28341</v>
      </c>
      <c r="K41" s="53">
        <f>SUM(K42:K48)</f>
        <v>28341</v>
      </c>
    </row>
    <row r="42" spans="1:11" ht="12.75">
      <c r="A42" s="203" t="s">
        <v>115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28341</v>
      </c>
      <c r="K42" s="7">
        <v>28341</v>
      </c>
    </row>
    <row r="43" spans="1:11" ht="12.75">
      <c r="A43" s="203" t="s">
        <v>116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84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85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86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87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88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99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85840</v>
      </c>
      <c r="K49" s="53">
        <f>SUM(K50:K55)</f>
        <v>122503</v>
      </c>
    </row>
    <row r="50" spans="1:11" ht="12.75">
      <c r="A50" s="203" t="s">
        <v>198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199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19630</v>
      </c>
      <c r="K51" s="7">
        <v>46807</v>
      </c>
    </row>
    <row r="52" spans="1:11" ht="12.75">
      <c r="A52" s="203" t="s">
        <v>200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201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1581</v>
      </c>
      <c r="K53" s="7">
        <v>4734</v>
      </c>
    </row>
    <row r="54" spans="1:11" ht="12.75">
      <c r="A54" s="203" t="s">
        <v>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47234</v>
      </c>
      <c r="K54" s="7">
        <v>53003</v>
      </c>
    </row>
    <row r="55" spans="1:11" ht="12.75">
      <c r="A55" s="203" t="s">
        <v>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17395</v>
      </c>
      <c r="K55" s="7">
        <v>17959</v>
      </c>
    </row>
    <row r="56" spans="1:11" ht="12.75">
      <c r="A56" s="203" t="s">
        <v>100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27233</v>
      </c>
      <c r="K56" s="53">
        <f>SUM(K57:K63)</f>
        <v>29733</v>
      </c>
    </row>
    <row r="57" spans="1:11" ht="12.75">
      <c r="A57" s="203" t="s">
        <v>74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75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81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82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83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27233</v>
      </c>
      <c r="K62" s="7">
        <v>29733</v>
      </c>
    </row>
    <row r="63" spans="1:11" ht="12.75">
      <c r="A63" s="203" t="s">
        <v>44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205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247571</v>
      </c>
      <c r="K64" s="7">
        <v>17455</v>
      </c>
    </row>
    <row r="65" spans="1:11" ht="12.75">
      <c r="A65" s="206" t="s">
        <v>54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239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219827443</v>
      </c>
      <c r="K66" s="53">
        <f>K7+K8+K40+K65</f>
        <v>219021653</v>
      </c>
    </row>
    <row r="67" spans="1:11" ht="12.75">
      <c r="A67" s="218" t="s">
        <v>89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721934384</v>
      </c>
      <c r="K67" s="8">
        <v>721158384</v>
      </c>
    </row>
    <row r="68" spans="1:11" ht="12.75">
      <c r="A68" s="195" t="s">
        <v>56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189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184083099</v>
      </c>
      <c r="K69" s="54">
        <f>K70+K71+K72+K78+K79+K82+K85</f>
        <v>182573356</v>
      </c>
    </row>
    <row r="70" spans="1:11" ht="12.75">
      <c r="A70" s="203" t="s">
        <v>139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214658160</v>
      </c>
      <c r="K70" s="7">
        <v>214658160</v>
      </c>
    </row>
    <row r="71" spans="1:11" ht="12.75">
      <c r="A71" s="203" t="s">
        <v>140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49646</v>
      </c>
      <c r="K72" s="53">
        <f>K73+K74-K75+K76+K77</f>
        <v>49646</v>
      </c>
    </row>
    <row r="73" spans="1:11" ht="12.75">
      <c r="A73" s="203" t="s">
        <v>142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49646</v>
      </c>
      <c r="K73" s="7">
        <v>49646</v>
      </c>
    </row>
    <row r="74" spans="1:11" ht="12.75">
      <c r="A74" s="203" t="s">
        <v>143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131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132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133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134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236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-23583484</v>
      </c>
      <c r="K79" s="53">
        <f>K80-K81</f>
        <v>-30624707</v>
      </c>
    </row>
    <row r="80" spans="1:11" ht="12.75">
      <c r="A80" s="214" t="s">
        <v>167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168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23583484</v>
      </c>
      <c r="K81" s="7">
        <v>30624707</v>
      </c>
    </row>
    <row r="82" spans="1:11" ht="12.75">
      <c r="A82" s="203" t="s">
        <v>237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-7041223</v>
      </c>
      <c r="K82" s="53">
        <f>K83-K84</f>
        <v>-1509743</v>
      </c>
    </row>
    <row r="83" spans="1:11" ht="12.75">
      <c r="A83" s="214" t="s">
        <v>169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170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7041223</v>
      </c>
      <c r="K84" s="7">
        <v>1509743</v>
      </c>
    </row>
    <row r="85" spans="1:11" ht="12.75">
      <c r="A85" s="203" t="s">
        <v>171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17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706739</v>
      </c>
      <c r="K86" s="53">
        <f>SUM(K87:K89)</f>
        <v>641639</v>
      </c>
    </row>
    <row r="87" spans="1:11" ht="12.75">
      <c r="A87" s="203" t="s">
        <v>127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128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129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706739</v>
      </c>
      <c r="K89" s="7">
        <v>641639</v>
      </c>
    </row>
    <row r="90" spans="1:11" ht="12.75">
      <c r="A90" s="206" t="s">
        <v>18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31223140</v>
      </c>
      <c r="K90" s="53">
        <f>SUM(K91:K99)</f>
        <v>31999140</v>
      </c>
    </row>
    <row r="91" spans="1:11" ht="12.75">
      <c r="A91" s="203" t="s">
        <v>130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115524</v>
      </c>
      <c r="K91" s="7">
        <v>115524</v>
      </c>
    </row>
    <row r="92" spans="1:11" ht="12.75">
      <c r="A92" s="203" t="s">
        <v>241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31107616</v>
      </c>
      <c r="K92" s="7">
        <v>31883616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92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90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91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3539308</v>
      </c>
      <c r="K100" s="53">
        <f>SUM(K101:K112)</f>
        <v>3757370</v>
      </c>
    </row>
    <row r="101" spans="1:11" ht="12.75">
      <c r="A101" s="203" t="s">
        <v>130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2569543</v>
      </c>
      <c r="K102" s="7">
        <v>2746803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309393</v>
      </c>
      <c r="K105" s="7">
        <v>233515</v>
      </c>
    </row>
    <row r="106" spans="1:11" ht="12.75">
      <c r="A106" s="203" t="s">
        <v>244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92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93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411501</v>
      </c>
      <c r="K108" s="7">
        <v>469498</v>
      </c>
    </row>
    <row r="109" spans="1:11" ht="12.75">
      <c r="A109" s="203" t="s">
        <v>94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180933</v>
      </c>
      <c r="K109" s="7">
        <v>238291</v>
      </c>
    </row>
    <row r="110" spans="1:11" ht="12.75">
      <c r="A110" s="203" t="s">
        <v>97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95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96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67938</v>
      </c>
      <c r="K112" s="7">
        <v>69263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275157</v>
      </c>
      <c r="K113" s="7">
        <v>50148</v>
      </c>
    </row>
    <row r="114" spans="1:11" ht="12.75">
      <c r="A114" s="206" t="s">
        <v>23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219827443</v>
      </c>
      <c r="K114" s="53">
        <f>K69+K86+K90+K100+K113</f>
        <v>219021653</v>
      </c>
    </row>
    <row r="115" spans="1:11" ht="12.75">
      <c r="A115" s="192" t="s">
        <v>55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721934384</v>
      </c>
      <c r="K115" s="8">
        <v>721158384</v>
      </c>
    </row>
    <row r="116" spans="1:11" ht="12.75">
      <c r="A116" s="195" t="s">
        <v>307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184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6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7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308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58" sqref="K5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57</v>
      </c>
      <c r="B4" s="250"/>
      <c r="C4" s="250"/>
      <c r="D4" s="250"/>
      <c r="E4" s="250"/>
      <c r="F4" s="250"/>
      <c r="G4" s="250"/>
      <c r="H4" s="250"/>
      <c r="I4" s="58" t="s">
        <v>277</v>
      </c>
      <c r="J4" s="251" t="s">
        <v>315</v>
      </c>
      <c r="K4" s="251"/>
      <c r="L4" s="251" t="s">
        <v>316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24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25993</v>
      </c>
      <c r="K7" s="54">
        <f>SUM(K8:K9)</f>
        <v>25993</v>
      </c>
      <c r="L7" s="54">
        <f>SUM(L8:L9)</f>
        <v>50226</v>
      </c>
      <c r="M7" s="54">
        <f>SUM(M8:M9)</f>
        <v>50226</v>
      </c>
    </row>
    <row r="8" spans="1:13" ht="12.75">
      <c r="A8" s="206" t="s">
        <v>150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17692</v>
      </c>
      <c r="K8" s="7">
        <v>17692</v>
      </c>
      <c r="L8" s="7">
        <v>18296</v>
      </c>
      <c r="M8" s="7">
        <v>18296</v>
      </c>
    </row>
    <row r="9" spans="1:13" ht="12.75">
      <c r="A9" s="206" t="s">
        <v>101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8301</v>
      </c>
      <c r="K9" s="7">
        <v>8301</v>
      </c>
      <c r="L9" s="7">
        <v>31930</v>
      </c>
      <c r="M9" s="7">
        <v>31930</v>
      </c>
    </row>
    <row r="10" spans="1:13" ht="12.75">
      <c r="A10" s="206" t="s">
        <v>10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1581409</v>
      </c>
      <c r="K10" s="53">
        <f>K11+K12+K16+K20+K21+K22+K25+K26</f>
        <v>1581409</v>
      </c>
      <c r="L10" s="53">
        <f>L11+L12+L16+L20+L21+L22+L25+L26</f>
        <v>1358489</v>
      </c>
      <c r="M10" s="53">
        <f>M11+M12+M16+M20+M21+M22+M25+M26</f>
        <v>1358489</v>
      </c>
    </row>
    <row r="11" spans="1:13" ht="12.75">
      <c r="A11" s="206" t="s">
        <v>102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121127</v>
      </c>
      <c r="K12" s="53">
        <f>SUM(K13:K15)</f>
        <v>121127</v>
      </c>
      <c r="L12" s="53">
        <f>SUM(L13:L15)</f>
        <v>117075</v>
      </c>
      <c r="M12" s="53">
        <f>SUM(M13:M15)</f>
        <v>117075</v>
      </c>
    </row>
    <row r="13" spans="1:13" ht="12.75">
      <c r="A13" s="203" t="s">
        <v>144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46008</v>
      </c>
      <c r="K13" s="7">
        <v>46008</v>
      </c>
      <c r="L13" s="7">
        <v>37213</v>
      </c>
      <c r="M13" s="7">
        <v>37213</v>
      </c>
    </row>
    <row r="14" spans="1:13" ht="12.75">
      <c r="A14" s="203" t="s">
        <v>145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59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75119</v>
      </c>
      <c r="K15" s="7">
        <v>75119</v>
      </c>
      <c r="L15" s="7">
        <v>79862</v>
      </c>
      <c r="M15" s="7">
        <v>79862</v>
      </c>
    </row>
    <row r="16" spans="1:13" ht="12.75">
      <c r="A16" s="206" t="s">
        <v>21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555942</v>
      </c>
      <c r="K16" s="53">
        <f>SUM(K17:K19)</f>
        <v>555942</v>
      </c>
      <c r="L16" s="53">
        <f>SUM(L17:L19)</f>
        <v>442115</v>
      </c>
      <c r="M16" s="53">
        <f>SUM(M17:M19)</f>
        <v>442115</v>
      </c>
    </row>
    <row r="17" spans="1:13" ht="12.75">
      <c r="A17" s="203" t="s">
        <v>60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336984</v>
      </c>
      <c r="K17" s="7">
        <v>336984</v>
      </c>
      <c r="L17" s="7">
        <v>263343</v>
      </c>
      <c r="M17" s="7">
        <v>263343</v>
      </c>
    </row>
    <row r="18" spans="1:13" ht="12.75">
      <c r="A18" s="203" t="s">
        <v>61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137160</v>
      </c>
      <c r="K18" s="7">
        <v>137160</v>
      </c>
      <c r="L18" s="7">
        <v>113888</v>
      </c>
      <c r="M18" s="7">
        <v>113888</v>
      </c>
    </row>
    <row r="19" spans="1:13" ht="12.75">
      <c r="A19" s="203" t="s">
        <v>62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81798</v>
      </c>
      <c r="K19" s="7">
        <v>81798</v>
      </c>
      <c r="L19" s="7">
        <v>64884</v>
      </c>
      <c r="M19" s="7">
        <v>64884</v>
      </c>
    </row>
    <row r="20" spans="1:13" ht="12.75">
      <c r="A20" s="206" t="s">
        <v>103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698115</v>
      </c>
      <c r="K20" s="7">
        <v>698115</v>
      </c>
      <c r="L20" s="7">
        <v>615136</v>
      </c>
      <c r="M20" s="7">
        <v>615136</v>
      </c>
    </row>
    <row r="21" spans="1:13" ht="12.75">
      <c r="A21" s="206" t="s">
        <v>104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162201</v>
      </c>
      <c r="K21" s="7">
        <v>162201</v>
      </c>
      <c r="L21" s="7">
        <v>53627</v>
      </c>
      <c r="M21" s="7">
        <v>53627</v>
      </c>
    </row>
    <row r="22" spans="1:13" ht="12.75">
      <c r="A22" s="206" t="s">
        <v>22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135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136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105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44024</v>
      </c>
      <c r="K26" s="7">
        <v>44024</v>
      </c>
      <c r="L26" s="7">
        <v>130536</v>
      </c>
      <c r="M26" s="7">
        <v>130536</v>
      </c>
    </row>
    <row r="27" spans="1:13" ht="12.75">
      <c r="A27" s="206" t="s">
        <v>211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187</v>
      </c>
      <c r="K27" s="53">
        <f>SUM(K28:K32)</f>
        <v>187</v>
      </c>
      <c r="L27" s="53">
        <f>SUM(L28:L32)</f>
        <v>608</v>
      </c>
      <c r="M27" s="53">
        <f>SUM(M28:M32)</f>
        <v>608</v>
      </c>
    </row>
    <row r="28" spans="1:13" ht="12.75">
      <c r="A28" s="206" t="s">
        <v>225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187</v>
      </c>
      <c r="K28" s="7">
        <v>187</v>
      </c>
      <c r="L28" s="7">
        <v>608</v>
      </c>
      <c r="M28" s="7">
        <v>608</v>
      </c>
    </row>
    <row r="29" spans="1:13" ht="12.75">
      <c r="A29" s="206" t="s">
        <v>153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137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221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138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212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172917</v>
      </c>
      <c r="K33" s="53">
        <f>SUM(K34:K37)</f>
        <v>172917</v>
      </c>
      <c r="L33" s="53">
        <f>SUM(L34:L37)</f>
        <v>202088</v>
      </c>
      <c r="M33" s="53">
        <f>SUM(M34:M37)</f>
        <v>202088</v>
      </c>
    </row>
    <row r="34" spans="1:13" ht="12.75">
      <c r="A34" s="206" t="s">
        <v>64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172917</v>
      </c>
      <c r="K34" s="7">
        <v>172917</v>
      </c>
      <c r="L34" s="7">
        <v>202088</v>
      </c>
      <c r="M34" s="7">
        <v>202088</v>
      </c>
    </row>
    <row r="35" spans="1:13" ht="12.75">
      <c r="A35" s="206" t="s">
        <v>63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/>
      <c r="M35" s="7"/>
    </row>
    <row r="36" spans="1:13" ht="12.75">
      <c r="A36" s="206" t="s">
        <v>222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193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194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224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213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26180</v>
      </c>
      <c r="K42" s="53">
        <f>K7+K27+K38+K40</f>
        <v>26180</v>
      </c>
      <c r="L42" s="53">
        <f>L7+L27+L38+L40</f>
        <v>50834</v>
      </c>
      <c r="M42" s="53">
        <f>M7+M27+M38+M40</f>
        <v>50834</v>
      </c>
    </row>
    <row r="43" spans="1:13" ht="12.75">
      <c r="A43" s="206" t="s">
        <v>214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1754326</v>
      </c>
      <c r="K43" s="53">
        <f>K10+K33+K39+K41</f>
        <v>1754326</v>
      </c>
      <c r="L43" s="53">
        <f>L10+L33+L39+L41</f>
        <v>1560577</v>
      </c>
      <c r="M43" s="53">
        <f>M10+M33+M39+M41</f>
        <v>1560577</v>
      </c>
    </row>
    <row r="44" spans="1:13" ht="12.75">
      <c r="A44" s="206" t="s">
        <v>234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-1728146</v>
      </c>
      <c r="K44" s="53">
        <f>K42-K43</f>
        <v>-1728146</v>
      </c>
      <c r="L44" s="53">
        <f>L42-L43</f>
        <v>-1509743</v>
      </c>
      <c r="M44" s="53">
        <f>M42-M43</f>
        <v>-1509743</v>
      </c>
    </row>
    <row r="45" spans="1:13" ht="12.75">
      <c r="A45" s="214" t="s">
        <v>216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217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1728146</v>
      </c>
      <c r="K46" s="53">
        <f>IF(K43&gt;K42,K43-K42,0)</f>
        <v>1728146</v>
      </c>
      <c r="L46" s="53">
        <f>IF(L43&gt;L42,L43-L42,0)</f>
        <v>1509743</v>
      </c>
      <c r="M46" s="53">
        <f>IF(M43&gt;M42,M43-M42,0)</f>
        <v>1509743</v>
      </c>
    </row>
    <row r="47" spans="1:13" ht="12.75">
      <c r="A47" s="206" t="s">
        <v>215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-1728146</v>
      </c>
      <c r="K48" s="53">
        <f>K44-K47</f>
        <v>-1728146</v>
      </c>
      <c r="L48" s="53">
        <f>L44-L47</f>
        <v>-1509743</v>
      </c>
      <c r="M48" s="53">
        <f>M44-M47</f>
        <v>-1509743</v>
      </c>
    </row>
    <row r="49" spans="1:13" ht="12.75">
      <c r="A49" s="214" t="s">
        <v>190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1728146</v>
      </c>
      <c r="K50" s="61">
        <f>IF(K48&lt;0,-K48,0)</f>
        <v>1728146</v>
      </c>
      <c r="L50" s="61">
        <f>IF(L48&lt;0,-L48,0)</f>
        <v>1509743</v>
      </c>
      <c r="M50" s="61">
        <f>IF(M48&lt;0,-M48,0)</f>
        <v>1509743</v>
      </c>
    </row>
    <row r="51" spans="1:13" ht="12.75" customHeight="1">
      <c r="A51" s="195" t="s">
        <v>309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185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187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-1728146</v>
      </c>
      <c r="K56" s="6">
        <v>-1728146</v>
      </c>
      <c r="L56" s="6">
        <v>-1509743</v>
      </c>
      <c r="M56" s="6">
        <v>-1509743</v>
      </c>
    </row>
    <row r="57" spans="1:13" ht="12.75">
      <c r="A57" s="206" t="s">
        <v>219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43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229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-1728146</v>
      </c>
      <c r="K67" s="61">
        <f>K56+K66</f>
        <v>-1728146</v>
      </c>
      <c r="L67" s="61">
        <f>L56+L66</f>
        <v>-1509743</v>
      </c>
      <c r="M67" s="61">
        <f>M56+M66</f>
        <v>-1509743</v>
      </c>
    </row>
    <row r="68" spans="1:13" ht="12.75" customHeight="1">
      <c r="A68" s="239" t="s">
        <v>310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233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1" sqref="K4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315</v>
      </c>
      <c r="K4" s="67" t="s">
        <v>316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280</v>
      </c>
      <c r="K5" s="69" t="s">
        <v>281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38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-1728146</v>
      </c>
      <c r="K7" s="7">
        <v>-1509743</v>
      </c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698115</v>
      </c>
      <c r="K8" s="7">
        <v>615136</v>
      </c>
    </row>
    <row r="9" spans="1:11" ht="12.75">
      <c r="A9" s="203" t="s">
        <v>40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816564</v>
      </c>
      <c r="K9" s="7">
        <v>40802</v>
      </c>
    </row>
    <row r="10" spans="1:11" ht="12.75">
      <c r="A10" s="203" t="s">
        <v>41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80372</v>
      </c>
      <c r="K10" s="7"/>
    </row>
    <row r="11" spans="1:11" ht="12.75">
      <c r="A11" s="203" t="s">
        <v>42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194555</v>
      </c>
    </row>
    <row r="13" spans="1:11" ht="12.75">
      <c r="A13" s="206" t="s">
        <v>155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-133095</v>
      </c>
      <c r="K13" s="53">
        <f>SUM(K7:K12)</f>
        <v>-659250</v>
      </c>
    </row>
    <row r="14" spans="1:11" ht="12.75">
      <c r="A14" s="203" t="s">
        <v>50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51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36663</v>
      </c>
    </row>
    <row r="16" spans="1:11" ht="12.75">
      <c r="A16" s="203" t="s">
        <v>52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53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145056</v>
      </c>
      <c r="K17" s="7">
        <v>290109</v>
      </c>
    </row>
    <row r="18" spans="1:11" ht="12.75">
      <c r="A18" s="206" t="s">
        <v>156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145056</v>
      </c>
      <c r="K18" s="53">
        <f>SUM(K14:K17)</f>
        <v>326772</v>
      </c>
    </row>
    <row r="19" spans="1:11" ht="12.75">
      <c r="A19" s="206" t="s">
        <v>34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35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278151</v>
      </c>
      <c r="K20" s="53">
        <f>IF(K18&gt;K13,K18-K13,0)</f>
        <v>986022</v>
      </c>
    </row>
    <row r="21" spans="1:11" ht="12.75">
      <c r="A21" s="195" t="s">
        <v>157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176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177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178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179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113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300</v>
      </c>
      <c r="K28" s="7">
        <v>300</v>
      </c>
    </row>
    <row r="29" spans="1:11" ht="12.75">
      <c r="A29" s="203" t="s">
        <v>114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14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300</v>
      </c>
      <c r="K31" s="53">
        <f>SUM(K28:K30)</f>
        <v>300</v>
      </c>
    </row>
    <row r="32" spans="1:11" ht="12.75">
      <c r="A32" s="206" t="s">
        <v>36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37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300</v>
      </c>
      <c r="K33" s="53">
        <f>IF(K31&gt;K27,K31-K27,0)</f>
        <v>300</v>
      </c>
    </row>
    <row r="34" spans="1:11" ht="12.75">
      <c r="A34" s="195" t="s">
        <v>158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172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27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220000</v>
      </c>
      <c r="K36" s="7">
        <v>776000</v>
      </c>
    </row>
    <row r="37" spans="1:11" ht="12.75">
      <c r="A37" s="203" t="s">
        <v>28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220000</v>
      </c>
      <c r="K38" s="53">
        <f>SUM(K35:K37)</f>
        <v>776000</v>
      </c>
    </row>
    <row r="39" spans="1:11" ht="12.75">
      <c r="A39" s="203" t="s">
        <v>29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5079</v>
      </c>
      <c r="K39" s="7">
        <v>17294</v>
      </c>
    </row>
    <row r="40" spans="1:11" ht="12.75">
      <c r="A40" s="203" t="s">
        <v>30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2500</v>
      </c>
    </row>
    <row r="44" spans="1:11" ht="12.75">
      <c r="A44" s="206" t="s">
        <v>67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5079</v>
      </c>
      <c r="K44" s="53">
        <f>SUM(K39:K43)</f>
        <v>19794</v>
      </c>
    </row>
    <row r="45" spans="1:11" ht="12.75">
      <c r="A45" s="206" t="s">
        <v>15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214921</v>
      </c>
      <c r="K45" s="53">
        <f>IF(K38&gt;K44,K38-K44,0)</f>
        <v>756206</v>
      </c>
    </row>
    <row r="46" spans="1:11" ht="12.75">
      <c r="A46" s="206" t="s">
        <v>16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68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69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63530</v>
      </c>
      <c r="K48" s="53">
        <f>IF(K20-K19+K33-K32+K46-K45&gt;0,K20-K19+K33-K32+K46-K45,0)</f>
        <v>230116</v>
      </c>
    </row>
    <row r="49" spans="1:11" ht="12.75">
      <c r="A49" s="203" t="s">
        <v>159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91618</v>
      </c>
      <c r="K49" s="7">
        <v>247571</v>
      </c>
    </row>
    <row r="50" spans="1:11" ht="12.75">
      <c r="A50" s="203" t="s">
        <v>173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174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63530</v>
      </c>
      <c r="K51" s="7">
        <v>230116</v>
      </c>
    </row>
    <row r="52" spans="1:11" ht="12.75">
      <c r="A52" s="209" t="s">
        <v>175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28088</v>
      </c>
      <c r="K52" s="61">
        <f>K49+K50-K51</f>
        <v>17455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6">
      <selection activeCell="K48" sqref="K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315</v>
      </c>
      <c r="K4" s="67" t="s">
        <v>316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280</v>
      </c>
      <c r="K5" s="73" t="s">
        <v>281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197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59675</v>
      </c>
      <c r="K7" s="7">
        <v>28382</v>
      </c>
    </row>
    <row r="8" spans="1:11" ht="12.75">
      <c r="A8" s="203" t="s">
        <v>117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118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119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120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28809</v>
      </c>
      <c r="K11" s="7">
        <v>3211</v>
      </c>
    </row>
    <row r="12" spans="1:11" ht="12.75">
      <c r="A12" s="206" t="s">
        <v>196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88484</v>
      </c>
      <c r="K12" s="53">
        <f>SUM(K7:K11)</f>
        <v>31593</v>
      </c>
    </row>
    <row r="13" spans="1:11" ht="12.75">
      <c r="A13" s="203" t="s">
        <v>121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255279</v>
      </c>
      <c r="K13" s="7">
        <v>222379</v>
      </c>
    </row>
    <row r="14" spans="1:11" ht="12.75">
      <c r="A14" s="203" t="s">
        <v>122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82666</v>
      </c>
      <c r="K14" s="7">
        <v>576731</v>
      </c>
    </row>
    <row r="15" spans="1:11" ht="12.75">
      <c r="A15" s="203" t="s">
        <v>123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433</v>
      </c>
      <c r="K16" s="7">
        <v>744</v>
      </c>
    </row>
    <row r="17" spans="1:11" ht="12.75">
      <c r="A17" s="203" t="s">
        <v>125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1131</v>
      </c>
    </row>
    <row r="18" spans="1:11" ht="12.75">
      <c r="A18" s="203" t="s">
        <v>126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28257</v>
      </c>
      <c r="K18" s="7">
        <v>216630</v>
      </c>
    </row>
    <row r="19" spans="1:11" ht="12.75">
      <c r="A19" s="206" t="s">
        <v>45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366635</v>
      </c>
      <c r="K19" s="53">
        <f>SUM(K13:K18)</f>
        <v>1017615</v>
      </c>
    </row>
    <row r="20" spans="1:11" ht="12.75">
      <c r="A20" s="206" t="s">
        <v>106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107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278151</v>
      </c>
      <c r="K21" s="53">
        <f>IF(K19&gt;K12,K19-K12,0)</f>
        <v>986022</v>
      </c>
    </row>
    <row r="22" spans="1:11" ht="12.75">
      <c r="A22" s="195" t="s">
        <v>157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163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164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317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318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165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112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300</v>
      </c>
      <c r="K29" s="7">
        <v>300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300</v>
      </c>
      <c r="K32" s="53">
        <f>SUM(K29:K31)</f>
        <v>300</v>
      </c>
    </row>
    <row r="33" spans="1:11" ht="12.75">
      <c r="A33" s="206" t="s">
        <v>108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109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300</v>
      </c>
      <c r="K34" s="53">
        <f>IF(K32&gt;K28,K32-K28,0)</f>
        <v>300</v>
      </c>
    </row>
    <row r="35" spans="1:11" ht="12.75">
      <c r="A35" s="195" t="s">
        <v>158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172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27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220000</v>
      </c>
      <c r="K37" s="7">
        <v>776000</v>
      </c>
    </row>
    <row r="38" spans="1:11" ht="12.75">
      <c r="A38" s="203" t="s">
        <v>28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47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220000</v>
      </c>
      <c r="K39" s="53">
        <f>SUM(K36:K38)</f>
        <v>776000</v>
      </c>
    </row>
    <row r="40" spans="1:11" ht="12.75">
      <c r="A40" s="203" t="s">
        <v>29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5079</v>
      </c>
      <c r="K40" s="7">
        <v>17294</v>
      </c>
    </row>
    <row r="41" spans="1:11" ht="12.75">
      <c r="A41" s="203" t="s">
        <v>30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33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>
        <v>2500</v>
      </c>
    </row>
    <row r="45" spans="1:11" ht="12.75">
      <c r="A45" s="206" t="s">
        <v>146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5079</v>
      </c>
      <c r="K45" s="53">
        <f>SUM(K40:K44)</f>
        <v>19794</v>
      </c>
    </row>
    <row r="46" spans="1:11" ht="12.75">
      <c r="A46" s="206" t="s">
        <v>160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214921</v>
      </c>
      <c r="K46" s="53">
        <f>IF(K39&gt;K45,K39-K45,0)</f>
        <v>756206</v>
      </c>
    </row>
    <row r="47" spans="1:11" ht="12.75">
      <c r="A47" s="206" t="s">
        <v>161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13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63530</v>
      </c>
      <c r="K49" s="53">
        <f>IF(K21-K20+K34-K33+K47-K46&gt;0,K21-K20+K34-K33+K47-K46,0)</f>
        <v>230116</v>
      </c>
    </row>
    <row r="50" spans="1:11" ht="12.75">
      <c r="A50" s="206" t="s">
        <v>159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91618</v>
      </c>
      <c r="K50" s="7">
        <v>247571</v>
      </c>
    </row>
    <row r="51" spans="1:11" ht="12.75">
      <c r="A51" s="206" t="s">
        <v>173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63530</v>
      </c>
      <c r="K52" s="7">
        <v>230116</v>
      </c>
    </row>
    <row r="53" spans="1:11" ht="12.75">
      <c r="A53" s="218" t="s">
        <v>175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28088</v>
      </c>
      <c r="K53" s="61">
        <f>K50+K51-K52</f>
        <v>17455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A6" sqref="A6:H6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279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338</v>
      </c>
      <c r="D2" s="268"/>
      <c r="E2" s="77">
        <v>40909</v>
      </c>
      <c r="F2" s="43" t="s">
        <v>248</v>
      </c>
      <c r="G2" s="269">
        <v>40999</v>
      </c>
      <c r="H2" s="270"/>
      <c r="I2" s="74"/>
      <c r="J2" s="74"/>
      <c r="K2" s="74"/>
      <c r="L2" s="78"/>
    </row>
    <row r="3" spans="1:11" ht="23.25">
      <c r="A3" s="271" t="s">
        <v>57</v>
      </c>
      <c r="B3" s="271"/>
      <c r="C3" s="271"/>
      <c r="D3" s="271"/>
      <c r="E3" s="271"/>
      <c r="F3" s="271"/>
      <c r="G3" s="271"/>
      <c r="H3" s="271"/>
      <c r="I3" s="81" t="s">
        <v>302</v>
      </c>
      <c r="J3" s="82" t="s">
        <v>148</v>
      </c>
      <c r="K3" s="82" t="s">
        <v>149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280</v>
      </c>
      <c r="K4" s="83" t="s">
        <v>281</v>
      </c>
    </row>
    <row r="5" spans="1:11" ht="12.75">
      <c r="A5" s="273" t="s">
        <v>282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214658160</v>
      </c>
      <c r="K5" s="45">
        <v>214658160</v>
      </c>
    </row>
    <row r="6" spans="1:11" ht="12.75">
      <c r="A6" s="273" t="s">
        <v>283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284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49646</v>
      </c>
      <c r="K7" s="46">
        <v>49646</v>
      </c>
    </row>
    <row r="8" spans="1:11" ht="12.75">
      <c r="A8" s="273" t="s">
        <v>285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-23583483</v>
      </c>
      <c r="K8" s="46">
        <v>-30624707</v>
      </c>
    </row>
    <row r="9" spans="1:11" ht="12.75">
      <c r="A9" s="273" t="s">
        <v>286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-1728146</v>
      </c>
      <c r="K9" s="46">
        <v>-1509743</v>
      </c>
    </row>
    <row r="10" spans="1:11" ht="12.75">
      <c r="A10" s="273" t="s">
        <v>287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288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289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290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291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189396177</v>
      </c>
      <c r="K14" s="79">
        <f>SUM(K5:K13)</f>
        <v>182573356</v>
      </c>
    </row>
    <row r="15" spans="1:11" ht="12.75">
      <c r="A15" s="273" t="s">
        <v>292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293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294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295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296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297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-1728146</v>
      </c>
      <c r="K20" s="46">
        <v>-1509743</v>
      </c>
    </row>
    <row r="21" spans="1:11" ht="12.75">
      <c r="A21" s="275" t="s">
        <v>298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-1728146</v>
      </c>
      <c r="K21" s="80">
        <f>SUM(K15:K20)</f>
        <v>-1509743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299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300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339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JP</cp:lastModifiedBy>
  <cp:lastPrinted>2012-04-24T07:42:43Z</cp:lastPrinted>
  <dcterms:created xsi:type="dcterms:W3CDTF">2008-10-17T11:51:54Z</dcterms:created>
  <dcterms:modified xsi:type="dcterms:W3CDTF">2012-04-24T12:39:43Z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