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35" windowHeight="820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<sst xmlns="http://schemas.openxmlformats.org/spreadsheetml/2006/main" count="398" uniqueCount="345">
  <si>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</si>
  <si>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</si>
  <si>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</si>
  <si>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</si>
  <si>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</si>
  <si>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</si>
  <si>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</si>
  <si>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</si>
  <si>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</si>
  <si>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</si>
  <si>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</si>
  <si>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</si>
  <si>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</si>
  <si>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</si>
  <si>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</si>
  <si>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</si>
  <si>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</si>
  <si>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</si>
  <si>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</si>
  <si>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</si>
  <si>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</si>
  <si>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</si>
  <si>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</si>
  <si>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</si>
  <si>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</si>
  <si>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</si>
  <si>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</si>
  <si>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</si>
  <si>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</si>
  <si>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</si>
  <si>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</si>
  <si>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</si>
  <si>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</si>
  <si>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</si>
  <si>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</si>
  <si>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</si>
  <si>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</si>
  <si>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</si>
  <si>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</si>
  <si>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</si>
  <si>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</si>
  <si>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</si>
  <si>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</si>
  <si>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</si>
  <si>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</si>
  <si>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</si>
  <si>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</si>
  <si>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</si>
  <si>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</si>
  <si>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</si>
  <si>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</si>
  <si>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</si>
  <si>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</si>
  <si>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</si>
  <si>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</si>
  <si>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</si>
  <si>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</si>
  <si>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</si>
  <si>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</si>
  <si>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</si>
  <si>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</si>
  <si>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</si>
  <si>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</si>
  <si>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</si>
  <si>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</si>
  <si>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</si>
  <si>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</si>
  <si>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</si>
  <si>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</si>
  <si>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</si>
  <si>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</si>
  <si>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</si>
  <si>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</si>
  <si>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</si>
  <si>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</si>
  <si>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</si>
  <si>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</si>
  <si>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</si>
  <si>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</si>
  <si>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</si>
  <si>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</si>
  <si>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</si>
  <si>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</si>
  <si>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</si>
  <si>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</si>
  <si>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</si>
  <si>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</si>
  <si>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</si>
  <si>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</si>
  <si>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</si>
  <si>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</si>
  <si>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</si>
  <si>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</si>
  <si>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</si>
  <si>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</si>
  <si>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</si>
  <si>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</si>
  <si>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</si>
  <si>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</si>
  <si>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</si>
  <si>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</si>
  <si>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</si>
  <si>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</si>
  <si>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</si>
  <si>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</si>
  <si>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</si>
  <si>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</si>
  <si>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</si>
  <si>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</si>
  <si>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</si>
  <si>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</si>
  <si>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</si>
  <si>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</si>
  <si>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</si>
  <si>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</si>
  <si>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</si>
  <si>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</si>
  <si>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</si>
  <si>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</si>
  <si>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</si>
  <si>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</si>
  <si>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</si>
  <si>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</si>
  <si>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</si>
  <si>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</si>
  <si>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</si>
  <si>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</si>
  <si>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</si>
  <si>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</si>
  <si>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</si>
  <si>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</si>
  <si>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</si>
  <si>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</si>
  <si>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</si>
  <si>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</si>
  <si>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</si>
  <si>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</si>
  <si>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</si>
  <si>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</si>
  <si>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</si>
  <si>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</si>
  <si>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</si>
  <si>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</si>
  <si>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</si>
  <si>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</si>
  <si>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</si>
  <si>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</si>
  <si>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</si>
  <si>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</si>
  <si>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</si>
  <si>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</si>
  <si>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</si>
  <si>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</si>
  <si>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</si>
  <si>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</si>
  <si>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</si>
  <si>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</si>
  <si>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</si>
  <si>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</si>
  <si>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</si>
  <si>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</si>
  <si>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</si>
  <si>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</si>
  <si>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</si>
  <si>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</si>
  <si>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</si>
  <si>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</si>
  <si>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</si>
  <si>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</si>
  <si>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</si>
  <si>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</si>
  <si>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</si>
  <si>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</si>
  <si>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</si>
  <si>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</si>
  <si>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</si>
  <si>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</si>
  <si>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</si>
  <si>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</si>
  <si>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</si>
  <si>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</si>
  <si>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</si>
  <si>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</si>
  <si>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</si>
  <si>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</si>
  <si>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</si>
  <si>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</si>
  <si>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</si>
  <si>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</si>
  <si>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</si>
  <si>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</si>
  <si>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</si>
  <si>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</si>
  <si>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</si>
  <si>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</si>
  <si>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</si>
  <si>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</si>
  <si>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</si>
  <si>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</si>
  <si>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</si>
  <si>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</si>
  <si>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</si>
  <si>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</si>
  <si>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</si>
  <si>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</si>
  <si>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</si>
  <si>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</si>
  <si>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</si>
  <si>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</si>
  <si>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</si>
  <si>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</si>
  <si>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</si>
  <si>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</si>
  <si>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</si>
  <si>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</si>
  <si>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</si>
  <si>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</si>
  <si>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</si>
  <si>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</si>
  <si>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</si>
  <si>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</si>
  <si>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</si>
  <si>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</si>
  <si>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</si>
  <si>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</si>
  <si>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</si>
  <si>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</si>
  <si>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</si>
  <si>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</si>
  <si>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</si>
  <si>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</si>
  <si>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</si>
  <si>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</si>
  <si>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</si>
  <si>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</si>
  <si>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</si>
  <si>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</si>
  <si>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</si>
  <si>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</si>
  <si>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</si>
  <si>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</si>
  <si>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</si>
  <si>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</si>
  <si>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</si>
  <si>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</si>
  <si>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</si>
  <si>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</si>
  <si>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</si>
  <si>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</si>
  <si>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</si>
  <si>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</si>
  <si>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</si>
  <si>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</si>
  <si>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</si>
  <si>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</si>
  <si>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</si>
  <si>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</si>
  <si>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</si>
  <si>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</si>
  <si>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</si>
  <si>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</si>
  <si>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</si>
  <si>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</si>
  <si>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</si>
  <si>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</si>
  <si>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</si>
  <si>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</si>
  <si>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</si>
  <si>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</si>
  <si>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</si>
  <si>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</si>
  <si>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</si>
  <si>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</si>
  <si>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</si>
  <si>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</si>
  <si>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</si>
  <si>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</si>
  <si>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</si>
  <si>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</si>
  <si>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</si>
  <si>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</si>
  <si>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</si>
  <si>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</si>
  <si>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</si>
  <si>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</si>
  <si>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</si>
  <si>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</si>
  <si>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</si>
  <si>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</si>
  <si>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</si>
  <si>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</si>
  <si>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</si>
  <si>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</si>
  <si>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</si>
  <si>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</si>
  <si>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</si>
  <si>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</si>
  <si>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</si>
  <si>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</si>
  <si>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</si>
  <si>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</si>
  <si>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</si>
  <si>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</si>
  <si>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</si>
  <si>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</si>
  <si>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</si>
  <si>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</si>
  <si>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</si>
  <si>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</si>
  <si>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</si>
  <si>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</si>
  <si>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</si>
  <si>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</si>
  <si>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</si>
  <si>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</si>
  <si>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</si>
  <si>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</si>
  <si>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</si>
  <si>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</si>
  <si>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</si>
  <si>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</si>
  <si>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30.09.2011.</t>
  </si>
  <si>
    <t>03636356</t>
  </si>
  <si>
    <t>040000190</t>
  </si>
  <si>
    <t>20989435611</t>
  </si>
  <si>
    <t>Hoteli Haludovo Malinska d.d.</t>
  </si>
  <si>
    <t>Malinska</t>
  </si>
  <si>
    <t>Put Haludova 1</t>
  </si>
  <si>
    <t>haludovo@ri.t-com.hr</t>
  </si>
  <si>
    <t>www.haludovo.hr</t>
  </si>
  <si>
    <t>Malinska-Dubašnica</t>
  </si>
  <si>
    <t>Primorsko-Goranska</t>
  </si>
  <si>
    <t>ne</t>
  </si>
  <si>
    <t>5510</t>
  </si>
  <si>
    <t>Škarpa Marina</t>
  </si>
  <si>
    <t>051859211</t>
  </si>
  <si>
    <t>051859354</t>
  </si>
  <si>
    <t>financije@haludovo.htnet.hr</t>
  </si>
  <si>
    <t>Plantarić Darko</t>
  </si>
  <si>
    <t>01.01.2011-30.09.2011.</t>
  </si>
  <si>
    <t xml:space="preserve"> OD  01.01.2011.  DO  30.09.2011.</t>
  </si>
  <si>
    <t>OD 01.01.2011.  DO  30.09.2011.</t>
  </si>
  <si>
    <t xml:space="preserve">                        OD</t>
  </si>
  <si>
    <t>DO</t>
  </si>
  <si>
    <t xml:space="preserve">Hoteli Haludovo Malinska d.d. u izvještajnom razdoblju poslovali su s gubitkom od  5.004.095 HRK.U odnosu na prošlu godinu povećani su ukupni prihodi,ali i ukupni troškovi poslovanje.Prihodi od prodaje ostvareni su najvećim dijelom u periodu od 06.mj.do 09.mjeseca od usluga obavljenih u objektima koji su bili otvoreni u tom periodu.Ostali poslovni prihodi kao i ostali poslovni rashodi znatno su veći u odnosu na isti period u prošloj godini  zbog ovrha iz prethodnih godina koje su rješene(naplaćene)u našu korist, odnosno plaćene u korist vjerovnika, te zateznih kamata koje proizlaze iz istih.Likvidnost  društva osiguravala se iz dobivenih dugoročnih zajmova,kao i iz poslovanja.U izvještajnom periodu  ukupno je dobiveno  1.897.000,00 HRK zajma.Od 02.09.2011. društvo je u blokadi,te su u tijeku radnje za dobivanje potrebnih financijskih sredstava kako bi se osigurala deblokada žiro računa te podmirili troškovi poslovanja.U izvještajnom periodu društvo je osim 24 stalno zaposlenih radnika u sezoni zaposlilo  je još 21 sezonskog radnika.  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</si>
</sst>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4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Font="1" applyAlignment="1">
      <alignment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t-com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246</v>
      </c>
      <c r="B1" s="180"/>
      <c r="C1" s="180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247</v>
      </c>
      <c r="B2" s="160"/>
      <c r="C2" s="160"/>
      <c r="D2" s="161"/>
      <c r="E2" s="123" t="s">
        <v>320</v>
      </c>
      <c r="F2" s="12"/>
      <c r="G2" s="13" t="s">
        <v>248</v>
      </c>
      <c r="H2" s="123" t="s">
        <v>321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314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249</v>
      </c>
      <c r="B6" s="166"/>
      <c r="C6" s="157" t="s">
        <v>322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250</v>
      </c>
      <c r="B8" s="168"/>
      <c r="C8" s="157" t="s">
        <v>323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251</v>
      </c>
      <c r="B10" s="155"/>
      <c r="C10" s="157" t="s">
        <v>324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252</v>
      </c>
      <c r="B12" s="166"/>
      <c r="C12" s="169" t="s">
        <v>325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253</v>
      </c>
      <c r="B14" s="166"/>
      <c r="C14" s="172">
        <v>51511</v>
      </c>
      <c r="D14" s="173"/>
      <c r="E14" s="16"/>
      <c r="F14" s="169" t="s">
        <v>326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254</v>
      </c>
      <c r="B16" s="166"/>
      <c r="C16" s="169" t="s">
        <v>327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255</v>
      </c>
      <c r="B18" s="166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256</v>
      </c>
      <c r="B20" s="166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257</v>
      </c>
      <c r="B22" s="166"/>
      <c r="C22" s="124">
        <v>253</v>
      </c>
      <c r="D22" s="169" t="s">
        <v>330</v>
      </c>
      <c r="E22" s="177"/>
      <c r="F22" s="178"/>
      <c r="G22" s="165"/>
      <c r="H22" s="148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258</v>
      </c>
      <c r="B24" s="166"/>
      <c r="C24" s="124">
        <v>8</v>
      </c>
      <c r="D24" s="169" t="s">
        <v>331</v>
      </c>
      <c r="E24" s="177"/>
      <c r="F24" s="177"/>
      <c r="G24" s="178"/>
      <c r="H24" s="52" t="s">
        <v>259</v>
      </c>
      <c r="I24" s="125">
        <v>24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315</v>
      </c>
      <c r="I25" s="99"/>
      <c r="J25" s="10"/>
      <c r="K25" s="10"/>
      <c r="L25" s="10"/>
    </row>
    <row r="26" spans="1:12" ht="12.75">
      <c r="A26" s="165" t="s">
        <v>260</v>
      </c>
      <c r="B26" s="166"/>
      <c r="C26" s="126" t="s">
        <v>332</v>
      </c>
      <c r="D26" s="26"/>
      <c r="E26" s="100"/>
      <c r="F26" s="101"/>
      <c r="G26" s="149" t="s">
        <v>261</v>
      </c>
      <c r="H26" s="166"/>
      <c r="I26" s="127" t="s">
        <v>333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50" t="s">
        <v>262</v>
      </c>
      <c r="B28" s="151"/>
      <c r="C28" s="152"/>
      <c r="D28" s="152"/>
      <c r="E28" s="153" t="s">
        <v>263</v>
      </c>
      <c r="F28" s="143"/>
      <c r="G28" s="143"/>
      <c r="H28" s="144" t="s">
        <v>264</v>
      </c>
      <c r="I28" s="145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6"/>
      <c r="B30" s="147"/>
      <c r="C30" s="147"/>
      <c r="D30" s="142"/>
      <c r="E30" s="146"/>
      <c r="F30" s="147"/>
      <c r="G30" s="147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0"/>
      <c r="E31" s="140"/>
      <c r="F31" s="140"/>
      <c r="G31" s="141"/>
      <c r="H31" s="16"/>
      <c r="I31" s="104"/>
      <c r="J31" s="10"/>
      <c r="K31" s="10"/>
      <c r="L31" s="10"/>
    </row>
    <row r="32" spans="1:12" ht="12.75">
      <c r="A32" s="146"/>
      <c r="B32" s="147"/>
      <c r="C32" s="147"/>
      <c r="D32" s="142"/>
      <c r="E32" s="146"/>
      <c r="F32" s="147"/>
      <c r="G32" s="147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6"/>
      <c r="B34" s="147"/>
      <c r="C34" s="147"/>
      <c r="D34" s="142"/>
      <c r="E34" s="146"/>
      <c r="F34" s="147"/>
      <c r="G34" s="147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6"/>
      <c r="B36" s="147"/>
      <c r="C36" s="147"/>
      <c r="D36" s="142"/>
      <c r="E36" s="146"/>
      <c r="F36" s="147"/>
      <c r="G36" s="147"/>
      <c r="H36" s="157"/>
      <c r="I36" s="158"/>
      <c r="J36" s="10"/>
      <c r="K36" s="10"/>
      <c r="L36" s="10"/>
    </row>
    <row r="37" spans="1:12" ht="12.75">
      <c r="A37" s="106"/>
      <c r="B37" s="31"/>
      <c r="C37" s="132"/>
      <c r="D37" s="133"/>
      <c r="E37" s="16"/>
      <c r="F37" s="132"/>
      <c r="G37" s="133"/>
      <c r="H37" s="16"/>
      <c r="I37" s="96"/>
      <c r="J37" s="10"/>
      <c r="K37" s="10"/>
      <c r="L37" s="10"/>
    </row>
    <row r="38" spans="1:12" ht="12.75">
      <c r="A38" s="146"/>
      <c r="B38" s="147"/>
      <c r="C38" s="147"/>
      <c r="D38" s="142"/>
      <c r="E38" s="146"/>
      <c r="F38" s="147"/>
      <c r="G38" s="147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6"/>
      <c r="B40" s="147"/>
      <c r="C40" s="147"/>
      <c r="D40" s="142"/>
      <c r="E40" s="146"/>
      <c r="F40" s="147"/>
      <c r="G40" s="147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265</v>
      </c>
      <c r="B44" s="134"/>
      <c r="C44" s="157"/>
      <c r="D44" s="158"/>
      <c r="E44" s="27"/>
      <c r="F44" s="169"/>
      <c r="G44" s="147"/>
      <c r="H44" s="147"/>
      <c r="I44" s="142"/>
      <c r="J44" s="10"/>
      <c r="K44" s="10"/>
      <c r="L44" s="10"/>
    </row>
    <row r="45" spans="1:12" ht="12.75">
      <c r="A45" s="106"/>
      <c r="B45" s="31"/>
      <c r="C45" s="132"/>
      <c r="D45" s="133"/>
      <c r="E45" s="16"/>
      <c r="F45" s="132"/>
      <c r="G45" s="135"/>
      <c r="H45" s="36"/>
      <c r="I45" s="110"/>
      <c r="J45" s="10"/>
      <c r="K45" s="10"/>
      <c r="L45" s="10"/>
    </row>
    <row r="46" spans="1:12" ht="12.75">
      <c r="A46" s="154" t="s">
        <v>266</v>
      </c>
      <c r="B46" s="134"/>
      <c r="C46" s="169" t="s">
        <v>334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5"/>
      <c r="B47" s="23"/>
      <c r="C47" s="22" t="s">
        <v>267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268</v>
      </c>
      <c r="B48" s="134"/>
      <c r="C48" s="138" t="s">
        <v>335</v>
      </c>
      <c r="D48" s="139"/>
      <c r="E48" s="131"/>
      <c r="F48" s="16"/>
      <c r="G48" s="52" t="s">
        <v>269</v>
      </c>
      <c r="H48" s="138" t="s">
        <v>336</v>
      </c>
      <c r="I48" s="131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255</v>
      </c>
      <c r="B50" s="134"/>
      <c r="C50" s="187" t="s">
        <v>337</v>
      </c>
      <c r="D50" s="139"/>
      <c r="E50" s="139"/>
      <c r="F50" s="139"/>
      <c r="G50" s="139"/>
      <c r="H50" s="139"/>
      <c r="I50" s="131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270</v>
      </c>
      <c r="B52" s="166"/>
      <c r="C52" s="138" t="s">
        <v>338</v>
      </c>
      <c r="D52" s="139"/>
      <c r="E52" s="139"/>
      <c r="F52" s="139"/>
      <c r="G52" s="139"/>
      <c r="H52" s="139"/>
      <c r="I52" s="171"/>
      <c r="J52" s="10"/>
      <c r="K52" s="10"/>
      <c r="L52" s="10"/>
    </row>
    <row r="53" spans="1:12" ht="12.75">
      <c r="A53" s="111"/>
      <c r="B53" s="21"/>
      <c r="C53" s="181" t="s">
        <v>271</v>
      </c>
      <c r="D53" s="181"/>
      <c r="E53" s="181"/>
      <c r="F53" s="181"/>
      <c r="G53" s="181"/>
      <c r="H53" s="181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272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303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304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305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306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273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274</v>
      </c>
      <c r="F62" s="100"/>
      <c r="G62" s="182" t="s">
        <v>275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haludovo@ri.t-com.hr"/>
    <hyperlink ref="C20" r:id="rId2" display="www.haludovo.hr"/>
    <hyperlink ref="C50" r:id="rId3" display="financije@haludovo.htn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80">
      <selection activeCell="A116" sqref="A116:K116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325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57</v>
      </c>
      <c r="B4" s="236"/>
      <c r="C4" s="236"/>
      <c r="D4" s="236"/>
      <c r="E4" s="236"/>
      <c r="F4" s="236"/>
      <c r="G4" s="236"/>
      <c r="H4" s="237"/>
      <c r="I4" s="59" t="s">
        <v>276</v>
      </c>
      <c r="J4" s="60" t="s">
        <v>316</v>
      </c>
      <c r="K4" s="61" t="s">
        <v>317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58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11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221965307</v>
      </c>
      <c r="K8" s="54">
        <f>K9+K16+K26+K35+K39</f>
        <v>220079906</v>
      </c>
    </row>
    <row r="9" spans="1:11" ht="12.75">
      <c r="A9" s="206" t="s">
        <v>203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1590</v>
      </c>
      <c r="K9" s="54">
        <f>SUM(K10:K15)</f>
        <v>2373</v>
      </c>
    </row>
    <row r="10" spans="1:11" ht="12.75">
      <c r="A10" s="206" t="s">
        <v>110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12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1590</v>
      </c>
      <c r="K11" s="7">
        <v>2373</v>
      </c>
    </row>
    <row r="12" spans="1:11" ht="12.75">
      <c r="A12" s="206" t="s">
        <v>111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206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207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208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204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221963717</v>
      </c>
      <c r="K16" s="54">
        <f>SUM(K17:K25)</f>
        <v>220077533</v>
      </c>
    </row>
    <row r="17" spans="1:11" ht="12.75">
      <c r="A17" s="206" t="s">
        <v>209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148263047</v>
      </c>
      <c r="K17" s="7">
        <v>148263047</v>
      </c>
    </row>
    <row r="18" spans="1:11" ht="12.75">
      <c r="A18" s="206" t="s">
        <v>245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70419578</v>
      </c>
      <c r="K18" s="7">
        <v>68687786</v>
      </c>
    </row>
    <row r="19" spans="1:11" ht="12.75">
      <c r="A19" s="206" t="s">
        <v>210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115791</v>
      </c>
      <c r="K19" s="7">
        <v>56272</v>
      </c>
    </row>
    <row r="20" spans="1:11" ht="12.75">
      <c r="A20" s="206" t="s">
        <v>25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460078</v>
      </c>
      <c r="K20" s="7">
        <v>365205</v>
      </c>
    </row>
    <row r="21" spans="1:11" ht="12.75">
      <c r="A21" s="206" t="s">
        <v>26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70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71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2705223</v>
      </c>
      <c r="K23" s="7">
        <v>2705223</v>
      </c>
    </row>
    <row r="24" spans="1:11" ht="12.75">
      <c r="A24" s="206" t="s">
        <v>72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73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188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0</v>
      </c>
      <c r="K26" s="54">
        <f>SUM(K27:K34)</f>
        <v>0</v>
      </c>
    </row>
    <row r="27" spans="1:11" ht="12.75">
      <c r="A27" s="206" t="s">
        <v>74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75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76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81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82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83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77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181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182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6" t="s">
        <v>78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79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80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183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238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456996</v>
      </c>
      <c r="K40" s="54">
        <f>K41+K49+K56+K64</f>
        <v>659803</v>
      </c>
    </row>
    <row r="41" spans="1:11" ht="12.75">
      <c r="A41" s="206" t="s">
        <v>98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43051</v>
      </c>
      <c r="K41" s="54">
        <f>SUM(K42:K48)</f>
        <v>74643</v>
      </c>
    </row>
    <row r="42" spans="1:11" ht="12.75">
      <c r="A42" s="206" t="s">
        <v>115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43051</v>
      </c>
      <c r="K42" s="7">
        <v>74643</v>
      </c>
    </row>
    <row r="43" spans="1:11" ht="12.75">
      <c r="A43" s="206" t="s">
        <v>116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84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85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86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87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88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99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322327</v>
      </c>
      <c r="K49" s="54">
        <f>SUM(K50:K55)</f>
        <v>537467</v>
      </c>
    </row>
    <row r="50" spans="1:11" ht="12.75">
      <c r="A50" s="206" t="s">
        <v>198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199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68501</v>
      </c>
      <c r="K51" s="7">
        <v>446074</v>
      </c>
    </row>
    <row r="52" spans="1:11" ht="12.75">
      <c r="A52" s="206" t="s">
        <v>200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201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11101</v>
      </c>
      <c r="K53" s="7">
        <v>2256</v>
      </c>
    </row>
    <row r="54" spans="1:11" ht="12.75">
      <c r="A54" s="206" t="s">
        <v>8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179740</v>
      </c>
      <c r="K54" s="7">
        <v>18134</v>
      </c>
    </row>
    <row r="55" spans="1:11" ht="12.75">
      <c r="A55" s="206" t="s">
        <v>9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62985</v>
      </c>
      <c r="K55" s="7">
        <v>71003</v>
      </c>
    </row>
    <row r="56" spans="1:11" ht="12.75">
      <c r="A56" s="206" t="s">
        <v>100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0</v>
      </c>
      <c r="K56" s="54">
        <f>SUM(K57:K63)</f>
        <v>20853</v>
      </c>
    </row>
    <row r="57" spans="1:11" ht="12.75">
      <c r="A57" s="206" t="s">
        <v>74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75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240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81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82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83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/>
      <c r="K62" s="7">
        <v>20853</v>
      </c>
    </row>
    <row r="63" spans="1:11" ht="12.75">
      <c r="A63" s="206" t="s">
        <v>44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205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91618</v>
      </c>
      <c r="K64" s="7">
        <v>26840</v>
      </c>
    </row>
    <row r="65" spans="1:11" ht="12.75">
      <c r="A65" s="209" t="s">
        <v>54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239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222422303</v>
      </c>
      <c r="K66" s="54">
        <f>K7+K8+K40+K65</f>
        <v>220739709</v>
      </c>
    </row>
    <row r="67" spans="1:11" ht="12.75">
      <c r="A67" s="221" t="s">
        <v>89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711970107</v>
      </c>
      <c r="K67" s="8">
        <v>710040382</v>
      </c>
    </row>
    <row r="68" spans="1:11" ht="12.75">
      <c r="A68" s="198" t="s">
        <v>56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189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191124322</v>
      </c>
      <c r="K69" s="55">
        <f>K70+K71+K72+K78+K79+K82+K85</f>
        <v>186120228</v>
      </c>
    </row>
    <row r="70" spans="1:11" ht="12.75">
      <c r="A70" s="206" t="s">
        <v>139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214658160</v>
      </c>
      <c r="K70" s="7">
        <v>214658160</v>
      </c>
    </row>
    <row r="71" spans="1:11" ht="12.75">
      <c r="A71" s="206" t="s">
        <v>140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141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49646</v>
      </c>
      <c r="K72" s="54">
        <f>K73+K74-K75+K76+K77</f>
        <v>49646</v>
      </c>
    </row>
    <row r="73" spans="1:11" ht="12.75">
      <c r="A73" s="206" t="s">
        <v>142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49646</v>
      </c>
      <c r="K73" s="7">
        <v>49646</v>
      </c>
    </row>
    <row r="74" spans="1:11" ht="12.75">
      <c r="A74" s="206" t="s">
        <v>143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131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132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133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.75">
      <c r="A78" s="206" t="s">
        <v>134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236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-15912804</v>
      </c>
      <c r="K79" s="54">
        <f>K80-K81</f>
        <v>-23583483</v>
      </c>
    </row>
    <row r="80" spans="1:11" ht="12.7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15912804</v>
      </c>
      <c r="K81" s="7">
        <v>23583483</v>
      </c>
    </row>
    <row r="82" spans="1:11" ht="12.75">
      <c r="A82" s="206" t="s">
        <v>237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-7670680</v>
      </c>
      <c r="K82" s="54">
        <f>K83-K84</f>
        <v>-5004095</v>
      </c>
    </row>
    <row r="83" spans="1:11" ht="12.7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7670680</v>
      </c>
      <c r="K84" s="7">
        <v>5004095</v>
      </c>
    </row>
    <row r="85" spans="1:11" ht="12.75">
      <c r="A85" s="206" t="s">
        <v>171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17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1513825</v>
      </c>
      <c r="K86" s="54">
        <f>SUM(K87:K89)</f>
        <v>1698970</v>
      </c>
    </row>
    <row r="87" spans="1:11" ht="12.75">
      <c r="A87" s="206" t="s">
        <v>127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128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129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1513825</v>
      </c>
      <c r="K89" s="7">
        <v>1698970</v>
      </c>
    </row>
    <row r="90" spans="1:11" ht="12.75">
      <c r="A90" s="209" t="s">
        <v>18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26816411</v>
      </c>
      <c r="K90" s="54">
        <f>SUM(K91:K99)</f>
        <v>28746136</v>
      </c>
    </row>
    <row r="91" spans="1:11" ht="12.75">
      <c r="A91" s="206" t="s">
        <v>130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214615</v>
      </c>
      <c r="K91" s="7">
        <v>214615</v>
      </c>
    </row>
    <row r="92" spans="1:11" ht="12.75">
      <c r="A92" s="206" t="s">
        <v>241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26601796</v>
      </c>
      <c r="K92" s="7">
        <v>28531521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242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243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244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92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90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91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19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2748344</v>
      </c>
      <c r="K100" s="54">
        <f>SUM(K101:K112)</f>
        <v>4174375</v>
      </c>
    </row>
    <row r="101" spans="1:11" ht="12.75">
      <c r="A101" s="206" t="s">
        <v>130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286367</v>
      </c>
      <c r="K101" s="7">
        <v>286367</v>
      </c>
    </row>
    <row r="102" spans="1:11" ht="12.75">
      <c r="A102" s="206" t="s">
        <v>241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1872545</v>
      </c>
      <c r="K102" s="7">
        <v>2344962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242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9109</v>
      </c>
      <c r="K104" s="7">
        <v>9109</v>
      </c>
    </row>
    <row r="105" spans="1:11" ht="12.75">
      <c r="A105" s="206" t="s">
        <v>243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248519</v>
      </c>
      <c r="K105" s="7">
        <v>322913</v>
      </c>
    </row>
    <row r="106" spans="1:11" ht="12.75">
      <c r="A106" s="206" t="s">
        <v>244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92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93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146907</v>
      </c>
      <c r="K108" s="7">
        <v>677052</v>
      </c>
    </row>
    <row r="109" spans="1:11" ht="12.75">
      <c r="A109" s="206" t="s">
        <v>94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82780</v>
      </c>
      <c r="K109" s="7">
        <v>501966</v>
      </c>
    </row>
    <row r="110" spans="1:11" ht="12.75">
      <c r="A110" s="206" t="s">
        <v>97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95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96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102117</v>
      </c>
      <c r="K112" s="7">
        <v>32006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219401</v>
      </c>
      <c r="K113" s="7"/>
    </row>
    <row r="114" spans="1:11" ht="12.75">
      <c r="A114" s="209" t="s">
        <v>23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222422303</v>
      </c>
      <c r="K114" s="54">
        <f>K69+K86+K90+K100+K113</f>
        <v>220739709</v>
      </c>
    </row>
    <row r="115" spans="1:11" ht="12.75">
      <c r="A115" s="195" t="s">
        <v>55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711970107</v>
      </c>
      <c r="K115" s="8">
        <v>710040382</v>
      </c>
    </row>
    <row r="116" spans="1:11" ht="12.75">
      <c r="A116" s="198" t="s">
        <v>307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184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6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7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308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50">
      <selection activeCell="K57" sqref="K57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325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57</v>
      </c>
      <c r="B4" s="254"/>
      <c r="C4" s="254"/>
      <c r="D4" s="254"/>
      <c r="E4" s="254"/>
      <c r="F4" s="254"/>
      <c r="G4" s="254"/>
      <c r="H4" s="254"/>
      <c r="I4" s="59" t="s">
        <v>277</v>
      </c>
      <c r="J4" s="253" t="s">
        <v>316</v>
      </c>
      <c r="K4" s="253"/>
      <c r="L4" s="253" t="s">
        <v>317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311</v>
      </c>
      <c r="K5" s="61" t="s">
        <v>312</v>
      </c>
      <c r="L5" s="61" t="s">
        <v>311</v>
      </c>
      <c r="M5" s="61" t="s">
        <v>312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24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1711281</v>
      </c>
      <c r="K7" s="55">
        <f>SUM(K8:K9)</f>
        <v>1558356</v>
      </c>
      <c r="L7" s="55">
        <f>SUM(L8:L9)</f>
        <v>2558996</v>
      </c>
      <c r="M7" s="55">
        <f>SUM(M8:M9)</f>
        <v>1675294</v>
      </c>
    </row>
    <row r="8" spans="1:13" ht="12.75">
      <c r="A8" s="209" t="s">
        <v>150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1480881</v>
      </c>
      <c r="K8" s="7">
        <v>1404632</v>
      </c>
      <c r="L8" s="7">
        <v>1615150</v>
      </c>
      <c r="M8" s="7">
        <v>1472420</v>
      </c>
    </row>
    <row r="9" spans="1:13" ht="12.75">
      <c r="A9" s="209" t="s">
        <v>101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230400</v>
      </c>
      <c r="K9" s="7">
        <v>153724</v>
      </c>
      <c r="L9" s="7">
        <v>943846</v>
      </c>
      <c r="M9" s="7">
        <v>202874</v>
      </c>
    </row>
    <row r="10" spans="1:13" ht="12.75">
      <c r="A10" s="209" t="s">
        <v>10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5844466</v>
      </c>
      <c r="K10" s="54">
        <f>K11+K12+K16+K20+K21+K22+K25+K26</f>
        <v>2684487</v>
      </c>
      <c r="L10" s="54">
        <f>L11+L12+L16+L20+L21+L22+L25+L26</f>
        <v>7030346</v>
      </c>
      <c r="M10" s="54">
        <f>M11+M12+M16+M20+M21+M22+M25+M26</f>
        <v>2945574</v>
      </c>
    </row>
    <row r="11" spans="1:13" ht="12.75">
      <c r="A11" s="209" t="s">
        <v>102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20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1175136</v>
      </c>
      <c r="K12" s="54">
        <f>SUM(K13:K15)</f>
        <v>844423</v>
      </c>
      <c r="L12" s="54">
        <f>SUM(L13:L15)</f>
        <v>1280248</v>
      </c>
      <c r="M12" s="54">
        <f>SUM(M13:M15)</f>
        <v>841396</v>
      </c>
    </row>
    <row r="13" spans="1:13" ht="12.75">
      <c r="A13" s="206" t="s">
        <v>144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501110</v>
      </c>
      <c r="K13" s="7">
        <v>373765</v>
      </c>
      <c r="L13" s="7">
        <v>563469</v>
      </c>
      <c r="M13" s="7">
        <v>426869</v>
      </c>
    </row>
    <row r="14" spans="1:13" ht="12.75">
      <c r="A14" s="206" t="s">
        <v>145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113616</v>
      </c>
      <c r="K14" s="7">
        <v>107946</v>
      </c>
      <c r="L14" s="7">
        <v>106405</v>
      </c>
      <c r="M14" s="7">
        <v>106405</v>
      </c>
    </row>
    <row r="15" spans="1:13" ht="12.75">
      <c r="A15" s="206" t="s">
        <v>59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560410</v>
      </c>
      <c r="K15" s="7">
        <v>362712</v>
      </c>
      <c r="L15" s="7">
        <v>610374</v>
      </c>
      <c r="M15" s="7">
        <v>308122</v>
      </c>
    </row>
    <row r="16" spans="1:13" ht="12.75">
      <c r="A16" s="209" t="s">
        <v>21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2521769</v>
      </c>
      <c r="K16" s="54">
        <f>SUM(K17:K19)</f>
        <v>1071292</v>
      </c>
      <c r="L16" s="54">
        <f>SUM(L17:L19)</f>
        <v>2230249</v>
      </c>
      <c r="M16" s="54">
        <f>SUM(M17:M19)</f>
        <v>925919</v>
      </c>
    </row>
    <row r="17" spans="1:13" ht="12.75">
      <c r="A17" s="206" t="s">
        <v>60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1518696</v>
      </c>
      <c r="K17" s="7">
        <v>650451</v>
      </c>
      <c r="L17" s="7">
        <v>1367192</v>
      </c>
      <c r="M17" s="7">
        <v>567038</v>
      </c>
    </row>
    <row r="18" spans="1:13" ht="12.75">
      <c r="A18" s="206" t="s">
        <v>61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632984</v>
      </c>
      <c r="K18" s="7">
        <v>263620</v>
      </c>
      <c r="L18" s="7">
        <v>535535</v>
      </c>
      <c r="M18" s="7">
        <v>222988</v>
      </c>
    </row>
    <row r="19" spans="1:13" ht="12.75">
      <c r="A19" s="206" t="s">
        <v>62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370089</v>
      </c>
      <c r="K19" s="7">
        <v>157221</v>
      </c>
      <c r="L19" s="7">
        <v>327522</v>
      </c>
      <c r="M19" s="7">
        <v>135893</v>
      </c>
    </row>
    <row r="20" spans="1:13" ht="12.75">
      <c r="A20" s="209" t="s">
        <v>103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1868096</v>
      </c>
      <c r="K20" s="7">
        <v>622699</v>
      </c>
      <c r="L20" s="7">
        <v>1865973</v>
      </c>
      <c r="M20" s="7">
        <v>620671</v>
      </c>
    </row>
    <row r="21" spans="1:13" ht="12.75">
      <c r="A21" s="209" t="s">
        <v>104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260783</v>
      </c>
      <c r="K21" s="7">
        <v>146073</v>
      </c>
      <c r="L21" s="7">
        <v>355682</v>
      </c>
      <c r="M21" s="7">
        <v>102269</v>
      </c>
    </row>
    <row r="22" spans="1:13" ht="12.75">
      <c r="A22" s="209" t="s">
        <v>22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6" t="s">
        <v>135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136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9" t="s">
        <v>105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48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18682</v>
      </c>
      <c r="K26" s="7">
        <v>0</v>
      </c>
      <c r="L26" s="7">
        <v>1298194</v>
      </c>
      <c r="M26" s="7">
        <v>455319</v>
      </c>
    </row>
    <row r="27" spans="1:13" ht="12.75">
      <c r="A27" s="209" t="s">
        <v>211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1262</v>
      </c>
      <c r="K27" s="54">
        <f>SUM(K28:K32)</f>
        <v>1147</v>
      </c>
      <c r="L27" s="54">
        <f>SUM(L28:L32)</f>
        <v>411</v>
      </c>
      <c r="M27" s="54">
        <f>SUM(M28:M32)</f>
        <v>39</v>
      </c>
    </row>
    <row r="28" spans="1:13" ht="12.75">
      <c r="A28" s="209" t="s">
        <v>225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153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1262</v>
      </c>
      <c r="K29" s="7">
        <v>1147</v>
      </c>
      <c r="L29" s="7">
        <v>411</v>
      </c>
      <c r="M29" s="7">
        <v>39</v>
      </c>
    </row>
    <row r="30" spans="1:13" ht="12.75">
      <c r="A30" s="209" t="s">
        <v>137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221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138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212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295718</v>
      </c>
      <c r="K33" s="54">
        <f>SUM(K34:K37)</f>
        <v>41455</v>
      </c>
      <c r="L33" s="54">
        <f>SUM(L34:L37)</f>
        <v>533156</v>
      </c>
      <c r="M33" s="54">
        <f>SUM(M34:M37)</f>
        <v>183339</v>
      </c>
    </row>
    <row r="34" spans="1:13" ht="12.75">
      <c r="A34" s="209" t="s">
        <v>64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9</v>
      </c>
      <c r="K34" s="7">
        <v>4</v>
      </c>
      <c r="L34" s="7"/>
      <c r="M34" s="7"/>
    </row>
    <row r="35" spans="1:13" ht="12.75">
      <c r="A35" s="209" t="s">
        <v>63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295709</v>
      </c>
      <c r="K35" s="7">
        <v>41451</v>
      </c>
      <c r="L35" s="7">
        <v>533156</v>
      </c>
      <c r="M35" s="7">
        <v>183339</v>
      </c>
    </row>
    <row r="36" spans="1:13" ht="12.75">
      <c r="A36" s="209" t="s">
        <v>222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65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193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194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223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224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213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1712543</v>
      </c>
      <c r="K42" s="54">
        <f>K7+K27+K38+K40</f>
        <v>1559503</v>
      </c>
      <c r="L42" s="54">
        <f>L7+L27+L38+L40</f>
        <v>2559407</v>
      </c>
      <c r="M42" s="54">
        <f>M7+M27+M38+M40</f>
        <v>1675333</v>
      </c>
    </row>
    <row r="43" spans="1:13" ht="12.75">
      <c r="A43" s="209" t="s">
        <v>214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6140184</v>
      </c>
      <c r="K43" s="54">
        <f>K10+K33+K39+K41</f>
        <v>2725942</v>
      </c>
      <c r="L43" s="54">
        <f>L10+L33+L39+L41</f>
        <v>7563502</v>
      </c>
      <c r="M43" s="54">
        <f>M10+M33+M39+M41</f>
        <v>3128913</v>
      </c>
    </row>
    <row r="44" spans="1:13" ht="12.75">
      <c r="A44" s="209" t="s">
        <v>234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-4427641</v>
      </c>
      <c r="K44" s="54">
        <f>K42-K43</f>
        <v>-1166439</v>
      </c>
      <c r="L44" s="54">
        <f>L42-L43</f>
        <v>-5004095</v>
      </c>
      <c r="M44" s="54">
        <f>M42-M43</f>
        <v>-1453580</v>
      </c>
    </row>
    <row r="45" spans="1:13" ht="12.75">
      <c r="A45" s="217" t="s">
        <v>216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7" t="s">
        <v>217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4427641</v>
      </c>
      <c r="K46" s="54">
        <f>IF(K43&gt;K42,K43-K42,0)</f>
        <v>1166439</v>
      </c>
      <c r="L46" s="54">
        <f>IF(L43&gt;L42,L43-L42,0)</f>
        <v>5004095</v>
      </c>
      <c r="M46" s="54">
        <f>IF(M43&gt;M42,M43-M42,0)</f>
        <v>1453580</v>
      </c>
    </row>
    <row r="47" spans="1:13" ht="12.75">
      <c r="A47" s="209" t="s">
        <v>215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235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-4427641</v>
      </c>
      <c r="K48" s="54">
        <f>K44-K47</f>
        <v>-1166439</v>
      </c>
      <c r="L48" s="54">
        <f>L44-L47</f>
        <v>-5004095</v>
      </c>
      <c r="M48" s="54">
        <f>M44-M47</f>
        <v>-1453580</v>
      </c>
    </row>
    <row r="49" spans="1:13" ht="12.75">
      <c r="A49" s="217" t="s">
        <v>190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50" t="s">
        <v>218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2">
        <f>IF(J48&lt;0,-J48,0)</f>
        <v>4427641</v>
      </c>
      <c r="K50" s="62">
        <f>IF(K48&lt;0,-K48,0)</f>
        <v>1166439</v>
      </c>
      <c r="L50" s="62">
        <f>IF(L48&lt;0,-L48,0)</f>
        <v>5004095</v>
      </c>
      <c r="M50" s="62">
        <f>IF(M48&lt;0,-M48,0)</f>
        <v>1453580</v>
      </c>
    </row>
    <row r="51" spans="1:13" ht="12.75" customHeight="1">
      <c r="A51" s="198" t="s">
        <v>309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185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7" t="s">
        <v>232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233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8" t="s">
        <v>187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202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-4427641</v>
      </c>
      <c r="K56" s="6">
        <v>-1166439</v>
      </c>
      <c r="L56" s="6">
        <v>-5004095</v>
      </c>
      <c r="M56" s="6">
        <v>-1453580</v>
      </c>
    </row>
    <row r="57" spans="1:13" ht="12.75">
      <c r="A57" s="209" t="s">
        <v>219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226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227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43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228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229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230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231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220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191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192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-4427641</v>
      </c>
      <c r="K67" s="62">
        <f>K56+K66</f>
        <v>-1166439</v>
      </c>
      <c r="L67" s="62">
        <f>L56+L66</f>
        <v>-5004095</v>
      </c>
      <c r="M67" s="62">
        <f>M56+M66</f>
        <v>-1453580</v>
      </c>
    </row>
    <row r="68" spans="1:13" ht="12.75" customHeight="1">
      <c r="A68" s="243" t="s">
        <v>310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232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233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325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57</v>
      </c>
      <c r="B4" s="264"/>
      <c r="C4" s="264"/>
      <c r="D4" s="264"/>
      <c r="E4" s="264"/>
      <c r="F4" s="264"/>
      <c r="G4" s="264"/>
      <c r="H4" s="264"/>
      <c r="I4" s="67" t="s">
        <v>277</v>
      </c>
      <c r="J4" s="68" t="s">
        <v>316</v>
      </c>
      <c r="K4" s="68" t="s">
        <v>317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280</v>
      </c>
      <c r="K5" s="70" t="s">
        <v>281</v>
      </c>
    </row>
    <row r="6" spans="1:11" ht="12.75">
      <c r="A6" s="198" t="s">
        <v>154</v>
      </c>
      <c r="B6" s="199"/>
      <c r="C6" s="199"/>
      <c r="D6" s="199"/>
      <c r="E6" s="199"/>
      <c r="F6" s="199"/>
      <c r="G6" s="199"/>
      <c r="H6" s="199"/>
      <c r="I6" s="256"/>
      <c r="J6" s="256"/>
      <c r="K6" s="257"/>
    </row>
    <row r="7" spans="1:11" ht="12.75">
      <c r="A7" s="206" t="s">
        <v>38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-4427641</v>
      </c>
      <c r="K7" s="7">
        <v>-5004095</v>
      </c>
    </row>
    <row r="8" spans="1:11" ht="12.75">
      <c r="A8" s="206" t="s">
        <v>39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1868096</v>
      </c>
      <c r="K8" s="7">
        <v>1865973</v>
      </c>
    </row>
    <row r="9" spans="1:11" ht="12.75">
      <c r="A9" s="206" t="s">
        <v>40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626469</v>
      </c>
      <c r="K9" s="7">
        <v>953614</v>
      </c>
    </row>
    <row r="10" spans="1:11" ht="12.75">
      <c r="A10" s="206" t="s">
        <v>41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49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1</v>
      </c>
      <c r="K12" s="7">
        <v>711380</v>
      </c>
    </row>
    <row r="13" spans="1:11" ht="12.75">
      <c r="A13" s="209" t="s">
        <v>155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-1933075</v>
      </c>
      <c r="K13" s="54">
        <f>SUM(K7:K12)</f>
        <v>-1473128</v>
      </c>
    </row>
    <row r="14" spans="1:11" ht="12.75">
      <c r="A14" s="206" t="s">
        <v>50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51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39878</v>
      </c>
      <c r="K15" s="7">
        <v>215140</v>
      </c>
    </row>
    <row r="16" spans="1:11" ht="12.75">
      <c r="A16" s="206" t="s">
        <v>52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34212</v>
      </c>
      <c r="K16" s="7">
        <v>31592</v>
      </c>
    </row>
    <row r="17" spans="1:11" ht="12.75">
      <c r="A17" s="206" t="s">
        <v>53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87133</v>
      </c>
      <c r="K17" s="7">
        <v>219401</v>
      </c>
    </row>
    <row r="18" spans="1:11" ht="12.75">
      <c r="A18" s="209" t="s">
        <v>156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161223</v>
      </c>
      <c r="K18" s="54">
        <f>SUM(K14:K17)</f>
        <v>466133</v>
      </c>
    </row>
    <row r="19" spans="1:11" ht="12.75">
      <c r="A19" s="209" t="s">
        <v>34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09" t="s">
        <v>35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2094298</v>
      </c>
      <c r="K20" s="54">
        <f>IF(K18&gt;K13,K18-K13,0)</f>
        <v>1939261</v>
      </c>
    </row>
    <row r="21" spans="1:11" ht="12.75">
      <c r="A21" s="198" t="s">
        <v>157</v>
      </c>
      <c r="B21" s="199"/>
      <c r="C21" s="199"/>
      <c r="D21" s="199"/>
      <c r="E21" s="199"/>
      <c r="F21" s="199"/>
      <c r="G21" s="199"/>
      <c r="H21" s="199"/>
      <c r="I21" s="256"/>
      <c r="J21" s="256"/>
      <c r="K21" s="257"/>
    </row>
    <row r="22" spans="1:11" ht="12.75">
      <c r="A22" s="206" t="s">
        <v>176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>
        <v>31067</v>
      </c>
    </row>
    <row r="23" spans="1:11" ht="12.75">
      <c r="A23" s="206" t="s">
        <v>177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178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133</v>
      </c>
      <c r="K24" s="7">
        <v>73</v>
      </c>
    </row>
    <row r="25" spans="1:11" ht="12.75">
      <c r="A25" s="206" t="s">
        <v>179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180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133</v>
      </c>
      <c r="K27" s="54">
        <f>SUM(K22:K26)</f>
        <v>31140</v>
      </c>
    </row>
    <row r="28" spans="1:11" ht="12.75">
      <c r="A28" s="206" t="s">
        <v>113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16912</v>
      </c>
      <c r="K28" s="7">
        <v>4362</v>
      </c>
    </row>
    <row r="29" spans="1:11" ht="12.75">
      <c r="A29" s="206" t="s">
        <v>114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14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16912</v>
      </c>
      <c r="K31" s="54">
        <f>SUM(K28:K30)</f>
        <v>4362</v>
      </c>
    </row>
    <row r="32" spans="1:11" ht="12.75">
      <c r="A32" s="209" t="s">
        <v>36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26778</v>
      </c>
    </row>
    <row r="33" spans="1:11" ht="12.75">
      <c r="A33" s="209" t="s">
        <v>37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16779</v>
      </c>
      <c r="K33" s="54">
        <f>IF(K31&gt;K27,K31-K27,0)</f>
        <v>0</v>
      </c>
    </row>
    <row r="34" spans="1:11" ht="12.75">
      <c r="A34" s="198" t="s">
        <v>158</v>
      </c>
      <c r="B34" s="199"/>
      <c r="C34" s="199"/>
      <c r="D34" s="199"/>
      <c r="E34" s="199"/>
      <c r="F34" s="199"/>
      <c r="G34" s="199"/>
      <c r="H34" s="199"/>
      <c r="I34" s="256"/>
      <c r="J34" s="256"/>
      <c r="K34" s="257"/>
    </row>
    <row r="35" spans="1:11" ht="12.75">
      <c r="A35" s="206" t="s">
        <v>172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27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2159000</v>
      </c>
      <c r="K36" s="7">
        <v>1897000</v>
      </c>
    </row>
    <row r="37" spans="1:11" ht="12.75">
      <c r="A37" s="206" t="s">
        <v>28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66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2159000</v>
      </c>
      <c r="K38" s="54">
        <f>SUM(K35:K37)</f>
        <v>1897000</v>
      </c>
    </row>
    <row r="39" spans="1:11" ht="12.75">
      <c r="A39" s="206" t="s">
        <v>29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39787</v>
      </c>
      <c r="K39" s="7">
        <v>49295</v>
      </c>
    </row>
    <row r="40" spans="1:11" ht="12.75">
      <c r="A40" s="206" t="s">
        <v>30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31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32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33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67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39787</v>
      </c>
      <c r="K44" s="54">
        <f>SUM(K39:K43)</f>
        <v>49295</v>
      </c>
    </row>
    <row r="45" spans="1:11" ht="12.75">
      <c r="A45" s="209" t="s">
        <v>15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2119213</v>
      </c>
      <c r="K45" s="54">
        <f>IF(K38&gt;K44,K38-K44,0)</f>
        <v>1847705</v>
      </c>
    </row>
    <row r="46" spans="1:11" ht="12.75">
      <c r="A46" s="209" t="s">
        <v>16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06" t="s">
        <v>68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8136</v>
      </c>
      <c r="K47" s="54">
        <f>IF(K19-K20+K32-K33+K45-K46&gt;0,K19-K20+K32-K33+K45-K46,0)</f>
        <v>0</v>
      </c>
    </row>
    <row r="48" spans="1:11" ht="12.75">
      <c r="A48" s="206" t="s">
        <v>69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64778</v>
      </c>
    </row>
    <row r="49" spans="1:11" ht="12.75">
      <c r="A49" s="206" t="s">
        <v>159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24900</v>
      </c>
      <c r="K49" s="7">
        <v>91618</v>
      </c>
    </row>
    <row r="50" spans="1:11" ht="12.75">
      <c r="A50" s="206" t="s">
        <v>173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8136</v>
      </c>
      <c r="K50" s="7"/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>
        <v>64778</v>
      </c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33036</v>
      </c>
      <c r="K52" s="62">
        <f>K49+K50-K51</f>
        <v>26840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J52" sqref="J52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340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0" t="s">
        <v>325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57</v>
      </c>
      <c r="B4" s="264"/>
      <c r="C4" s="264"/>
      <c r="D4" s="264"/>
      <c r="E4" s="264"/>
      <c r="F4" s="264"/>
      <c r="G4" s="264"/>
      <c r="H4" s="264"/>
      <c r="I4" s="67" t="s">
        <v>277</v>
      </c>
      <c r="J4" s="68" t="s">
        <v>316</v>
      </c>
      <c r="K4" s="68" t="s">
        <v>317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280</v>
      </c>
      <c r="K5" s="74" t="s">
        <v>281</v>
      </c>
    </row>
    <row r="6" spans="1:11" ht="12.75">
      <c r="A6" s="198" t="s">
        <v>154</v>
      </c>
      <c r="B6" s="199"/>
      <c r="C6" s="199"/>
      <c r="D6" s="199"/>
      <c r="E6" s="199"/>
      <c r="F6" s="199"/>
      <c r="G6" s="199"/>
      <c r="H6" s="199"/>
      <c r="I6" s="256"/>
      <c r="J6" s="256"/>
      <c r="K6" s="257"/>
    </row>
    <row r="7" spans="1:11" ht="12.75">
      <c r="A7" s="206" t="s">
        <v>197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1509903</v>
      </c>
      <c r="K7" s="7">
        <v>1702339</v>
      </c>
    </row>
    <row r="8" spans="1:11" ht="12.75">
      <c r="A8" s="206" t="s">
        <v>117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118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119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35000</v>
      </c>
      <c r="K10" s="7">
        <v>73227</v>
      </c>
    </row>
    <row r="11" spans="1:11" ht="12.75">
      <c r="A11" s="206" t="s">
        <v>120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113081</v>
      </c>
      <c r="K11" s="7">
        <v>119232</v>
      </c>
    </row>
    <row r="12" spans="1:11" ht="12.75">
      <c r="A12" s="209" t="s">
        <v>196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1657984</v>
      </c>
      <c r="K12" s="54">
        <f>SUM(K7:K11)</f>
        <v>1894798</v>
      </c>
    </row>
    <row r="13" spans="1:11" ht="12.75">
      <c r="A13" s="206" t="s">
        <v>121</v>
      </c>
      <c r="B13" s="207"/>
      <c r="C13" s="207"/>
      <c r="D13" s="207"/>
      <c r="E13" s="207"/>
      <c r="F13" s="207"/>
      <c r="G13" s="207"/>
      <c r="H13" s="207"/>
      <c r="I13" s="1">
        <v>7</v>
      </c>
      <c r="J13" s="5">
        <v>1326370</v>
      </c>
      <c r="K13" s="7">
        <v>1526012</v>
      </c>
    </row>
    <row r="14" spans="1:11" ht="12.75">
      <c r="A14" s="206" t="s">
        <v>122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2331491</v>
      </c>
      <c r="K14" s="7">
        <v>1874538</v>
      </c>
    </row>
    <row r="15" spans="1:11" ht="12.75">
      <c r="A15" s="206" t="s">
        <v>123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5088</v>
      </c>
      <c r="K16" s="7">
        <v>6637</v>
      </c>
    </row>
    <row r="17" spans="1:11" ht="12.75">
      <c r="A17" s="206" t="s">
        <v>125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8907</v>
      </c>
      <c r="K17" s="7">
        <v>17492</v>
      </c>
    </row>
    <row r="18" spans="1:11" ht="12.75">
      <c r="A18" s="206" t="s">
        <v>126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>
        <v>80426</v>
      </c>
      <c r="K18" s="7">
        <v>409380</v>
      </c>
    </row>
    <row r="19" spans="1:11" ht="12.75">
      <c r="A19" s="209" t="s">
        <v>45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3752282</v>
      </c>
      <c r="K19" s="54">
        <f>SUM(K13:K18)</f>
        <v>3834059</v>
      </c>
    </row>
    <row r="20" spans="1:11" ht="12.75">
      <c r="A20" s="209" t="s">
        <v>106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107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2094298</v>
      </c>
      <c r="K21" s="54">
        <f>IF(K19&gt;K12,K19-K12,0)</f>
        <v>1939261</v>
      </c>
    </row>
    <row r="22" spans="1:11" ht="12.75">
      <c r="A22" s="198" t="s">
        <v>157</v>
      </c>
      <c r="B22" s="199"/>
      <c r="C22" s="199"/>
      <c r="D22" s="199"/>
      <c r="E22" s="199"/>
      <c r="F22" s="199"/>
      <c r="G22" s="199"/>
      <c r="H22" s="199"/>
      <c r="I22" s="256"/>
      <c r="J22" s="256"/>
      <c r="K22" s="257"/>
    </row>
    <row r="23" spans="1:11" ht="12.75">
      <c r="A23" s="206" t="s">
        <v>163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>
        <v>31067</v>
      </c>
    </row>
    <row r="24" spans="1:11" ht="12.75">
      <c r="A24" s="206" t="s">
        <v>164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318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133</v>
      </c>
      <c r="K25" s="7">
        <v>73</v>
      </c>
    </row>
    <row r="26" spans="1:11" ht="12.75">
      <c r="A26" s="206" t="s">
        <v>319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165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112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133</v>
      </c>
      <c r="K28" s="54">
        <f>SUM(K23:K27)</f>
        <v>31140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16912</v>
      </c>
      <c r="K29" s="7">
        <v>4362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16912</v>
      </c>
      <c r="K32" s="54">
        <f>SUM(K29:K31)</f>
        <v>4362</v>
      </c>
    </row>
    <row r="33" spans="1:11" ht="12.75">
      <c r="A33" s="209" t="s">
        <v>108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26778</v>
      </c>
    </row>
    <row r="34" spans="1:11" ht="12.75">
      <c r="A34" s="209" t="s">
        <v>109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16779</v>
      </c>
      <c r="K34" s="54">
        <f>IF(K32&gt;K28,K32-K28,0)</f>
        <v>0</v>
      </c>
    </row>
    <row r="35" spans="1:11" ht="12.75">
      <c r="A35" s="198" t="s">
        <v>158</v>
      </c>
      <c r="B35" s="199"/>
      <c r="C35" s="199"/>
      <c r="D35" s="199"/>
      <c r="E35" s="199"/>
      <c r="F35" s="199"/>
      <c r="G35" s="199"/>
      <c r="H35" s="199"/>
      <c r="I35" s="256">
        <v>0</v>
      </c>
      <c r="J35" s="256"/>
      <c r="K35" s="257"/>
    </row>
    <row r="36" spans="1:11" ht="12.75">
      <c r="A36" s="206" t="s">
        <v>172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27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2159000</v>
      </c>
      <c r="K37" s="7">
        <v>1897000</v>
      </c>
    </row>
    <row r="38" spans="1:11" ht="12.75">
      <c r="A38" s="206" t="s">
        <v>28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47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2159000</v>
      </c>
      <c r="K39" s="54">
        <f>SUM(K36:K38)</f>
        <v>1897000</v>
      </c>
    </row>
    <row r="40" spans="1:11" ht="12.75">
      <c r="A40" s="206" t="s">
        <v>29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39787</v>
      </c>
      <c r="K40" s="7">
        <v>49295</v>
      </c>
    </row>
    <row r="41" spans="1:11" ht="12.75">
      <c r="A41" s="206" t="s">
        <v>30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31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32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33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146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39787</v>
      </c>
      <c r="K45" s="54">
        <f>SUM(K40:K44)</f>
        <v>49295</v>
      </c>
    </row>
    <row r="46" spans="1:11" ht="12.75">
      <c r="A46" s="209" t="s">
        <v>160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2119213</v>
      </c>
      <c r="K46" s="54">
        <f>IF(K39&gt;K45,K39-K45,0)</f>
        <v>1847705</v>
      </c>
    </row>
    <row r="47" spans="1:11" ht="12.75">
      <c r="A47" s="209" t="s">
        <v>161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147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8136</v>
      </c>
      <c r="K48" s="54">
        <f>IF(K20-K21+K33-K34+K46-K47&gt;0,K20-K21+K33-K34+K46-K47,0)</f>
        <v>0</v>
      </c>
    </row>
    <row r="49" spans="1:11" ht="12.75">
      <c r="A49" s="209" t="s">
        <v>13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64778</v>
      </c>
    </row>
    <row r="50" spans="1:11" ht="12.75">
      <c r="A50" s="209" t="s">
        <v>159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24900</v>
      </c>
      <c r="K50" s="7">
        <v>91618</v>
      </c>
    </row>
    <row r="51" spans="1:11" ht="12.75">
      <c r="A51" s="209" t="s">
        <v>173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8136</v>
      </c>
      <c r="K51" s="7"/>
    </row>
    <row r="52" spans="1:11" ht="12.75">
      <c r="A52" s="209" t="s">
        <v>174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>
        <v>64778</v>
      </c>
    </row>
    <row r="53" spans="1:11" ht="12.75">
      <c r="A53" s="221" t="s">
        <v>175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v>33036</v>
      </c>
      <c r="K53" s="62">
        <f>K50+K51-K52</f>
        <v>26840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G2" sqref="G2:H2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8" t="s">
        <v>279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76"/>
    </row>
    <row r="2" spans="1:12" ht="15.75">
      <c r="A2" s="43"/>
      <c r="B2" s="75"/>
      <c r="C2" s="273" t="s">
        <v>342</v>
      </c>
      <c r="D2" s="273"/>
      <c r="E2" s="78">
        <v>40544</v>
      </c>
      <c r="F2" s="44" t="s">
        <v>343</v>
      </c>
      <c r="G2" s="274">
        <v>40816</v>
      </c>
      <c r="H2" s="275"/>
      <c r="I2" s="75"/>
      <c r="J2" s="75"/>
      <c r="K2" s="75"/>
      <c r="L2" s="79"/>
    </row>
    <row r="3" spans="1:11" ht="23.25">
      <c r="A3" s="276" t="s">
        <v>57</v>
      </c>
      <c r="B3" s="276"/>
      <c r="C3" s="276"/>
      <c r="D3" s="276"/>
      <c r="E3" s="276"/>
      <c r="F3" s="276"/>
      <c r="G3" s="276"/>
      <c r="H3" s="276"/>
      <c r="I3" s="82" t="s">
        <v>302</v>
      </c>
      <c r="J3" s="83" t="s">
        <v>148</v>
      </c>
      <c r="K3" s="83" t="s">
        <v>149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5">
        <v>2</v>
      </c>
      <c r="J4" s="84" t="s">
        <v>280</v>
      </c>
      <c r="K4" s="84" t="s">
        <v>281</v>
      </c>
    </row>
    <row r="5" spans="1:11" ht="12.75">
      <c r="A5" s="278" t="s">
        <v>282</v>
      </c>
      <c r="B5" s="279"/>
      <c r="C5" s="279"/>
      <c r="D5" s="279"/>
      <c r="E5" s="279"/>
      <c r="F5" s="279"/>
      <c r="G5" s="279"/>
      <c r="H5" s="279"/>
      <c r="I5" s="45">
        <v>1</v>
      </c>
      <c r="J5" s="46">
        <v>214658160</v>
      </c>
      <c r="K5" s="46">
        <v>214658160</v>
      </c>
    </row>
    <row r="6" spans="1:11" ht="12.75">
      <c r="A6" s="278" t="s">
        <v>283</v>
      </c>
      <c r="B6" s="279"/>
      <c r="C6" s="279"/>
      <c r="D6" s="279"/>
      <c r="E6" s="279"/>
      <c r="F6" s="279"/>
      <c r="G6" s="279"/>
      <c r="H6" s="279"/>
      <c r="I6" s="45">
        <v>2</v>
      </c>
      <c r="J6" s="47"/>
      <c r="K6" s="47"/>
    </row>
    <row r="7" spans="1:11" ht="12.75">
      <c r="A7" s="278" t="s">
        <v>284</v>
      </c>
      <c r="B7" s="279"/>
      <c r="C7" s="279"/>
      <c r="D7" s="279"/>
      <c r="E7" s="279"/>
      <c r="F7" s="279"/>
      <c r="G7" s="279"/>
      <c r="H7" s="279"/>
      <c r="I7" s="45">
        <v>3</v>
      </c>
      <c r="J7" s="47">
        <v>49646</v>
      </c>
      <c r="K7" s="47">
        <v>49646</v>
      </c>
    </row>
    <row r="8" spans="1:11" ht="12.75">
      <c r="A8" s="278" t="s">
        <v>285</v>
      </c>
      <c r="B8" s="279"/>
      <c r="C8" s="279"/>
      <c r="D8" s="279"/>
      <c r="E8" s="279"/>
      <c r="F8" s="279"/>
      <c r="G8" s="279"/>
      <c r="H8" s="279"/>
      <c r="I8" s="45">
        <v>4</v>
      </c>
      <c r="J8" s="47">
        <v>-15912804</v>
      </c>
      <c r="K8" s="47">
        <v>-23583483</v>
      </c>
    </row>
    <row r="9" spans="1:11" ht="12.75">
      <c r="A9" s="278" t="s">
        <v>286</v>
      </c>
      <c r="B9" s="279"/>
      <c r="C9" s="279"/>
      <c r="D9" s="279"/>
      <c r="E9" s="279"/>
      <c r="F9" s="279"/>
      <c r="G9" s="279"/>
      <c r="H9" s="279"/>
      <c r="I9" s="45">
        <v>5</v>
      </c>
      <c r="J9" s="47">
        <v>-7670680</v>
      </c>
      <c r="K9" s="47">
        <v>-5004095</v>
      </c>
    </row>
    <row r="10" spans="1:11" ht="12.75">
      <c r="A10" s="278" t="s">
        <v>287</v>
      </c>
      <c r="B10" s="279"/>
      <c r="C10" s="279"/>
      <c r="D10" s="279"/>
      <c r="E10" s="279"/>
      <c r="F10" s="279"/>
      <c r="G10" s="279"/>
      <c r="H10" s="279"/>
      <c r="I10" s="45">
        <v>6</v>
      </c>
      <c r="J10" s="47"/>
      <c r="K10" s="47"/>
    </row>
    <row r="11" spans="1:11" ht="12.75">
      <c r="A11" s="278" t="s">
        <v>288</v>
      </c>
      <c r="B11" s="279"/>
      <c r="C11" s="279"/>
      <c r="D11" s="279"/>
      <c r="E11" s="279"/>
      <c r="F11" s="279"/>
      <c r="G11" s="279"/>
      <c r="H11" s="279"/>
      <c r="I11" s="45">
        <v>7</v>
      </c>
      <c r="J11" s="47"/>
      <c r="K11" s="47"/>
    </row>
    <row r="12" spans="1:11" ht="12.75">
      <c r="A12" s="278" t="s">
        <v>289</v>
      </c>
      <c r="B12" s="279"/>
      <c r="C12" s="279"/>
      <c r="D12" s="279"/>
      <c r="E12" s="279"/>
      <c r="F12" s="279"/>
      <c r="G12" s="279"/>
      <c r="H12" s="279"/>
      <c r="I12" s="45">
        <v>8</v>
      </c>
      <c r="J12" s="47"/>
      <c r="K12" s="47"/>
    </row>
    <row r="13" spans="1:11" ht="12.75">
      <c r="A13" s="278" t="s">
        <v>290</v>
      </c>
      <c r="B13" s="279"/>
      <c r="C13" s="279"/>
      <c r="D13" s="279"/>
      <c r="E13" s="279"/>
      <c r="F13" s="279"/>
      <c r="G13" s="279"/>
      <c r="H13" s="279"/>
      <c r="I13" s="45">
        <v>9</v>
      </c>
      <c r="J13" s="47"/>
      <c r="K13" s="47"/>
    </row>
    <row r="14" spans="1:11" ht="12.75">
      <c r="A14" s="280" t="s">
        <v>291</v>
      </c>
      <c r="B14" s="281"/>
      <c r="C14" s="281"/>
      <c r="D14" s="281"/>
      <c r="E14" s="281"/>
      <c r="F14" s="281"/>
      <c r="G14" s="281"/>
      <c r="H14" s="281"/>
      <c r="I14" s="45">
        <v>10</v>
      </c>
      <c r="J14" s="80">
        <f>SUM(J5:J13)</f>
        <v>191124322</v>
      </c>
      <c r="K14" s="80">
        <f>SUM(K5:K13)</f>
        <v>186120228</v>
      </c>
    </row>
    <row r="15" spans="1:11" ht="12.75">
      <c r="A15" s="278" t="s">
        <v>292</v>
      </c>
      <c r="B15" s="279"/>
      <c r="C15" s="279"/>
      <c r="D15" s="279"/>
      <c r="E15" s="279"/>
      <c r="F15" s="279"/>
      <c r="G15" s="279"/>
      <c r="H15" s="279"/>
      <c r="I15" s="45">
        <v>11</v>
      </c>
      <c r="J15" s="47"/>
      <c r="K15" s="47"/>
    </row>
    <row r="16" spans="1:11" ht="12.75">
      <c r="A16" s="278" t="s">
        <v>293</v>
      </c>
      <c r="B16" s="279"/>
      <c r="C16" s="279"/>
      <c r="D16" s="279"/>
      <c r="E16" s="279"/>
      <c r="F16" s="279"/>
      <c r="G16" s="279"/>
      <c r="H16" s="279"/>
      <c r="I16" s="45">
        <v>12</v>
      </c>
      <c r="J16" s="47"/>
      <c r="K16" s="47"/>
    </row>
    <row r="17" spans="1:11" ht="12.75">
      <c r="A17" s="278" t="s">
        <v>294</v>
      </c>
      <c r="B17" s="279"/>
      <c r="C17" s="279"/>
      <c r="D17" s="279"/>
      <c r="E17" s="279"/>
      <c r="F17" s="279"/>
      <c r="G17" s="279"/>
      <c r="H17" s="279"/>
      <c r="I17" s="45">
        <v>13</v>
      </c>
      <c r="J17" s="47"/>
      <c r="K17" s="47"/>
    </row>
    <row r="18" spans="1:11" ht="12.75">
      <c r="A18" s="278" t="s">
        <v>295</v>
      </c>
      <c r="B18" s="279"/>
      <c r="C18" s="279"/>
      <c r="D18" s="279"/>
      <c r="E18" s="279"/>
      <c r="F18" s="279"/>
      <c r="G18" s="279"/>
      <c r="H18" s="279"/>
      <c r="I18" s="45">
        <v>14</v>
      </c>
      <c r="J18" s="47"/>
      <c r="K18" s="47"/>
    </row>
    <row r="19" spans="1:11" ht="12.75">
      <c r="A19" s="278" t="s">
        <v>296</v>
      </c>
      <c r="B19" s="279"/>
      <c r="C19" s="279"/>
      <c r="D19" s="279"/>
      <c r="E19" s="279"/>
      <c r="F19" s="279"/>
      <c r="G19" s="279"/>
      <c r="H19" s="279"/>
      <c r="I19" s="45">
        <v>15</v>
      </c>
      <c r="J19" s="47"/>
      <c r="K19" s="47"/>
    </row>
    <row r="20" spans="1:11" ht="12.75">
      <c r="A20" s="278" t="s">
        <v>297</v>
      </c>
      <c r="B20" s="279"/>
      <c r="C20" s="279"/>
      <c r="D20" s="279"/>
      <c r="E20" s="279"/>
      <c r="F20" s="279"/>
      <c r="G20" s="279"/>
      <c r="H20" s="279"/>
      <c r="I20" s="45">
        <v>16</v>
      </c>
      <c r="J20" s="47">
        <v>-7670680</v>
      </c>
      <c r="K20" s="47">
        <v>-5004095</v>
      </c>
    </row>
    <row r="21" spans="1:11" ht="12.75">
      <c r="A21" s="280" t="s">
        <v>298</v>
      </c>
      <c r="B21" s="281"/>
      <c r="C21" s="281"/>
      <c r="D21" s="281"/>
      <c r="E21" s="281"/>
      <c r="F21" s="281"/>
      <c r="G21" s="281"/>
      <c r="H21" s="281"/>
      <c r="I21" s="45">
        <v>17</v>
      </c>
      <c r="J21" s="81">
        <f>SUM(J15:J20)</f>
        <v>-7670680</v>
      </c>
      <c r="K21" s="81">
        <f>SUM(K15:K20)</f>
        <v>-5004095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2" t="s">
        <v>299</v>
      </c>
      <c r="B23" s="283"/>
      <c r="C23" s="283"/>
      <c r="D23" s="283"/>
      <c r="E23" s="283"/>
      <c r="F23" s="283"/>
      <c r="G23" s="283"/>
      <c r="H23" s="283"/>
      <c r="I23" s="48">
        <v>18</v>
      </c>
      <c r="J23" s="46"/>
      <c r="K23" s="46"/>
    </row>
    <row r="24" spans="1:11" ht="17.25" customHeight="1">
      <c r="A24" s="284" t="s">
        <v>300</v>
      </c>
      <c r="B24" s="285"/>
      <c r="C24" s="285"/>
      <c r="D24" s="285"/>
      <c r="E24" s="285"/>
      <c r="F24" s="285"/>
      <c r="G24" s="285"/>
      <c r="H24" s="285"/>
      <c r="I24" s="49">
        <v>19</v>
      </c>
      <c r="J24" s="81"/>
      <c r="K24" s="81"/>
    </row>
    <row r="25" spans="1:11" ht="30" customHeight="1">
      <c r="A25" s="286" t="s">
        <v>301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1" sqref="A11:J1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5" t="s">
        <v>278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6" t="s">
        <v>313</v>
      </c>
      <c r="B4" s="297"/>
      <c r="C4" s="297"/>
      <c r="D4" s="297"/>
      <c r="E4" s="297"/>
      <c r="F4" s="297"/>
      <c r="G4" s="297"/>
      <c r="H4" s="297"/>
      <c r="I4" s="297"/>
      <c r="J4" s="298"/>
    </row>
    <row r="5" spans="1:10" ht="12.75" customHeight="1">
      <c r="A5" s="299"/>
      <c r="B5" s="300"/>
      <c r="C5" s="300"/>
      <c r="D5" s="300"/>
      <c r="E5" s="300"/>
      <c r="F5" s="300"/>
      <c r="G5" s="300"/>
      <c r="H5" s="300"/>
      <c r="I5" s="300"/>
      <c r="J5" s="301"/>
    </row>
    <row r="6" spans="1:10" ht="12.75" customHeight="1">
      <c r="A6" s="299"/>
      <c r="B6" s="300"/>
      <c r="C6" s="300"/>
      <c r="D6" s="300"/>
      <c r="E6" s="300"/>
      <c r="F6" s="300"/>
      <c r="G6" s="300"/>
      <c r="H6" s="300"/>
      <c r="I6" s="300"/>
      <c r="J6" s="301"/>
    </row>
    <row r="7" spans="1:10" ht="12.75" customHeight="1">
      <c r="A7" s="299"/>
      <c r="B7" s="300"/>
      <c r="C7" s="300"/>
      <c r="D7" s="300"/>
      <c r="E7" s="300"/>
      <c r="F7" s="300"/>
      <c r="G7" s="300"/>
      <c r="H7" s="300"/>
      <c r="I7" s="300"/>
      <c r="J7" s="301"/>
    </row>
    <row r="8" spans="1:10" ht="12.75" customHeight="1">
      <c r="A8" s="299"/>
      <c r="B8" s="300"/>
      <c r="C8" s="300"/>
      <c r="D8" s="300"/>
      <c r="E8" s="300"/>
      <c r="F8" s="300"/>
      <c r="G8" s="300"/>
      <c r="H8" s="300"/>
      <c r="I8" s="300"/>
      <c r="J8" s="301"/>
    </row>
    <row r="9" spans="1:10" ht="12.75" customHeight="1">
      <c r="A9" s="299"/>
      <c r="B9" s="300"/>
      <c r="C9" s="300"/>
      <c r="D9" s="300"/>
      <c r="E9" s="300"/>
      <c r="F9" s="300"/>
      <c r="G9" s="300"/>
      <c r="H9" s="300"/>
      <c r="I9" s="300"/>
      <c r="J9" s="301"/>
    </row>
    <row r="10" spans="1:10" ht="12.75" customHeight="1">
      <c r="A10" s="299"/>
      <c r="B10" s="300"/>
      <c r="C10" s="300"/>
      <c r="D10" s="300"/>
      <c r="E10" s="300"/>
      <c r="F10" s="300"/>
      <c r="G10" s="300"/>
      <c r="H10" s="300"/>
      <c r="I10" s="300"/>
      <c r="J10" s="301"/>
    </row>
    <row r="11" spans="1:10" ht="12.75">
      <c r="A11" s="302" t="s">
        <v>344</v>
      </c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JP</cp:lastModifiedBy>
  <cp:lastPrinted>2011-10-24T07:35:22Z</cp:lastPrinted>
  <dcterms:created xsi:type="dcterms:W3CDTF">2008-10-17T11:51:54Z</dcterms:created>
  <dcterms:modified xsi:type="dcterms:W3CDTF">2011-10-27T07:55:25Z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