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705" windowWidth="15480" windowHeight="1089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4">'NT_D'!$A$1:$K$55</definedName>
    <definedName name="_xlnm.Print_Area" localSheetId="3">'NT_I'!$A$1:$K$53</definedName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<sst xmlns="http://schemas.openxmlformats.org/spreadsheetml/2006/main" count="394" uniqueCount="343">
  <si>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</si>
  <si>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</si>
  <si>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</si>
  <si>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</si>
  <si>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</si>
  <si>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</si>
  <si>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</si>
  <si>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</si>
  <si>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</si>
  <si>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</si>
  <si>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</si>
  <si>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</si>
  <si>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</si>
  <si>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</si>
  <si>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</si>
  <si>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</si>
  <si>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</si>
  <si>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</si>
  <si>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</si>
  <si>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</si>
  <si>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</si>
  <si>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</si>
  <si>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</si>
  <si>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</si>
  <si>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</si>
  <si>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</si>
  <si>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</si>
  <si>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</si>
  <si>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</si>
  <si>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</si>
  <si>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</si>
  <si>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</si>
  <si>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</si>
  <si>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</si>
  <si>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</si>
  <si>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</si>
  <si>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</si>
  <si>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</si>
  <si>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</si>
  <si>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</si>
  <si>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</si>
  <si>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</si>
  <si>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</si>
  <si>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</si>
  <si>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</si>
  <si>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</si>
  <si>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</si>
  <si>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</si>
  <si>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</si>
  <si>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</si>
  <si>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</si>
  <si>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</si>
  <si>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</si>
  <si>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</si>
  <si>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</si>
  <si>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</si>
  <si>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</si>
  <si>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</si>
  <si>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</si>
  <si>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</si>
  <si>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</si>
  <si>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</si>
  <si>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</si>
  <si>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</si>
  <si>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</si>
  <si>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</si>
  <si>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</si>
  <si>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</si>
  <si>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</si>
  <si>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</si>
  <si>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</si>
  <si>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</si>
  <si>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</si>
  <si>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</si>
  <si>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</si>
  <si>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</si>
  <si>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</si>
  <si>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</si>
  <si>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</si>
  <si>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</si>
  <si>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</si>
  <si>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</si>
  <si>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</si>
  <si>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</si>
  <si>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</si>
  <si>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</si>
  <si>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</si>
  <si>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</si>
  <si>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</si>
  <si>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</si>
  <si>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</si>
  <si>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</si>
  <si>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</si>
  <si>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</si>
  <si>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</si>
  <si>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</si>
  <si>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</si>
  <si>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</si>
  <si>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</si>
  <si>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</si>
  <si>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</si>
  <si>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</si>
  <si>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</si>
  <si>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</si>
  <si>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</si>
  <si>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</si>
  <si>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</si>
  <si>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</si>
  <si>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</si>
  <si>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</si>
  <si>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</si>
  <si>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</si>
  <si>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</si>
  <si>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</si>
  <si>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</si>
  <si>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</si>
  <si>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</si>
  <si>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</si>
  <si>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</si>
  <si>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</si>
  <si>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</si>
  <si>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</si>
  <si>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</si>
  <si>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</si>
  <si>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</si>
  <si>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</si>
  <si>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</si>
  <si>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</si>
  <si>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</si>
  <si>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</si>
  <si>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</si>
  <si>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</si>
  <si>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</si>
  <si>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</si>
  <si>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</si>
  <si>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</si>
  <si>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</si>
  <si>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</si>
  <si>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</si>
  <si>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</si>
  <si>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</si>
  <si>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</si>
  <si>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</si>
  <si>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</si>
  <si>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</si>
  <si>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</si>
  <si>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</si>
  <si>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</si>
  <si>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</si>
  <si>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</si>
  <si>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</si>
  <si>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</si>
  <si>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</si>
  <si>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</si>
  <si>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</si>
  <si>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</si>
  <si>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</si>
  <si>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</si>
  <si>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</si>
  <si>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</si>
  <si>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</si>
  <si>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</si>
  <si>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</si>
  <si>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</si>
  <si>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</si>
  <si>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</si>
  <si>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</si>
  <si>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</si>
  <si>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</si>
  <si>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</si>
  <si>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</si>
  <si>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</si>
  <si>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</si>
  <si>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</si>
  <si>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</si>
  <si>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</si>
  <si>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</si>
  <si>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</si>
  <si>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</si>
  <si>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</si>
  <si>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</si>
  <si>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</si>
  <si>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</si>
  <si>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</si>
  <si>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</si>
  <si>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</si>
  <si>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</si>
  <si>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</si>
  <si>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</si>
  <si>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</si>
  <si>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</si>
  <si>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</si>
  <si>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</si>
  <si>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</si>
  <si>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</si>
  <si>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</si>
  <si>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</si>
  <si>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</si>
  <si>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</si>
  <si>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</si>
  <si>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</si>
  <si>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</si>
  <si>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</si>
  <si>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</si>
  <si>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</si>
  <si>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</si>
  <si>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</si>
  <si>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</si>
  <si>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</si>
  <si>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</si>
  <si>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</si>
  <si>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</si>
  <si>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</si>
  <si>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</si>
  <si>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</si>
  <si>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</si>
  <si>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</si>
  <si>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</si>
  <si>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</si>
  <si>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</si>
  <si>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</si>
  <si>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</si>
  <si>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</si>
  <si>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</si>
  <si>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</si>
  <si>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</si>
  <si>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</si>
  <si>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</si>
  <si>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</si>
  <si>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</si>
  <si>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</si>
  <si>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</si>
  <si>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</si>
  <si>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</si>
  <si>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</si>
  <si>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</si>
  <si>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</si>
  <si>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</si>
  <si>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</si>
  <si>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</si>
  <si>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</si>
  <si>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</si>
  <si>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</si>
  <si>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</si>
  <si>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</si>
  <si>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</si>
  <si>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</si>
  <si>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</si>
  <si>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</si>
  <si>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</si>
  <si>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</si>
  <si>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</si>
  <si>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</si>
  <si>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</si>
  <si>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</si>
  <si>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</si>
  <si>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</si>
  <si>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</si>
  <si>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</si>
  <si>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</si>
  <si>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</si>
  <si>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</si>
  <si>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</si>
  <si>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</si>
  <si>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</si>
  <si>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</si>
  <si>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</si>
  <si>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</si>
  <si>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</si>
  <si>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</si>
  <si>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</si>
  <si>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</si>
  <si>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</si>
  <si>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</si>
  <si>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</si>
  <si>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</si>
  <si>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</si>
  <si>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</si>
  <si>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</si>
  <si>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</si>
  <si>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</si>
  <si>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</si>
  <si>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</si>
  <si>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</si>
  <si>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</si>
  <si>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</si>
  <si>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</si>
  <si>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</si>
  <si>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</si>
  <si>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</si>
  <si>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</si>
  <si>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</si>
  <si>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</si>
  <si>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</si>
  <si>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</si>
  <si>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</si>
  <si>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</si>
  <si>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</si>
  <si>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</si>
  <si>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</si>
  <si>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</si>
  <si>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</si>
  <si>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</si>
  <si>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</si>
  <si>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</si>
  <si>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</si>
  <si>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</si>
  <si>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</si>
  <si>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</si>
  <si>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</si>
  <si>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</si>
  <si>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</si>
  <si>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</si>
  <si>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</si>
  <si>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</si>
  <si>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</si>
  <si>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</si>
  <si>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</si>
  <si>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</si>
  <si>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</si>
  <si>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</si>
  <si>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</si>
  <si>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03636356</t>
  </si>
  <si>
    <t>040000190</t>
  </si>
  <si>
    <t>20989435611</t>
  </si>
  <si>
    <t>Hoteli Haludovo Malinska d.d.</t>
  </si>
  <si>
    <t>Malinska</t>
  </si>
  <si>
    <t>Put Haludova 1</t>
  </si>
  <si>
    <t>Malinska-Dubašnica</t>
  </si>
  <si>
    <t>Primorsko Goranska</t>
  </si>
  <si>
    <t>ne</t>
  </si>
  <si>
    <t>5510</t>
  </si>
  <si>
    <t>Škarpa Marina</t>
  </si>
  <si>
    <t>051 859211</t>
  </si>
  <si>
    <t>051 859354</t>
  </si>
  <si>
    <t>financije@haludovo.htnet.hr</t>
  </si>
  <si>
    <t>Sergey Stovbchatyy</t>
  </si>
  <si>
    <t>Obveznik: Hoteli Haludovo Malinska d.d.</t>
  </si>
  <si>
    <t>stanje na dan 31.12.2011..</t>
  </si>
  <si>
    <t>u razdoblju 01.01.2011.do 31.12.2011.</t>
  </si>
  <si>
    <t>Obveznik:Hoteli Haludovo Malinska d.d.</t>
  </si>
  <si>
    <t>www.hoteli-haludovo.hr</t>
  </si>
  <si>
    <t>haludovo@ri.htnet.hr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</si>
</sst>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13" fillId="0" borderId="0" xfId="58" applyFont="1" applyAlignment="1">
      <alignment/>
      <protection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24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udovo@ri.htnet.hr" TargetMode="External" /><Relationship Id="rId2" Type="http://schemas.openxmlformats.org/officeDocument/2006/relationships/hyperlink" Target="http://www.hoteli-haludovo.hr/" TargetMode="External" /><Relationship Id="rId3" Type="http://schemas.openxmlformats.org/officeDocument/2006/relationships/hyperlink" Target="mailto:financije@haludovo.htn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G19" sqref="G19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18" t="s">
        <v>254</v>
      </c>
      <c r="B1" s="118"/>
      <c r="C1" s="11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255</v>
      </c>
      <c r="B2" s="168"/>
      <c r="C2" s="168"/>
      <c r="D2" s="169"/>
      <c r="E2" s="24">
        <v>40544</v>
      </c>
      <c r="F2" s="25"/>
      <c r="G2" s="26" t="s">
        <v>256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257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258</v>
      </c>
      <c r="B6" s="139"/>
      <c r="C6" s="119" t="s">
        <v>322</v>
      </c>
      <c r="D6" s="120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259</v>
      </c>
      <c r="B8" s="173"/>
      <c r="C8" s="119" t="s">
        <v>323</v>
      </c>
      <c r="D8" s="120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260</v>
      </c>
      <c r="B10" s="166"/>
      <c r="C10" s="119" t="s">
        <v>324</v>
      </c>
      <c r="D10" s="120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261</v>
      </c>
      <c r="B12" s="139"/>
      <c r="C12" s="121" t="s">
        <v>325</v>
      </c>
      <c r="D12" s="162"/>
      <c r="E12" s="162"/>
      <c r="F12" s="162"/>
      <c r="G12" s="162"/>
      <c r="H12" s="162"/>
      <c r="I12" s="14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262</v>
      </c>
      <c r="B14" s="139"/>
      <c r="C14" s="163">
        <v>51511</v>
      </c>
      <c r="D14" s="164"/>
      <c r="E14" s="31"/>
      <c r="F14" s="121" t="s">
        <v>326</v>
      </c>
      <c r="G14" s="162"/>
      <c r="H14" s="162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263</v>
      </c>
      <c r="B16" s="139"/>
      <c r="C16" s="121" t="s">
        <v>327</v>
      </c>
      <c r="D16" s="162"/>
      <c r="E16" s="162"/>
      <c r="F16" s="162"/>
      <c r="G16" s="162"/>
      <c r="H16" s="162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264</v>
      </c>
      <c r="B18" s="139"/>
      <c r="C18" s="157" t="s">
        <v>342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265</v>
      </c>
      <c r="B20" s="139"/>
      <c r="C20" s="157" t="s">
        <v>341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266</v>
      </c>
      <c r="B22" s="139"/>
      <c r="C22" s="44">
        <v>253</v>
      </c>
      <c r="D22" s="121" t="s">
        <v>328</v>
      </c>
      <c r="E22" s="149"/>
      <c r="F22" s="150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267</v>
      </c>
      <c r="B24" s="139"/>
      <c r="C24" s="44">
        <v>8</v>
      </c>
      <c r="D24" s="121" t="s">
        <v>329</v>
      </c>
      <c r="E24" s="149"/>
      <c r="F24" s="149"/>
      <c r="G24" s="150"/>
      <c r="H24" s="38" t="s">
        <v>268</v>
      </c>
      <c r="I24" s="48">
        <v>24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269</v>
      </c>
      <c r="I25" s="43"/>
      <c r="J25" s="22"/>
      <c r="K25" s="22"/>
      <c r="L25" s="22"/>
    </row>
    <row r="26" spans="1:12" ht="12.75">
      <c r="A26" s="138" t="s">
        <v>270</v>
      </c>
      <c r="B26" s="139"/>
      <c r="C26" s="49" t="s">
        <v>330</v>
      </c>
      <c r="D26" s="50"/>
      <c r="E26" s="22"/>
      <c r="F26" s="51"/>
      <c r="G26" s="138" t="s">
        <v>271</v>
      </c>
      <c r="H26" s="139"/>
      <c r="I26" s="52" t="s">
        <v>331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272</v>
      </c>
      <c r="B28" s="152"/>
      <c r="C28" s="153"/>
      <c r="D28" s="153"/>
      <c r="E28" s="154" t="s">
        <v>273</v>
      </c>
      <c r="F28" s="155"/>
      <c r="G28" s="155"/>
      <c r="H28" s="156" t="s">
        <v>274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22"/>
      <c r="C30" s="122"/>
      <c r="D30" s="123"/>
      <c r="E30" s="146"/>
      <c r="F30" s="122"/>
      <c r="G30" s="122"/>
      <c r="H30" s="119"/>
      <c r="I30" s="120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22"/>
      <c r="C32" s="122"/>
      <c r="D32" s="123"/>
      <c r="E32" s="146"/>
      <c r="F32" s="122"/>
      <c r="G32" s="122"/>
      <c r="H32" s="119"/>
      <c r="I32" s="120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22"/>
      <c r="C34" s="122"/>
      <c r="D34" s="123"/>
      <c r="E34" s="146"/>
      <c r="F34" s="122"/>
      <c r="G34" s="122"/>
      <c r="H34" s="119"/>
      <c r="I34" s="120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22"/>
      <c r="C36" s="122"/>
      <c r="D36" s="123"/>
      <c r="E36" s="146"/>
      <c r="F36" s="122"/>
      <c r="G36" s="122"/>
      <c r="H36" s="119"/>
      <c r="I36" s="120"/>
      <c r="J36" s="22"/>
      <c r="K36" s="22"/>
      <c r="L36" s="22"/>
    </row>
    <row r="37" spans="1:12" ht="12.75">
      <c r="A37" s="59"/>
      <c r="B37" s="59"/>
      <c r="C37" s="124"/>
      <c r="D37" s="143"/>
      <c r="E37" s="31"/>
      <c r="F37" s="124"/>
      <c r="G37" s="143"/>
      <c r="H37" s="31"/>
      <c r="I37" s="31"/>
      <c r="J37" s="22"/>
      <c r="K37" s="22"/>
      <c r="L37" s="22"/>
    </row>
    <row r="38" spans="1:12" ht="12.75">
      <c r="A38" s="146"/>
      <c r="B38" s="122"/>
      <c r="C38" s="122"/>
      <c r="D38" s="123"/>
      <c r="E38" s="146"/>
      <c r="F38" s="122"/>
      <c r="G38" s="122"/>
      <c r="H38" s="119"/>
      <c r="I38" s="120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22"/>
      <c r="C40" s="122"/>
      <c r="D40" s="123"/>
      <c r="E40" s="146"/>
      <c r="F40" s="122"/>
      <c r="G40" s="122"/>
      <c r="H40" s="119"/>
      <c r="I40" s="120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3" t="s">
        <v>275</v>
      </c>
      <c r="B44" s="134"/>
      <c r="C44" s="119"/>
      <c r="D44" s="120"/>
      <c r="E44" s="32"/>
      <c r="F44" s="121"/>
      <c r="G44" s="122"/>
      <c r="H44" s="122"/>
      <c r="I44" s="123"/>
      <c r="J44" s="22"/>
      <c r="K44" s="22"/>
      <c r="L44" s="22"/>
    </row>
    <row r="45" spans="1:12" ht="12.75">
      <c r="A45" s="59"/>
      <c r="B45" s="59"/>
      <c r="C45" s="124"/>
      <c r="D45" s="143"/>
      <c r="E45" s="31"/>
      <c r="F45" s="124"/>
      <c r="G45" s="144"/>
      <c r="H45" s="67"/>
      <c r="I45" s="67"/>
      <c r="J45" s="22"/>
      <c r="K45" s="22"/>
      <c r="L45" s="22"/>
    </row>
    <row r="46" spans="1:12" ht="12.75">
      <c r="A46" s="133" t="s">
        <v>276</v>
      </c>
      <c r="B46" s="134"/>
      <c r="C46" s="121" t="s">
        <v>332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277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278</v>
      </c>
      <c r="B48" s="134"/>
      <c r="C48" s="140" t="s">
        <v>333</v>
      </c>
      <c r="D48" s="136"/>
      <c r="E48" s="137"/>
      <c r="F48" s="32"/>
      <c r="G48" s="38" t="s">
        <v>279</v>
      </c>
      <c r="H48" s="140" t="s">
        <v>334</v>
      </c>
      <c r="I48" s="13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264</v>
      </c>
      <c r="B50" s="134"/>
      <c r="C50" s="135" t="s">
        <v>335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280</v>
      </c>
      <c r="B52" s="139"/>
      <c r="C52" s="140" t="s">
        <v>336</v>
      </c>
      <c r="D52" s="136"/>
      <c r="E52" s="136"/>
      <c r="F52" s="136"/>
      <c r="G52" s="136"/>
      <c r="H52" s="136"/>
      <c r="I52" s="141"/>
      <c r="J52" s="22"/>
      <c r="K52" s="22"/>
      <c r="L52" s="22"/>
    </row>
    <row r="53" spans="1:12" ht="12.75">
      <c r="A53" s="69"/>
      <c r="B53" s="69"/>
      <c r="C53" s="130" t="s">
        <v>281</v>
      </c>
      <c r="D53" s="130"/>
      <c r="E53" s="130"/>
      <c r="F53" s="130"/>
      <c r="G53" s="130"/>
      <c r="H53" s="13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42" t="s">
        <v>282</v>
      </c>
      <c r="C55" s="129"/>
      <c r="D55" s="129"/>
      <c r="E55" s="12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321</v>
      </c>
      <c r="C56" s="116"/>
      <c r="D56" s="116"/>
      <c r="E56" s="116"/>
      <c r="F56" s="116"/>
      <c r="G56" s="116"/>
      <c r="H56" s="125" t="s">
        <v>315</v>
      </c>
      <c r="I56" s="125"/>
      <c r="J56" s="22"/>
      <c r="K56" s="22"/>
      <c r="L56" s="22"/>
    </row>
    <row r="57" spans="1:12" ht="12.75">
      <c r="A57" s="69"/>
      <c r="B57" s="115" t="s">
        <v>316</v>
      </c>
      <c r="C57" s="116"/>
      <c r="D57" s="116"/>
      <c r="E57" s="116"/>
      <c r="F57" s="116"/>
      <c r="G57" s="116"/>
      <c r="H57" s="125"/>
      <c r="I57" s="125"/>
      <c r="J57" s="22"/>
      <c r="K57" s="22"/>
      <c r="L57" s="22"/>
    </row>
    <row r="58" spans="1:12" ht="12.75">
      <c r="A58" s="69"/>
      <c r="B58" s="115" t="s">
        <v>317</v>
      </c>
      <c r="C58" s="116"/>
      <c r="D58" s="116"/>
      <c r="E58" s="116"/>
      <c r="F58" s="116"/>
      <c r="G58" s="116"/>
      <c r="H58" s="125"/>
      <c r="I58" s="125"/>
      <c r="J58" s="22"/>
      <c r="K58" s="22"/>
      <c r="L58" s="22"/>
    </row>
    <row r="59" spans="1:12" ht="12.75">
      <c r="A59" s="69"/>
      <c r="B59" s="115" t="s">
        <v>318</v>
      </c>
      <c r="C59" s="117"/>
      <c r="D59" s="117"/>
      <c r="E59" s="117"/>
      <c r="F59" s="117"/>
      <c r="G59" s="117"/>
      <c r="H59" s="125"/>
      <c r="I59" s="125"/>
      <c r="J59" s="22"/>
      <c r="K59" s="22"/>
      <c r="L59" s="22"/>
    </row>
    <row r="60" spans="1:12" ht="12.75">
      <c r="A60" s="69"/>
      <c r="B60" s="115" t="s">
        <v>319</v>
      </c>
      <c r="C60" s="117"/>
      <c r="D60" s="117"/>
      <c r="E60" s="117"/>
      <c r="F60" s="117"/>
      <c r="G60" s="117"/>
      <c r="H60" s="125"/>
      <c r="I60" s="12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283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284</v>
      </c>
      <c r="F63" s="22"/>
      <c r="G63" s="126" t="s">
        <v>285</v>
      </c>
      <c r="H63" s="127"/>
      <c r="I63" s="12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aludovo@ri.htnet.hr"/>
    <hyperlink ref="C20" r:id="rId2" display="www.hoteli-haludovo.hr"/>
    <hyperlink ref="C50" r:id="rId3" display="financije@haludovo.htnet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84">
      <selection activeCell="K83" sqref="K8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4" t="s">
        <v>157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338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90" t="s">
        <v>337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59</v>
      </c>
      <c r="B5" s="194"/>
      <c r="C5" s="194"/>
      <c r="D5" s="194"/>
      <c r="E5" s="194"/>
      <c r="F5" s="194"/>
      <c r="G5" s="194"/>
      <c r="H5" s="195"/>
      <c r="I5" s="77" t="s">
        <v>286</v>
      </c>
      <c r="J5" s="78" t="s">
        <v>113</v>
      </c>
      <c r="K5" s="79" t="s">
        <v>114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181" t="s">
        <v>60</v>
      </c>
      <c r="B8" s="182"/>
      <c r="C8" s="182"/>
      <c r="D8" s="182"/>
      <c r="E8" s="182"/>
      <c r="F8" s="182"/>
      <c r="G8" s="182"/>
      <c r="H8" s="183"/>
      <c r="I8" s="6">
        <v>1</v>
      </c>
      <c r="J8" s="11"/>
      <c r="K8" s="11"/>
    </row>
    <row r="9" spans="1:11" ht="12.75">
      <c r="A9" s="184" t="s">
        <v>11</v>
      </c>
      <c r="B9" s="185"/>
      <c r="C9" s="185"/>
      <c r="D9" s="185"/>
      <c r="E9" s="185"/>
      <c r="F9" s="185"/>
      <c r="G9" s="185"/>
      <c r="H9" s="186"/>
      <c r="I9" s="4">
        <v>2</v>
      </c>
      <c r="J9" s="12">
        <f>J10+J17+J27+J36+J40</f>
        <v>221965307</v>
      </c>
      <c r="K9" s="12">
        <f>K10+K17+K27+K36+K40</f>
        <v>219438458</v>
      </c>
    </row>
    <row r="10" spans="1:11" ht="12.75">
      <c r="A10" s="187" t="s">
        <v>211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1590</v>
      </c>
      <c r="K10" s="12">
        <f>SUM(K11:K16)</f>
        <v>3111</v>
      </c>
    </row>
    <row r="11" spans="1:11" ht="12.75">
      <c r="A11" s="187" t="s">
        <v>115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12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1590</v>
      </c>
      <c r="K12" s="13">
        <v>3111</v>
      </c>
    </row>
    <row r="13" spans="1:11" ht="12.75">
      <c r="A13" s="187" t="s">
        <v>116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214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215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216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212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221963717</v>
      </c>
      <c r="K17" s="12">
        <f>SUM(K18:K26)</f>
        <v>219435347</v>
      </c>
    </row>
    <row r="18" spans="1:11" ht="12.75">
      <c r="A18" s="187" t="s">
        <v>217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148263047</v>
      </c>
      <c r="K18" s="13">
        <v>148263047</v>
      </c>
    </row>
    <row r="19" spans="1:11" ht="12.75">
      <c r="A19" s="187" t="s">
        <v>253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70419578</v>
      </c>
      <c r="K19" s="13">
        <v>69253941</v>
      </c>
    </row>
    <row r="20" spans="1:11" ht="12.75">
      <c r="A20" s="187" t="s">
        <v>218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115791</v>
      </c>
      <c r="K20" s="13">
        <v>22708</v>
      </c>
    </row>
    <row r="21" spans="1:11" ht="12.75">
      <c r="A21" s="187" t="s">
        <v>25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460078</v>
      </c>
      <c r="K21" s="13">
        <v>353147</v>
      </c>
    </row>
    <row r="22" spans="1:11" ht="12.75">
      <c r="A22" s="187" t="s">
        <v>26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72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73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2705223</v>
      </c>
      <c r="K24" s="13">
        <v>1542504</v>
      </c>
    </row>
    <row r="25" spans="1:11" ht="12.75">
      <c r="A25" s="187" t="s">
        <v>74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75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196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0</v>
      </c>
      <c r="K27" s="12">
        <f>SUM(K28:K35)</f>
        <v>0</v>
      </c>
    </row>
    <row r="28" spans="1:11" ht="12.75">
      <c r="A28" s="187" t="s">
        <v>76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/>
      <c r="K28" s="13"/>
    </row>
    <row r="29" spans="1:11" ht="12.75">
      <c r="A29" s="187" t="s">
        <v>77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78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83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84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85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79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188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189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80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81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82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190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84" t="s">
        <v>246</v>
      </c>
      <c r="B41" s="185"/>
      <c r="C41" s="185"/>
      <c r="D41" s="185"/>
      <c r="E41" s="185"/>
      <c r="F41" s="185"/>
      <c r="G41" s="185"/>
      <c r="H41" s="186"/>
      <c r="I41" s="4">
        <v>34</v>
      </c>
      <c r="J41" s="12">
        <f>J42+J50+J57+J65</f>
        <v>456996</v>
      </c>
      <c r="K41" s="12">
        <f>K42+K50+K57+K65</f>
        <v>388985</v>
      </c>
    </row>
    <row r="42" spans="1:11" ht="12.75">
      <c r="A42" s="187" t="s">
        <v>101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43051</v>
      </c>
      <c r="K42" s="12">
        <f>SUM(K43:K49)</f>
        <v>28341</v>
      </c>
    </row>
    <row r="43" spans="1:11" ht="12.75">
      <c r="A43" s="187" t="s">
        <v>121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43051</v>
      </c>
      <c r="K43" s="13">
        <v>28341</v>
      </c>
    </row>
    <row r="44" spans="1:11" ht="12.75">
      <c r="A44" s="187" t="s">
        <v>122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86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87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/>
      <c r="K46" s="13"/>
    </row>
    <row r="47" spans="1:11" ht="12.75">
      <c r="A47" s="187" t="s">
        <v>88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89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90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102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322327</v>
      </c>
      <c r="K50" s="12">
        <f>SUM(K51:K56)</f>
        <v>85840</v>
      </c>
    </row>
    <row r="51" spans="1:11" ht="12.75">
      <c r="A51" s="187" t="s">
        <v>206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207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68501</v>
      </c>
      <c r="K52" s="13">
        <v>19630</v>
      </c>
    </row>
    <row r="53" spans="1:11" ht="12.75">
      <c r="A53" s="187" t="s">
        <v>208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209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11101</v>
      </c>
      <c r="K54" s="13">
        <v>1581</v>
      </c>
    </row>
    <row r="55" spans="1:11" ht="12.75">
      <c r="A55" s="187" t="s">
        <v>8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179740</v>
      </c>
      <c r="K55" s="13">
        <v>47234</v>
      </c>
    </row>
    <row r="56" spans="1:11" ht="12.75">
      <c r="A56" s="187" t="s">
        <v>9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62985</v>
      </c>
      <c r="K56" s="13">
        <v>17395</v>
      </c>
    </row>
    <row r="57" spans="1:11" ht="12.75">
      <c r="A57" s="187" t="s">
        <v>103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0</v>
      </c>
      <c r="K57" s="12">
        <f>SUM(K58:K64)</f>
        <v>27233</v>
      </c>
    </row>
    <row r="58" spans="1:11" ht="12.75">
      <c r="A58" s="187" t="s">
        <v>76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77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248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83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84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85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/>
      <c r="K63" s="13">
        <v>27233</v>
      </c>
    </row>
    <row r="64" spans="1:11" ht="12.75">
      <c r="A64" s="187" t="s">
        <v>44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213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91618</v>
      </c>
      <c r="K65" s="13">
        <v>247571</v>
      </c>
    </row>
    <row r="66" spans="1:11" ht="12.75">
      <c r="A66" s="184" t="s">
        <v>56</v>
      </c>
      <c r="B66" s="185"/>
      <c r="C66" s="185"/>
      <c r="D66" s="185"/>
      <c r="E66" s="185"/>
      <c r="F66" s="185"/>
      <c r="G66" s="185"/>
      <c r="H66" s="186"/>
      <c r="I66" s="4">
        <v>59</v>
      </c>
      <c r="J66" s="13"/>
      <c r="K66" s="13"/>
    </row>
    <row r="67" spans="1:11" ht="12.75">
      <c r="A67" s="184" t="s">
        <v>247</v>
      </c>
      <c r="B67" s="185"/>
      <c r="C67" s="185"/>
      <c r="D67" s="185"/>
      <c r="E67" s="185"/>
      <c r="F67" s="185"/>
      <c r="G67" s="185"/>
      <c r="H67" s="186"/>
      <c r="I67" s="4">
        <v>60</v>
      </c>
      <c r="J67" s="12">
        <f>J8+J9+J41+J66</f>
        <v>222422303</v>
      </c>
      <c r="K67" s="12">
        <f>K8+K9+K41+K66</f>
        <v>219827443</v>
      </c>
    </row>
    <row r="68" spans="1:11" ht="12.75">
      <c r="A68" s="200" t="s">
        <v>91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>
        <v>711970107</v>
      </c>
      <c r="K68" s="14">
        <v>721934384</v>
      </c>
    </row>
    <row r="69" spans="1:11" ht="12.75">
      <c r="A69" s="203" t="s">
        <v>58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1" t="s">
        <v>197</v>
      </c>
      <c r="B70" s="182"/>
      <c r="C70" s="182"/>
      <c r="D70" s="182"/>
      <c r="E70" s="182"/>
      <c r="F70" s="182"/>
      <c r="G70" s="182"/>
      <c r="H70" s="183"/>
      <c r="I70" s="6">
        <v>62</v>
      </c>
      <c r="J70" s="20">
        <f>J71+J72+J73+J79+J80+J83+J86</f>
        <v>191124322</v>
      </c>
      <c r="K70" s="20">
        <f>K71+K72+K73+K79+K80+K83+K86</f>
        <v>184083099</v>
      </c>
    </row>
    <row r="71" spans="1:11" ht="12.75">
      <c r="A71" s="187" t="s">
        <v>145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214658160</v>
      </c>
      <c r="K71" s="13">
        <v>214658160</v>
      </c>
    </row>
    <row r="72" spans="1:11" ht="12.75">
      <c r="A72" s="187" t="s">
        <v>146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147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49646</v>
      </c>
      <c r="K73" s="12">
        <f>K74+K75-K76+K77+K78</f>
        <v>49646</v>
      </c>
    </row>
    <row r="74" spans="1:11" ht="12.75">
      <c r="A74" s="187" t="s">
        <v>148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49646</v>
      </c>
      <c r="K74" s="13">
        <v>49646</v>
      </c>
    </row>
    <row r="75" spans="1:11" ht="12.75">
      <c r="A75" s="187" t="s">
        <v>149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137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138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139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140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244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-15912804</v>
      </c>
      <c r="K80" s="12">
        <f>K81-K82</f>
        <v>-23583484</v>
      </c>
    </row>
    <row r="81" spans="1:11" ht="12.75">
      <c r="A81" s="206" t="s">
        <v>173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/>
      <c r="K81" s="13"/>
    </row>
    <row r="82" spans="1:11" ht="12.75">
      <c r="A82" s="206" t="s">
        <v>174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15912804</v>
      </c>
      <c r="K82" s="13">
        <v>23583484</v>
      </c>
    </row>
    <row r="83" spans="1:11" ht="12.75">
      <c r="A83" s="187" t="s">
        <v>245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-7670680</v>
      </c>
      <c r="K83" s="12">
        <f>K84-K85</f>
        <v>-7041223</v>
      </c>
    </row>
    <row r="84" spans="1:11" ht="12.75">
      <c r="A84" s="206" t="s">
        <v>175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/>
      <c r="K84" s="13"/>
    </row>
    <row r="85" spans="1:11" ht="12.75">
      <c r="A85" s="206" t="s">
        <v>176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7670680</v>
      </c>
      <c r="K85" s="13">
        <v>7041223</v>
      </c>
    </row>
    <row r="86" spans="1:11" ht="12.75">
      <c r="A86" s="187" t="s">
        <v>177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84" t="s">
        <v>17</v>
      </c>
      <c r="B87" s="185"/>
      <c r="C87" s="185"/>
      <c r="D87" s="185"/>
      <c r="E87" s="185"/>
      <c r="F87" s="185"/>
      <c r="G87" s="185"/>
      <c r="H87" s="186"/>
      <c r="I87" s="4">
        <v>79</v>
      </c>
      <c r="J87" s="12">
        <f>SUM(J88:J90)</f>
        <v>1513825</v>
      </c>
      <c r="K87" s="12">
        <f>SUM(K88:K90)</f>
        <v>706739</v>
      </c>
    </row>
    <row r="88" spans="1:11" ht="12.75">
      <c r="A88" s="187" t="s">
        <v>133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134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135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1513825</v>
      </c>
      <c r="K90" s="13">
        <v>706739</v>
      </c>
    </row>
    <row r="91" spans="1:11" ht="12.75">
      <c r="A91" s="184" t="s">
        <v>18</v>
      </c>
      <c r="B91" s="185"/>
      <c r="C91" s="185"/>
      <c r="D91" s="185"/>
      <c r="E91" s="185"/>
      <c r="F91" s="185"/>
      <c r="G91" s="185"/>
      <c r="H91" s="186"/>
      <c r="I91" s="4">
        <v>83</v>
      </c>
      <c r="J91" s="12">
        <f>SUM(J92:J100)</f>
        <v>26816411</v>
      </c>
      <c r="K91" s="12">
        <f>SUM(K92:K100)</f>
        <v>31223140</v>
      </c>
    </row>
    <row r="92" spans="1:11" ht="12.75">
      <c r="A92" s="187" t="s">
        <v>136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>
        <v>214615</v>
      </c>
      <c r="K92" s="13">
        <v>115524</v>
      </c>
    </row>
    <row r="93" spans="1:11" ht="12.75">
      <c r="A93" s="187" t="s">
        <v>249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26601796</v>
      </c>
      <c r="K93" s="13">
        <v>31107616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/>
      <c r="K94" s="13"/>
    </row>
    <row r="95" spans="1:11" ht="12.75">
      <c r="A95" s="187" t="s">
        <v>250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251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252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94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92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93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84" t="s">
        <v>19</v>
      </c>
      <c r="B101" s="185"/>
      <c r="C101" s="185"/>
      <c r="D101" s="185"/>
      <c r="E101" s="185"/>
      <c r="F101" s="185"/>
      <c r="G101" s="185"/>
      <c r="H101" s="186"/>
      <c r="I101" s="4">
        <v>93</v>
      </c>
      <c r="J101" s="12">
        <f>SUM(J102:J113)</f>
        <v>2748344</v>
      </c>
      <c r="K101" s="12">
        <f>SUM(K102:K113)</f>
        <v>3539308</v>
      </c>
    </row>
    <row r="102" spans="1:11" ht="12.75">
      <c r="A102" s="187" t="s">
        <v>136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286367</v>
      </c>
      <c r="K102" s="13"/>
    </row>
    <row r="103" spans="1:11" ht="12.75">
      <c r="A103" s="187" t="s">
        <v>249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1872545</v>
      </c>
      <c r="K103" s="13">
        <v>2569543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/>
      <c r="K104" s="13"/>
    </row>
    <row r="105" spans="1:11" ht="12.75">
      <c r="A105" s="187" t="s">
        <v>250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9109</v>
      </c>
      <c r="K105" s="13"/>
    </row>
    <row r="106" spans="1:11" ht="12.75">
      <c r="A106" s="187" t="s">
        <v>251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248519</v>
      </c>
      <c r="K106" s="13">
        <v>309393</v>
      </c>
    </row>
    <row r="107" spans="1:11" ht="12.75">
      <c r="A107" s="187" t="s">
        <v>252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94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95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146907</v>
      </c>
      <c r="K109" s="13">
        <v>411501</v>
      </c>
    </row>
    <row r="110" spans="1:11" ht="12.75">
      <c r="A110" s="187" t="s">
        <v>96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82780</v>
      </c>
      <c r="K110" s="13">
        <v>180933</v>
      </c>
    </row>
    <row r="111" spans="1:11" ht="12.75">
      <c r="A111" s="187" t="s">
        <v>99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97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98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102117</v>
      </c>
      <c r="K113" s="13">
        <v>67938</v>
      </c>
    </row>
    <row r="114" spans="1:11" ht="12.75">
      <c r="A114" s="184" t="s">
        <v>1</v>
      </c>
      <c r="B114" s="185"/>
      <c r="C114" s="185"/>
      <c r="D114" s="185"/>
      <c r="E114" s="185"/>
      <c r="F114" s="185"/>
      <c r="G114" s="185"/>
      <c r="H114" s="186"/>
      <c r="I114" s="4">
        <v>106</v>
      </c>
      <c r="J114" s="13">
        <v>219401</v>
      </c>
      <c r="K114" s="13">
        <v>275157</v>
      </c>
    </row>
    <row r="115" spans="1:11" ht="12.75">
      <c r="A115" s="184" t="s">
        <v>23</v>
      </c>
      <c r="B115" s="185"/>
      <c r="C115" s="185"/>
      <c r="D115" s="185"/>
      <c r="E115" s="185"/>
      <c r="F115" s="185"/>
      <c r="G115" s="185"/>
      <c r="H115" s="186"/>
      <c r="I115" s="4">
        <v>107</v>
      </c>
      <c r="J115" s="12">
        <f>J70+J87+J91+J101+J114</f>
        <v>222422303</v>
      </c>
      <c r="K115" s="12">
        <f>K70+K87+K91+K101+K114</f>
        <v>219827443</v>
      </c>
    </row>
    <row r="116" spans="1:11" ht="12.75">
      <c r="A116" s="214" t="s">
        <v>57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711970107</v>
      </c>
      <c r="K116" s="14">
        <v>721934384</v>
      </c>
    </row>
    <row r="117" spans="1:11" ht="12.75">
      <c r="A117" s="203" t="s">
        <v>287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81" t="s">
        <v>191</v>
      </c>
      <c r="B118" s="182"/>
      <c r="C118" s="182"/>
      <c r="D118" s="182"/>
      <c r="E118" s="182"/>
      <c r="F118" s="182"/>
      <c r="G118" s="182"/>
      <c r="H118" s="182"/>
      <c r="I118" s="220"/>
      <c r="J118" s="220"/>
      <c r="K118" s="221"/>
    </row>
    <row r="119" spans="1:11" ht="12.75">
      <c r="A119" s="187" t="s">
        <v>6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209" t="s">
        <v>7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100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71"/>
  <sheetViews>
    <sheetView view="pageBreakPreview" zoomScale="110" zoomScaleSheetLayoutView="110" zoomScalePageLayoutView="0" workbookViewId="0" topLeftCell="A16">
      <selection activeCell="A21" sqref="A21:H21"/>
    </sheetView>
  </sheetViews>
  <sheetFormatPr defaultColWidth="9.140625" defaultRowHeight="12.75"/>
  <sheetData>
    <row r="1" spans="1:11" ht="12.75">
      <c r="A1" s="174" t="s">
        <v>158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339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340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2" t="s">
        <v>59</v>
      </c>
      <c r="B5" s="222"/>
      <c r="C5" s="222"/>
      <c r="D5" s="222"/>
      <c r="E5" s="222"/>
      <c r="F5" s="222"/>
      <c r="G5" s="222"/>
      <c r="H5" s="222"/>
      <c r="I5" s="77" t="s">
        <v>288</v>
      </c>
      <c r="J5" s="79" t="s">
        <v>154</v>
      </c>
      <c r="K5" s="79" t="s">
        <v>155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81" t="s">
        <v>24</v>
      </c>
      <c r="B7" s="182"/>
      <c r="C7" s="182"/>
      <c r="D7" s="182"/>
      <c r="E7" s="182"/>
      <c r="F7" s="182"/>
      <c r="G7" s="182"/>
      <c r="H7" s="183"/>
      <c r="I7" s="6">
        <v>111</v>
      </c>
      <c r="J7" s="20">
        <f>SUM(J8:J9)</f>
        <v>3141435</v>
      </c>
      <c r="K7" s="20">
        <f>SUM(K8:K9)</f>
        <v>4035295</v>
      </c>
    </row>
    <row r="8" spans="1:11" ht="12.75">
      <c r="A8" s="184" t="s">
        <v>156</v>
      </c>
      <c r="B8" s="185"/>
      <c r="C8" s="185"/>
      <c r="D8" s="185"/>
      <c r="E8" s="185"/>
      <c r="F8" s="185"/>
      <c r="G8" s="185"/>
      <c r="H8" s="186"/>
      <c r="I8" s="4">
        <v>112</v>
      </c>
      <c r="J8" s="13">
        <v>1666989</v>
      </c>
      <c r="K8" s="13">
        <v>1803901</v>
      </c>
    </row>
    <row r="9" spans="1:11" ht="12.75">
      <c r="A9" s="184" t="s">
        <v>104</v>
      </c>
      <c r="B9" s="185"/>
      <c r="C9" s="185"/>
      <c r="D9" s="185"/>
      <c r="E9" s="185"/>
      <c r="F9" s="185"/>
      <c r="G9" s="185"/>
      <c r="H9" s="186"/>
      <c r="I9" s="4">
        <v>113</v>
      </c>
      <c r="J9" s="13">
        <v>1474446</v>
      </c>
      <c r="K9" s="13">
        <v>2231394</v>
      </c>
    </row>
    <row r="10" spans="1:11" ht="12.75">
      <c r="A10" s="184" t="s">
        <v>10</v>
      </c>
      <c r="B10" s="185"/>
      <c r="C10" s="185"/>
      <c r="D10" s="185"/>
      <c r="E10" s="185"/>
      <c r="F10" s="185"/>
      <c r="G10" s="185"/>
      <c r="H10" s="186"/>
      <c r="I10" s="4">
        <v>114</v>
      </c>
      <c r="J10" s="12">
        <f>J11+J12+J16+J20+J21+J22+J25+J26</f>
        <v>9531134</v>
      </c>
      <c r="K10" s="12">
        <f>K11+K12+K16+K20+K21+K22+K25+K26</f>
        <v>9731104</v>
      </c>
    </row>
    <row r="11" spans="1:11" ht="12.75">
      <c r="A11" s="184" t="s">
        <v>105</v>
      </c>
      <c r="B11" s="185"/>
      <c r="C11" s="185"/>
      <c r="D11" s="185"/>
      <c r="E11" s="185"/>
      <c r="F11" s="185"/>
      <c r="G11" s="185"/>
      <c r="H11" s="186"/>
      <c r="I11" s="4">
        <v>115</v>
      </c>
      <c r="J11" s="13"/>
      <c r="K11" s="13"/>
    </row>
    <row r="12" spans="1:11" ht="12.75">
      <c r="A12" s="184" t="s">
        <v>20</v>
      </c>
      <c r="B12" s="185"/>
      <c r="C12" s="185"/>
      <c r="D12" s="185"/>
      <c r="E12" s="185"/>
      <c r="F12" s="185"/>
      <c r="G12" s="185"/>
      <c r="H12" s="186"/>
      <c r="I12" s="4">
        <v>116</v>
      </c>
      <c r="J12" s="12">
        <f>SUM(J13:J15)</f>
        <v>1345774</v>
      </c>
      <c r="K12" s="12">
        <f>SUM(K13:K15)</f>
        <v>1547622</v>
      </c>
    </row>
    <row r="13" spans="1:11" ht="12.75">
      <c r="A13" s="187" t="s">
        <v>150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574318</v>
      </c>
      <c r="K13" s="13">
        <v>596366</v>
      </c>
    </row>
    <row r="14" spans="1:11" ht="12.75">
      <c r="A14" s="187" t="s">
        <v>151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113616</v>
      </c>
      <c r="K14" s="13">
        <v>106369</v>
      </c>
    </row>
    <row r="15" spans="1:11" ht="12.75">
      <c r="A15" s="187" t="s">
        <v>61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657840</v>
      </c>
      <c r="K15" s="13">
        <v>844887</v>
      </c>
    </row>
    <row r="16" spans="1:11" ht="12.75">
      <c r="A16" s="184" t="s">
        <v>21</v>
      </c>
      <c r="B16" s="185"/>
      <c r="C16" s="185"/>
      <c r="D16" s="185"/>
      <c r="E16" s="185"/>
      <c r="F16" s="185"/>
      <c r="G16" s="185"/>
      <c r="H16" s="186"/>
      <c r="I16" s="4">
        <v>120</v>
      </c>
      <c r="J16" s="12">
        <f>SUM(J17:J19)</f>
        <v>3229065</v>
      </c>
      <c r="K16" s="12">
        <f>SUM(K17:K19)</f>
        <v>2885448</v>
      </c>
    </row>
    <row r="17" spans="1:11" ht="12.75">
      <c r="A17" s="187" t="s">
        <v>62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1999063</v>
      </c>
      <c r="K17" s="13">
        <v>1788677</v>
      </c>
    </row>
    <row r="18" spans="1:11" ht="12.75">
      <c r="A18" s="187" t="s">
        <v>63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756112</v>
      </c>
      <c r="K18" s="13">
        <v>673093</v>
      </c>
    </row>
    <row r="19" spans="1:11" ht="12.75">
      <c r="A19" s="187" t="s">
        <v>64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473890</v>
      </c>
      <c r="K19" s="13">
        <v>423678</v>
      </c>
    </row>
    <row r="20" spans="1:11" ht="12.75">
      <c r="A20" s="184" t="s">
        <v>106</v>
      </c>
      <c r="B20" s="185"/>
      <c r="C20" s="185"/>
      <c r="D20" s="185"/>
      <c r="E20" s="185"/>
      <c r="F20" s="185"/>
      <c r="G20" s="185"/>
      <c r="H20" s="186"/>
      <c r="I20" s="4">
        <v>124</v>
      </c>
      <c r="J20" s="13">
        <v>2492189</v>
      </c>
      <c r="K20" s="13">
        <v>2464506</v>
      </c>
    </row>
    <row r="21" spans="1:11" ht="12.75">
      <c r="A21" s="184" t="s">
        <v>107</v>
      </c>
      <c r="B21" s="185"/>
      <c r="C21" s="185"/>
      <c r="D21" s="185"/>
      <c r="E21" s="185"/>
      <c r="F21" s="185"/>
      <c r="G21" s="185"/>
      <c r="H21" s="186"/>
      <c r="I21" s="4">
        <v>125</v>
      </c>
      <c r="J21" s="13">
        <v>404484</v>
      </c>
      <c r="K21" s="13">
        <v>488154</v>
      </c>
    </row>
    <row r="22" spans="1:11" ht="12.75">
      <c r="A22" s="184" t="s">
        <v>22</v>
      </c>
      <c r="B22" s="185"/>
      <c r="C22" s="185"/>
      <c r="D22" s="185"/>
      <c r="E22" s="185"/>
      <c r="F22" s="185"/>
      <c r="G22" s="185"/>
      <c r="H22" s="186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7" t="s">
        <v>141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142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/>
      <c r="K24" s="13"/>
    </row>
    <row r="25" spans="1:11" ht="12.75">
      <c r="A25" s="184" t="s">
        <v>108</v>
      </c>
      <c r="B25" s="185"/>
      <c r="C25" s="185"/>
      <c r="D25" s="185"/>
      <c r="E25" s="185"/>
      <c r="F25" s="185"/>
      <c r="G25" s="185"/>
      <c r="H25" s="186"/>
      <c r="I25" s="4">
        <v>129</v>
      </c>
      <c r="J25" s="13">
        <v>219401</v>
      </c>
      <c r="K25" s="13">
        <v>822257</v>
      </c>
    </row>
    <row r="26" spans="1:11" ht="12.75">
      <c r="A26" s="184" t="s">
        <v>50</v>
      </c>
      <c r="B26" s="185"/>
      <c r="C26" s="185"/>
      <c r="D26" s="185"/>
      <c r="E26" s="185"/>
      <c r="F26" s="185"/>
      <c r="G26" s="185"/>
      <c r="H26" s="186"/>
      <c r="I26" s="4">
        <v>130</v>
      </c>
      <c r="J26" s="13">
        <v>1840221</v>
      </c>
      <c r="K26" s="13">
        <v>1523117</v>
      </c>
    </row>
    <row r="27" spans="1:11" ht="12.75">
      <c r="A27" s="184" t="s">
        <v>219</v>
      </c>
      <c r="B27" s="185"/>
      <c r="C27" s="185"/>
      <c r="D27" s="185"/>
      <c r="E27" s="185"/>
      <c r="F27" s="185"/>
      <c r="G27" s="185"/>
      <c r="H27" s="186"/>
      <c r="I27" s="4">
        <v>131</v>
      </c>
      <c r="J27" s="12">
        <f>SUM(J28:J32)</f>
        <v>1327</v>
      </c>
      <c r="K27" s="12">
        <f>SUM(K28:K32)</f>
        <v>4044</v>
      </c>
    </row>
    <row r="28" spans="1:11" ht="12.75">
      <c r="A28" s="184" t="s">
        <v>233</v>
      </c>
      <c r="B28" s="185"/>
      <c r="C28" s="185"/>
      <c r="D28" s="185"/>
      <c r="E28" s="185"/>
      <c r="F28" s="185"/>
      <c r="G28" s="185"/>
      <c r="H28" s="186"/>
      <c r="I28" s="4">
        <v>132</v>
      </c>
      <c r="J28" s="13"/>
      <c r="K28" s="13">
        <v>2869</v>
      </c>
    </row>
    <row r="29" spans="1:11" ht="12.75">
      <c r="A29" s="184" t="s">
        <v>159</v>
      </c>
      <c r="B29" s="185"/>
      <c r="C29" s="185"/>
      <c r="D29" s="185"/>
      <c r="E29" s="185"/>
      <c r="F29" s="185"/>
      <c r="G29" s="185"/>
      <c r="H29" s="186"/>
      <c r="I29" s="4">
        <v>133</v>
      </c>
      <c r="J29" s="13">
        <v>1327</v>
      </c>
      <c r="K29" s="13">
        <v>1175</v>
      </c>
    </row>
    <row r="30" spans="1:11" ht="12.75">
      <c r="A30" s="184" t="s">
        <v>143</v>
      </c>
      <c r="B30" s="185"/>
      <c r="C30" s="185"/>
      <c r="D30" s="185"/>
      <c r="E30" s="185"/>
      <c r="F30" s="185"/>
      <c r="G30" s="185"/>
      <c r="H30" s="186"/>
      <c r="I30" s="4">
        <v>134</v>
      </c>
      <c r="J30" s="13"/>
      <c r="K30" s="13"/>
    </row>
    <row r="31" spans="1:11" ht="12.75">
      <c r="A31" s="184" t="s">
        <v>229</v>
      </c>
      <c r="B31" s="185"/>
      <c r="C31" s="185"/>
      <c r="D31" s="185"/>
      <c r="E31" s="185"/>
      <c r="F31" s="185"/>
      <c r="G31" s="185"/>
      <c r="H31" s="186"/>
      <c r="I31" s="4">
        <v>135</v>
      </c>
      <c r="J31" s="13"/>
      <c r="K31" s="13"/>
    </row>
    <row r="32" spans="1:11" ht="12.75">
      <c r="A32" s="184" t="s">
        <v>144</v>
      </c>
      <c r="B32" s="185"/>
      <c r="C32" s="185"/>
      <c r="D32" s="185"/>
      <c r="E32" s="185"/>
      <c r="F32" s="185"/>
      <c r="G32" s="185"/>
      <c r="H32" s="186"/>
      <c r="I32" s="4">
        <v>136</v>
      </c>
      <c r="J32" s="13"/>
      <c r="K32" s="13"/>
    </row>
    <row r="33" spans="1:11" ht="12.75">
      <c r="A33" s="184" t="s">
        <v>220</v>
      </c>
      <c r="B33" s="185"/>
      <c r="C33" s="185"/>
      <c r="D33" s="185"/>
      <c r="E33" s="185"/>
      <c r="F33" s="185"/>
      <c r="G33" s="185"/>
      <c r="H33" s="186"/>
      <c r="I33" s="4">
        <v>137</v>
      </c>
      <c r="J33" s="12">
        <f>SUM(J34:J37)</f>
        <v>1282308</v>
      </c>
      <c r="K33" s="12">
        <f>SUM(K34:K37)</f>
        <v>1349458</v>
      </c>
    </row>
    <row r="34" spans="1:11" ht="12.75">
      <c r="A34" s="184" t="s">
        <v>66</v>
      </c>
      <c r="B34" s="185"/>
      <c r="C34" s="185"/>
      <c r="D34" s="185"/>
      <c r="E34" s="185"/>
      <c r="F34" s="185"/>
      <c r="G34" s="185"/>
      <c r="H34" s="186"/>
      <c r="I34" s="4">
        <v>138</v>
      </c>
      <c r="J34" s="13">
        <v>43092</v>
      </c>
      <c r="K34" s="13">
        <v>3953</v>
      </c>
    </row>
    <row r="35" spans="1:11" ht="12.75">
      <c r="A35" s="184" t="s">
        <v>65</v>
      </c>
      <c r="B35" s="185"/>
      <c r="C35" s="185"/>
      <c r="D35" s="185"/>
      <c r="E35" s="185"/>
      <c r="F35" s="185"/>
      <c r="G35" s="185"/>
      <c r="H35" s="186"/>
      <c r="I35" s="4">
        <v>139</v>
      </c>
      <c r="J35" s="13">
        <v>1239216</v>
      </c>
      <c r="K35" s="13">
        <v>1345505</v>
      </c>
    </row>
    <row r="36" spans="1:11" ht="12.75">
      <c r="A36" s="184" t="s">
        <v>230</v>
      </c>
      <c r="B36" s="185"/>
      <c r="C36" s="185"/>
      <c r="D36" s="185"/>
      <c r="E36" s="185"/>
      <c r="F36" s="185"/>
      <c r="G36" s="185"/>
      <c r="H36" s="186"/>
      <c r="I36" s="4">
        <v>140</v>
      </c>
      <c r="J36" s="13"/>
      <c r="K36" s="13"/>
    </row>
    <row r="37" spans="1:11" ht="12.75">
      <c r="A37" s="184" t="s">
        <v>67</v>
      </c>
      <c r="B37" s="185"/>
      <c r="C37" s="185"/>
      <c r="D37" s="185"/>
      <c r="E37" s="185"/>
      <c r="F37" s="185"/>
      <c r="G37" s="185"/>
      <c r="H37" s="186"/>
      <c r="I37" s="4">
        <v>141</v>
      </c>
      <c r="J37" s="13"/>
      <c r="K37" s="13"/>
    </row>
    <row r="38" spans="1:11" ht="12.75">
      <c r="A38" s="184" t="s">
        <v>201</v>
      </c>
      <c r="B38" s="185"/>
      <c r="C38" s="185"/>
      <c r="D38" s="185"/>
      <c r="E38" s="185"/>
      <c r="F38" s="185"/>
      <c r="G38" s="185"/>
      <c r="H38" s="186"/>
      <c r="I38" s="4">
        <v>142</v>
      </c>
      <c r="J38" s="13"/>
      <c r="K38" s="13"/>
    </row>
    <row r="39" spans="1:11" ht="12.75">
      <c r="A39" s="184" t="s">
        <v>202</v>
      </c>
      <c r="B39" s="185"/>
      <c r="C39" s="185"/>
      <c r="D39" s="185"/>
      <c r="E39" s="185"/>
      <c r="F39" s="185"/>
      <c r="G39" s="185"/>
      <c r="H39" s="186"/>
      <c r="I39" s="4">
        <v>143</v>
      </c>
      <c r="J39" s="13"/>
      <c r="K39" s="13"/>
    </row>
    <row r="40" spans="1:11" ht="12.75">
      <c r="A40" s="184" t="s">
        <v>231</v>
      </c>
      <c r="B40" s="185"/>
      <c r="C40" s="185"/>
      <c r="D40" s="185"/>
      <c r="E40" s="185"/>
      <c r="F40" s="185"/>
      <c r="G40" s="185"/>
      <c r="H40" s="186"/>
      <c r="I40" s="4">
        <v>144</v>
      </c>
      <c r="J40" s="13"/>
      <c r="K40" s="13"/>
    </row>
    <row r="41" spans="1:11" ht="12.75">
      <c r="A41" s="184" t="s">
        <v>232</v>
      </c>
      <c r="B41" s="185"/>
      <c r="C41" s="185"/>
      <c r="D41" s="185"/>
      <c r="E41" s="185"/>
      <c r="F41" s="185"/>
      <c r="G41" s="185"/>
      <c r="H41" s="186"/>
      <c r="I41" s="4">
        <v>145</v>
      </c>
      <c r="J41" s="13"/>
      <c r="K41" s="13"/>
    </row>
    <row r="42" spans="1:11" ht="12.75">
      <c r="A42" s="184" t="s">
        <v>221</v>
      </c>
      <c r="B42" s="185"/>
      <c r="C42" s="185"/>
      <c r="D42" s="185"/>
      <c r="E42" s="185"/>
      <c r="F42" s="185"/>
      <c r="G42" s="185"/>
      <c r="H42" s="186"/>
      <c r="I42" s="4">
        <v>146</v>
      </c>
      <c r="J42" s="12">
        <f>J7+J27+J38+J40</f>
        <v>3142762</v>
      </c>
      <c r="K42" s="12">
        <f>K7+K27+K38+K40</f>
        <v>4039339</v>
      </c>
    </row>
    <row r="43" spans="1:11" ht="12.75">
      <c r="A43" s="184" t="s">
        <v>222</v>
      </c>
      <c r="B43" s="185"/>
      <c r="C43" s="185"/>
      <c r="D43" s="185"/>
      <c r="E43" s="185"/>
      <c r="F43" s="185"/>
      <c r="G43" s="185"/>
      <c r="H43" s="186"/>
      <c r="I43" s="4">
        <v>147</v>
      </c>
      <c r="J43" s="12">
        <f>J10+J33+J39+J41</f>
        <v>10813442</v>
      </c>
      <c r="K43" s="12">
        <f>K10+K33+K39+K41</f>
        <v>11080562</v>
      </c>
    </row>
    <row r="44" spans="1:11" ht="12.75">
      <c r="A44" s="184" t="s">
        <v>242</v>
      </c>
      <c r="B44" s="185"/>
      <c r="C44" s="185"/>
      <c r="D44" s="185"/>
      <c r="E44" s="185"/>
      <c r="F44" s="185"/>
      <c r="G44" s="185"/>
      <c r="H44" s="186"/>
      <c r="I44" s="4">
        <v>148</v>
      </c>
      <c r="J44" s="12">
        <f>J42-J43</f>
        <v>-7670680</v>
      </c>
      <c r="K44" s="12">
        <f>K42-K43</f>
        <v>-7041223</v>
      </c>
    </row>
    <row r="45" spans="1:11" ht="12.75">
      <c r="A45" s="206" t="s">
        <v>224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6" t="s">
        <v>225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7670680</v>
      </c>
      <c r="K46" s="12">
        <f>IF(K43&gt;K42,K43-K42,0)</f>
        <v>7041223</v>
      </c>
    </row>
    <row r="47" spans="1:11" ht="12.75">
      <c r="A47" s="184" t="s">
        <v>223</v>
      </c>
      <c r="B47" s="185"/>
      <c r="C47" s="185"/>
      <c r="D47" s="185"/>
      <c r="E47" s="185"/>
      <c r="F47" s="185"/>
      <c r="G47" s="185"/>
      <c r="H47" s="186"/>
      <c r="I47" s="4">
        <v>151</v>
      </c>
      <c r="J47" s="13"/>
      <c r="K47" s="13"/>
    </row>
    <row r="48" spans="1:11" ht="12.75">
      <c r="A48" s="184" t="s">
        <v>243</v>
      </c>
      <c r="B48" s="185"/>
      <c r="C48" s="185"/>
      <c r="D48" s="185"/>
      <c r="E48" s="185"/>
      <c r="F48" s="185"/>
      <c r="G48" s="185"/>
      <c r="H48" s="186"/>
      <c r="I48" s="4">
        <v>152</v>
      </c>
      <c r="J48" s="12">
        <f>J44-J47</f>
        <v>-7670680</v>
      </c>
      <c r="K48" s="12">
        <f>K44-K47</f>
        <v>-7041223</v>
      </c>
    </row>
    <row r="49" spans="1:11" ht="12.75">
      <c r="A49" s="206" t="s">
        <v>198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1" t="s">
        <v>226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7670680</v>
      </c>
      <c r="K50" s="18">
        <f>IF(K48&lt;0,-K48,0)</f>
        <v>7041223</v>
      </c>
    </row>
    <row r="51" spans="1:11" ht="12.75">
      <c r="A51" s="203" t="s">
        <v>118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>
      <c r="A52" s="181" t="s">
        <v>192</v>
      </c>
      <c r="B52" s="182"/>
      <c r="C52" s="182"/>
      <c r="D52" s="182"/>
      <c r="E52" s="182"/>
      <c r="F52" s="182"/>
      <c r="G52" s="182"/>
      <c r="H52" s="182"/>
      <c r="I52" s="220"/>
      <c r="J52" s="220"/>
      <c r="K52" s="221"/>
    </row>
    <row r="53" spans="1:11" ht="12.75">
      <c r="A53" s="226" t="s">
        <v>240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</row>
    <row r="54" spans="1:11" ht="12.75">
      <c r="A54" s="226" t="s">
        <v>241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</row>
    <row r="55" spans="1:11" ht="12.75">
      <c r="A55" s="203" t="s">
        <v>195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>
      <c r="A56" s="181" t="s">
        <v>210</v>
      </c>
      <c r="B56" s="182"/>
      <c r="C56" s="182"/>
      <c r="D56" s="182"/>
      <c r="E56" s="182"/>
      <c r="F56" s="182"/>
      <c r="G56" s="182"/>
      <c r="H56" s="183"/>
      <c r="I56" s="21">
        <v>157</v>
      </c>
      <c r="J56" s="11">
        <v>-7670680</v>
      </c>
      <c r="K56" s="11">
        <v>-7041223</v>
      </c>
    </row>
    <row r="57" spans="1:11" ht="12.75">
      <c r="A57" s="184" t="s">
        <v>227</v>
      </c>
      <c r="B57" s="185"/>
      <c r="C57" s="185"/>
      <c r="D57" s="185"/>
      <c r="E57" s="185"/>
      <c r="F57" s="185"/>
      <c r="G57" s="185"/>
      <c r="H57" s="186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4" t="s">
        <v>234</v>
      </c>
      <c r="B58" s="185"/>
      <c r="C58" s="185"/>
      <c r="D58" s="185"/>
      <c r="E58" s="185"/>
      <c r="F58" s="185"/>
      <c r="G58" s="185"/>
      <c r="H58" s="186"/>
      <c r="I58" s="4">
        <v>159</v>
      </c>
      <c r="J58" s="13"/>
      <c r="K58" s="13"/>
    </row>
    <row r="59" spans="1:11" ht="12.75">
      <c r="A59" s="184" t="s">
        <v>235</v>
      </c>
      <c r="B59" s="185"/>
      <c r="C59" s="185"/>
      <c r="D59" s="185"/>
      <c r="E59" s="185"/>
      <c r="F59" s="185"/>
      <c r="G59" s="185"/>
      <c r="H59" s="186"/>
      <c r="I59" s="4">
        <v>160</v>
      </c>
      <c r="J59" s="13"/>
      <c r="K59" s="13"/>
    </row>
    <row r="60" spans="1:11" ht="12.75">
      <c r="A60" s="184" t="s">
        <v>43</v>
      </c>
      <c r="B60" s="185"/>
      <c r="C60" s="185"/>
      <c r="D60" s="185"/>
      <c r="E60" s="185"/>
      <c r="F60" s="185"/>
      <c r="G60" s="185"/>
      <c r="H60" s="186"/>
      <c r="I60" s="4">
        <v>161</v>
      </c>
      <c r="J60" s="13"/>
      <c r="K60" s="13"/>
    </row>
    <row r="61" spans="1:11" ht="12.75">
      <c r="A61" s="184" t="s">
        <v>236</v>
      </c>
      <c r="B61" s="185"/>
      <c r="C61" s="185"/>
      <c r="D61" s="185"/>
      <c r="E61" s="185"/>
      <c r="F61" s="185"/>
      <c r="G61" s="185"/>
      <c r="H61" s="186"/>
      <c r="I61" s="4">
        <v>162</v>
      </c>
      <c r="J61" s="13"/>
      <c r="K61" s="13"/>
    </row>
    <row r="62" spans="1:11" ht="12.75">
      <c r="A62" s="184" t="s">
        <v>237</v>
      </c>
      <c r="B62" s="185"/>
      <c r="C62" s="185"/>
      <c r="D62" s="185"/>
      <c r="E62" s="185"/>
      <c r="F62" s="185"/>
      <c r="G62" s="185"/>
      <c r="H62" s="186"/>
      <c r="I62" s="4">
        <v>163</v>
      </c>
      <c r="J62" s="13"/>
      <c r="K62" s="13"/>
    </row>
    <row r="63" spans="1:11" ht="12.75">
      <c r="A63" s="184" t="s">
        <v>238</v>
      </c>
      <c r="B63" s="185"/>
      <c r="C63" s="185"/>
      <c r="D63" s="185"/>
      <c r="E63" s="185"/>
      <c r="F63" s="185"/>
      <c r="G63" s="185"/>
      <c r="H63" s="186"/>
      <c r="I63" s="4">
        <v>164</v>
      </c>
      <c r="J63" s="13"/>
      <c r="K63" s="13"/>
    </row>
    <row r="64" spans="1:11" ht="12.75">
      <c r="A64" s="184" t="s">
        <v>239</v>
      </c>
      <c r="B64" s="185"/>
      <c r="C64" s="185"/>
      <c r="D64" s="185"/>
      <c r="E64" s="185"/>
      <c r="F64" s="185"/>
      <c r="G64" s="185"/>
      <c r="H64" s="186"/>
      <c r="I64" s="4">
        <v>165</v>
      </c>
      <c r="J64" s="13"/>
      <c r="K64" s="13"/>
    </row>
    <row r="65" spans="1:11" ht="12.75">
      <c r="A65" s="184" t="s">
        <v>228</v>
      </c>
      <c r="B65" s="185"/>
      <c r="C65" s="185"/>
      <c r="D65" s="185"/>
      <c r="E65" s="185"/>
      <c r="F65" s="185"/>
      <c r="G65" s="185"/>
      <c r="H65" s="186"/>
      <c r="I65" s="4">
        <v>166</v>
      </c>
      <c r="J65" s="13"/>
      <c r="K65" s="13"/>
    </row>
    <row r="66" spans="1:11" ht="12.75">
      <c r="A66" s="184" t="s">
        <v>199</v>
      </c>
      <c r="B66" s="185"/>
      <c r="C66" s="185"/>
      <c r="D66" s="185"/>
      <c r="E66" s="185"/>
      <c r="F66" s="185"/>
      <c r="G66" s="185"/>
      <c r="H66" s="186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4" t="s">
        <v>200</v>
      </c>
      <c r="B67" s="185"/>
      <c r="C67" s="185"/>
      <c r="D67" s="185"/>
      <c r="E67" s="185"/>
      <c r="F67" s="185"/>
      <c r="G67" s="185"/>
      <c r="H67" s="186"/>
      <c r="I67" s="4">
        <v>168</v>
      </c>
      <c r="J67" s="18">
        <f>J56+J66</f>
        <v>-7670680</v>
      </c>
      <c r="K67" s="18">
        <f>K56+K66</f>
        <v>-7041223</v>
      </c>
    </row>
    <row r="68" spans="1:11" ht="12.75">
      <c r="A68" s="203" t="s">
        <v>194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>
      <c r="A69" s="181" t="s">
        <v>193</v>
      </c>
      <c r="B69" s="182"/>
      <c r="C69" s="182"/>
      <c r="D69" s="182"/>
      <c r="E69" s="182"/>
      <c r="F69" s="182"/>
      <c r="G69" s="182"/>
      <c r="H69" s="182"/>
      <c r="I69" s="220"/>
      <c r="J69" s="220"/>
      <c r="K69" s="221"/>
    </row>
    <row r="70" spans="1:11" ht="12.75">
      <c r="A70" s="226" t="s">
        <v>240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 ht="12.75">
      <c r="A71" s="234" t="s">
        <v>241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53"/>
  <sheetViews>
    <sheetView view="pageBreakPreview" zoomScale="110" zoomScaleSheetLayoutView="110" zoomScalePageLayoutView="0" workbookViewId="0" topLeftCell="A1">
      <selection activeCell="M14" sqref="M14"/>
    </sheetView>
  </sheetViews>
  <sheetFormatPr defaultColWidth="9.140625" defaultRowHeight="12.75"/>
  <sheetData>
    <row r="1" spans="1:11" ht="12.75">
      <c r="A1" s="237" t="s">
        <v>168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339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337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59</v>
      </c>
      <c r="B5" s="246"/>
      <c r="C5" s="246"/>
      <c r="D5" s="246"/>
      <c r="E5" s="246"/>
      <c r="F5" s="246"/>
      <c r="G5" s="246"/>
      <c r="H5" s="246"/>
      <c r="I5" s="87" t="s">
        <v>288</v>
      </c>
      <c r="J5" s="88" t="s">
        <v>154</v>
      </c>
      <c r="K5" s="88" t="s">
        <v>155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292</v>
      </c>
      <c r="K6" s="90" t="s">
        <v>293</v>
      </c>
    </row>
    <row r="7" spans="1:11" ht="12.75">
      <c r="A7" s="248" t="s">
        <v>160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38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-7670680</v>
      </c>
      <c r="K8" s="13">
        <v>-7041223</v>
      </c>
    </row>
    <row r="9" spans="1:11" ht="12.75">
      <c r="A9" s="187" t="s">
        <v>39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2492189</v>
      </c>
      <c r="K9" s="13">
        <v>2464506</v>
      </c>
    </row>
    <row r="10" spans="1:11" ht="12.75">
      <c r="A10" s="187" t="s">
        <v>40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596419</v>
      </c>
      <c r="K10" s="13">
        <v>380332</v>
      </c>
    </row>
    <row r="11" spans="1:11" ht="12.75">
      <c r="A11" s="187" t="s">
        <v>41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>
        <v>236487</v>
      </c>
    </row>
    <row r="12" spans="1:11" ht="12.75">
      <c r="A12" s="187" t="s">
        <v>42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>
        <v>14710</v>
      </c>
    </row>
    <row r="13" spans="1:11" ht="12.75">
      <c r="A13" s="187" t="s">
        <v>51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219401</v>
      </c>
      <c r="K13" s="13">
        <v>1408145</v>
      </c>
    </row>
    <row r="14" spans="1:11" ht="12.75">
      <c r="A14" s="184" t="s">
        <v>161</v>
      </c>
      <c r="B14" s="185"/>
      <c r="C14" s="185"/>
      <c r="D14" s="185"/>
      <c r="E14" s="185"/>
      <c r="F14" s="185"/>
      <c r="G14" s="185"/>
      <c r="H14" s="185"/>
      <c r="I14" s="4">
        <v>7</v>
      </c>
      <c r="J14" s="9">
        <f>SUM(J8:J13)</f>
        <v>-4362671</v>
      </c>
      <c r="K14" s="12">
        <f>SUM(K8:K13)</f>
        <v>-2537043</v>
      </c>
    </row>
    <row r="15" spans="1:11" ht="12.75">
      <c r="A15" s="187" t="s">
        <v>52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40783</v>
      </c>
      <c r="K15" s="13"/>
    </row>
    <row r="16" spans="1:11" ht="12.75">
      <c r="A16" s="187" t="s">
        <v>53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124393</v>
      </c>
      <c r="K16" s="13"/>
    </row>
    <row r="17" spans="1:11" ht="12.75">
      <c r="A17" s="187" t="s">
        <v>54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560</v>
      </c>
      <c r="K17" s="13"/>
    </row>
    <row r="18" spans="1:11" ht="12.75">
      <c r="A18" s="187" t="s">
        <v>55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84236</v>
      </c>
      <c r="K18" s="13">
        <v>1196497</v>
      </c>
    </row>
    <row r="19" spans="1:11" ht="12.75">
      <c r="A19" s="184" t="s">
        <v>162</v>
      </c>
      <c r="B19" s="185"/>
      <c r="C19" s="185"/>
      <c r="D19" s="185"/>
      <c r="E19" s="185"/>
      <c r="F19" s="185"/>
      <c r="G19" s="185"/>
      <c r="H19" s="185"/>
      <c r="I19" s="4">
        <v>12</v>
      </c>
      <c r="J19" s="9">
        <f>SUM(J15:J18)</f>
        <v>249972</v>
      </c>
      <c r="K19" s="12">
        <f>SUM(K15:K18)</f>
        <v>1196497</v>
      </c>
    </row>
    <row r="20" spans="1:11" ht="12.75">
      <c r="A20" s="184" t="s">
        <v>34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84" t="s">
        <v>35</v>
      </c>
      <c r="B21" s="185"/>
      <c r="C21" s="185"/>
      <c r="D21" s="185"/>
      <c r="E21" s="185"/>
      <c r="F21" s="185"/>
      <c r="G21" s="185"/>
      <c r="H21" s="185"/>
      <c r="I21" s="4">
        <v>14</v>
      </c>
      <c r="J21" s="9">
        <f>IF(J19&gt;J14,J19-J14,0)</f>
        <v>4612643</v>
      </c>
      <c r="K21" s="12">
        <f>IF(K19&gt;K14,K19-K14,0)</f>
        <v>3733540</v>
      </c>
    </row>
    <row r="22" spans="1:11" ht="12.75">
      <c r="A22" s="248" t="s">
        <v>163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7" t="s">
        <v>183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/>
      <c r="K23" s="13">
        <v>31067</v>
      </c>
    </row>
    <row r="24" spans="1:11" ht="12.75">
      <c r="A24" s="187" t="s">
        <v>184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185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186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187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4" t="s">
        <v>172</v>
      </c>
      <c r="B28" s="185"/>
      <c r="C28" s="185"/>
      <c r="D28" s="185"/>
      <c r="E28" s="185"/>
      <c r="F28" s="185"/>
      <c r="G28" s="185"/>
      <c r="H28" s="185"/>
      <c r="I28" s="4">
        <v>20</v>
      </c>
      <c r="J28" s="9">
        <f>SUM(J23:J27)</f>
        <v>0</v>
      </c>
      <c r="K28" s="12">
        <f>SUM(K23:K27)</f>
        <v>31067</v>
      </c>
    </row>
    <row r="29" spans="1:11" ht="12.75">
      <c r="A29" s="187" t="s">
        <v>119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15400</v>
      </c>
      <c r="K29" s="13">
        <v>4305</v>
      </c>
    </row>
    <row r="30" spans="1:11" ht="12.75">
      <c r="A30" s="187" t="s">
        <v>120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14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4" t="s">
        <v>5</v>
      </c>
      <c r="B32" s="185"/>
      <c r="C32" s="185"/>
      <c r="D32" s="185"/>
      <c r="E32" s="185"/>
      <c r="F32" s="185"/>
      <c r="G32" s="185"/>
      <c r="H32" s="185"/>
      <c r="I32" s="4">
        <v>24</v>
      </c>
      <c r="J32" s="9">
        <f>SUM(J29:J31)</f>
        <v>15400</v>
      </c>
      <c r="K32" s="12">
        <f>SUM(K29:K31)</f>
        <v>4305</v>
      </c>
    </row>
    <row r="33" spans="1:11" ht="12.75">
      <c r="A33" s="184" t="s">
        <v>36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IF(J28&gt;J32,J28-J32,0)</f>
        <v>0</v>
      </c>
      <c r="K33" s="12">
        <f>IF(K28&gt;K32,K28-K32,0)</f>
        <v>26762</v>
      </c>
    </row>
    <row r="34" spans="1:11" ht="12.75">
      <c r="A34" s="184" t="s">
        <v>37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IF(J32&gt;J28,J32-J28,0)</f>
        <v>15400</v>
      </c>
      <c r="K34" s="12">
        <f>IF(K32&gt;K28,K32-K28,0)</f>
        <v>0</v>
      </c>
    </row>
    <row r="35" spans="1:11" ht="12.75">
      <c r="A35" s="248" t="s">
        <v>164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7" t="s">
        <v>178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27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4749000</v>
      </c>
      <c r="K37" s="13">
        <v>3955500</v>
      </c>
    </row>
    <row r="38" spans="1:11" ht="12.75">
      <c r="A38" s="187" t="s">
        <v>28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4" t="s">
        <v>68</v>
      </c>
      <c r="B39" s="185"/>
      <c r="C39" s="185"/>
      <c r="D39" s="185"/>
      <c r="E39" s="185"/>
      <c r="F39" s="185"/>
      <c r="G39" s="185"/>
      <c r="H39" s="185"/>
      <c r="I39" s="4">
        <v>30</v>
      </c>
      <c r="J39" s="9">
        <f>SUM(J36:J38)</f>
        <v>4749000</v>
      </c>
      <c r="K39" s="12">
        <f>SUM(K36:K38)</f>
        <v>3955500</v>
      </c>
    </row>
    <row r="40" spans="1:11" ht="12.75">
      <c r="A40" s="187" t="s">
        <v>29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54239</v>
      </c>
      <c r="K40" s="13">
        <v>65536</v>
      </c>
    </row>
    <row r="41" spans="1:11" ht="12.75">
      <c r="A41" s="187" t="s">
        <v>30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31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32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33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>
        <v>27233</v>
      </c>
    </row>
    <row r="45" spans="1:11" ht="12.75">
      <c r="A45" s="184" t="s">
        <v>69</v>
      </c>
      <c r="B45" s="185"/>
      <c r="C45" s="185"/>
      <c r="D45" s="185"/>
      <c r="E45" s="185"/>
      <c r="F45" s="185"/>
      <c r="G45" s="185"/>
      <c r="H45" s="185"/>
      <c r="I45" s="4">
        <v>36</v>
      </c>
      <c r="J45" s="9">
        <f>SUM(J40:J44)</f>
        <v>54239</v>
      </c>
      <c r="K45" s="12">
        <f>SUM(K40:K44)</f>
        <v>92769</v>
      </c>
    </row>
    <row r="46" spans="1:11" ht="12.75">
      <c r="A46" s="184" t="s">
        <v>15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IF(J39&gt;J45,J39-J45,0)</f>
        <v>4694761</v>
      </c>
      <c r="K46" s="12">
        <f>IF(K39&gt;K45,K39-K45,0)</f>
        <v>3862731</v>
      </c>
    </row>
    <row r="47" spans="1:11" ht="12.75">
      <c r="A47" s="184" t="s">
        <v>16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7" t="s">
        <v>70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66718</v>
      </c>
      <c r="K48" s="12">
        <f>IF(K20-K21+K33-K34+K46-K47&gt;0,K20-K21+K33-K34+K46-K47,0)</f>
        <v>155953</v>
      </c>
    </row>
    <row r="49" spans="1:11" ht="12.75">
      <c r="A49" s="187" t="s">
        <v>71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7" t="s">
        <v>165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24900</v>
      </c>
      <c r="K50" s="13">
        <v>91618</v>
      </c>
    </row>
    <row r="51" spans="1:11" ht="12.75">
      <c r="A51" s="187" t="s">
        <v>180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66718</v>
      </c>
      <c r="K51" s="13">
        <v>155953</v>
      </c>
    </row>
    <row r="52" spans="1:11" ht="12.75">
      <c r="A52" s="187" t="s">
        <v>181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/>
    </row>
    <row r="53" spans="1:11" ht="12.75">
      <c r="A53" s="209" t="s">
        <v>182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f>J50+J51-J52</f>
        <v>91618</v>
      </c>
      <c r="K53" s="18">
        <f>K50+K51-K52</f>
        <v>247571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55"/>
  <sheetViews>
    <sheetView view="pageBreakPreview" zoomScale="110" zoomScaleSheetLayoutView="110" zoomScalePageLayoutView="0" workbookViewId="0" topLeftCell="A1">
      <selection activeCell="L11" sqref="L11"/>
    </sheetView>
  </sheetViews>
  <sheetFormatPr defaultColWidth="9.140625" defaultRowHeight="12.75"/>
  <sheetData>
    <row r="1" spans="1:11" ht="12.75">
      <c r="A1" s="237" t="s">
        <v>203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339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337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59</v>
      </c>
      <c r="B5" s="246"/>
      <c r="C5" s="246"/>
      <c r="D5" s="246"/>
      <c r="E5" s="246"/>
      <c r="F5" s="246"/>
      <c r="G5" s="246"/>
      <c r="H5" s="246"/>
      <c r="I5" s="87" t="s">
        <v>288</v>
      </c>
      <c r="J5" s="88" t="s">
        <v>154</v>
      </c>
      <c r="K5" s="88" t="s">
        <v>155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292</v>
      </c>
      <c r="K6" s="90" t="s">
        <v>293</v>
      </c>
    </row>
    <row r="7" spans="1:11" ht="12.75">
      <c r="A7" s="248" t="s">
        <v>160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205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1520026</v>
      </c>
      <c r="K8" s="13">
        <v>1728447</v>
      </c>
    </row>
    <row r="9" spans="1:11" ht="12.75">
      <c r="A9" s="187" t="s">
        <v>123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124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125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35000</v>
      </c>
      <c r="K11" s="13">
        <v>73227</v>
      </c>
    </row>
    <row r="12" spans="1:11" ht="12.75">
      <c r="A12" s="187" t="s">
        <v>126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81688</v>
      </c>
      <c r="K12" s="13">
        <v>91943</v>
      </c>
    </row>
    <row r="13" spans="1:11" ht="12.75">
      <c r="A13" s="184" t="s">
        <v>204</v>
      </c>
      <c r="B13" s="185"/>
      <c r="C13" s="185"/>
      <c r="D13" s="185"/>
      <c r="E13" s="185"/>
      <c r="F13" s="185"/>
      <c r="G13" s="185"/>
      <c r="H13" s="185"/>
      <c r="I13" s="4">
        <v>6</v>
      </c>
      <c r="J13" s="9">
        <f>SUM(J8:J12)</f>
        <v>1636714</v>
      </c>
      <c r="K13" s="12">
        <f>SUM(K8:K12)</f>
        <v>1893617</v>
      </c>
    </row>
    <row r="14" spans="1:11" ht="12.75">
      <c r="A14" s="187" t="s">
        <v>127</v>
      </c>
      <c r="B14" s="188"/>
      <c r="C14" s="188"/>
      <c r="D14" s="188"/>
      <c r="E14" s="188"/>
      <c r="F14" s="188"/>
      <c r="G14" s="188"/>
      <c r="H14" s="188"/>
      <c r="I14" s="4">
        <v>7</v>
      </c>
      <c r="J14" s="8">
        <v>1667276</v>
      </c>
      <c r="K14" s="13">
        <v>1755125</v>
      </c>
    </row>
    <row r="15" spans="1:11" ht="12.75">
      <c r="A15" s="187" t="s">
        <v>128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3680603</v>
      </c>
      <c r="K15" s="13">
        <v>2990790</v>
      </c>
    </row>
    <row r="16" spans="1:11" ht="12.75">
      <c r="A16" s="187" t="s">
        <v>129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35516</v>
      </c>
      <c r="K16" s="13">
        <v>24462</v>
      </c>
    </row>
    <row r="17" spans="1:11" ht="12.75">
      <c r="A17" s="187" t="s">
        <v>130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211155</v>
      </c>
      <c r="K17" s="13">
        <v>7282</v>
      </c>
    </row>
    <row r="18" spans="1:11" ht="12.75">
      <c r="A18" s="187" t="s">
        <v>131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102646</v>
      </c>
      <c r="K18" s="13">
        <v>114402</v>
      </c>
    </row>
    <row r="19" spans="1:11" ht="12.75">
      <c r="A19" s="187" t="s">
        <v>132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>
        <v>552161</v>
      </c>
      <c r="K19" s="13">
        <v>735096</v>
      </c>
    </row>
    <row r="20" spans="1:11" ht="12.75">
      <c r="A20" s="184" t="s">
        <v>45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SUM(J14:J19)</f>
        <v>6249357</v>
      </c>
      <c r="K20" s="12">
        <f>SUM(K14:K19)</f>
        <v>5627157</v>
      </c>
    </row>
    <row r="21" spans="1:11" ht="12.75">
      <c r="A21" s="184" t="s">
        <v>109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110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4612643</v>
      </c>
      <c r="K22" s="12">
        <f>IF(K20&gt;K13,K20-K13,0)</f>
        <v>3733540</v>
      </c>
    </row>
    <row r="23" spans="1:11" ht="12.75">
      <c r="A23" s="248" t="s">
        <v>163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7" t="s">
        <v>169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>
        <v>31067</v>
      </c>
    </row>
    <row r="25" spans="1:11" ht="12.75">
      <c r="A25" s="187" t="s">
        <v>170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46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47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171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84" t="s">
        <v>117</v>
      </c>
      <c r="B29" s="185"/>
      <c r="C29" s="185"/>
      <c r="D29" s="185"/>
      <c r="E29" s="185"/>
      <c r="F29" s="185"/>
      <c r="G29" s="185"/>
      <c r="H29" s="185"/>
      <c r="I29" s="4">
        <v>21</v>
      </c>
      <c r="J29" s="9">
        <f>SUM(J24:J28)</f>
        <v>0</v>
      </c>
      <c r="K29" s="12">
        <f>SUM(K24:K28)</f>
        <v>31067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15400</v>
      </c>
      <c r="K30" s="13">
        <v>4305</v>
      </c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84" t="s">
        <v>48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SUM(J30:J32)</f>
        <v>15400</v>
      </c>
      <c r="K33" s="12">
        <f>SUM(K30:K32)</f>
        <v>4305</v>
      </c>
    </row>
    <row r="34" spans="1:11" ht="12.75">
      <c r="A34" s="184" t="s">
        <v>111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IF(J29&gt;J33,J29-J33,0)</f>
        <v>0</v>
      </c>
      <c r="K34" s="12">
        <f>IF(K29&gt;K33,K29-K33,0)</f>
        <v>26762</v>
      </c>
    </row>
    <row r="35" spans="1:11" ht="12.75">
      <c r="A35" s="184" t="s">
        <v>112</v>
      </c>
      <c r="B35" s="185"/>
      <c r="C35" s="185"/>
      <c r="D35" s="185"/>
      <c r="E35" s="185"/>
      <c r="F35" s="185"/>
      <c r="G35" s="185"/>
      <c r="H35" s="185"/>
      <c r="I35" s="4">
        <v>27</v>
      </c>
      <c r="J35" s="9">
        <f>IF(J33&gt;J29,J33-J29,0)</f>
        <v>15400</v>
      </c>
      <c r="K35" s="12">
        <f>IF(K33&gt;K29,K33-K29,0)</f>
        <v>0</v>
      </c>
    </row>
    <row r="36" spans="1:11" ht="12.75">
      <c r="A36" s="248" t="s">
        <v>164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7" t="s">
        <v>178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27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4749000</v>
      </c>
      <c r="K38" s="13">
        <v>3955500</v>
      </c>
    </row>
    <row r="39" spans="1:11" ht="12.75">
      <c r="A39" s="187" t="s">
        <v>28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84" t="s">
        <v>49</v>
      </c>
      <c r="B40" s="185"/>
      <c r="C40" s="185"/>
      <c r="D40" s="185"/>
      <c r="E40" s="185"/>
      <c r="F40" s="185"/>
      <c r="G40" s="185"/>
      <c r="H40" s="185"/>
      <c r="I40" s="4">
        <v>31</v>
      </c>
      <c r="J40" s="9">
        <f>SUM(J37:J39)</f>
        <v>4749000</v>
      </c>
      <c r="K40" s="12">
        <f>SUM(K37:K39)</f>
        <v>3955500</v>
      </c>
    </row>
    <row r="41" spans="1:11" ht="12.75">
      <c r="A41" s="187" t="s">
        <v>29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54239</v>
      </c>
      <c r="K41" s="13">
        <v>65536</v>
      </c>
    </row>
    <row r="42" spans="1:11" ht="12.75">
      <c r="A42" s="187" t="s">
        <v>30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31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32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33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>
        <v>27233</v>
      </c>
    </row>
    <row r="46" spans="1:11" ht="12.75">
      <c r="A46" s="184" t="s">
        <v>152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SUM(J41:J45)</f>
        <v>54239</v>
      </c>
      <c r="K46" s="12">
        <f>SUM(K41:K45)</f>
        <v>92769</v>
      </c>
    </row>
    <row r="47" spans="1:11" ht="12.75">
      <c r="A47" s="184" t="s">
        <v>166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IF(J40&gt;J46,J40-J46,0)</f>
        <v>4694761</v>
      </c>
      <c r="K47" s="12">
        <f>IF(K40&gt;K46,K40-K46,0)</f>
        <v>3862731</v>
      </c>
    </row>
    <row r="48" spans="1:11" ht="12.75">
      <c r="A48" s="184" t="s">
        <v>167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4" t="s">
        <v>153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IF(J21-J22+J34-J35+J47-J48&gt;0,J21-J22+J34-J35+J47-J48,0)</f>
        <v>66718</v>
      </c>
      <c r="K49" s="12">
        <f>IF(K21-K22+K34-K35+K47-K48&gt;0,K21-K22+K34-K35+K47-K48,0)</f>
        <v>155953</v>
      </c>
    </row>
    <row r="50" spans="1:11" ht="12.75">
      <c r="A50" s="184" t="s">
        <v>13</v>
      </c>
      <c r="B50" s="185"/>
      <c r="C50" s="185"/>
      <c r="D50" s="185"/>
      <c r="E50" s="185"/>
      <c r="F50" s="185"/>
      <c r="G50" s="185"/>
      <c r="H50" s="18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4" t="s">
        <v>165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>
        <v>24900</v>
      </c>
      <c r="K51" s="13">
        <v>91618</v>
      </c>
    </row>
    <row r="52" spans="1:11" ht="12.75">
      <c r="A52" s="184" t="s">
        <v>180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>
        <v>66718</v>
      </c>
      <c r="K52" s="13">
        <v>155953</v>
      </c>
    </row>
    <row r="53" spans="1:11" ht="12.75">
      <c r="A53" s="184" t="s">
        <v>181</v>
      </c>
      <c r="B53" s="185"/>
      <c r="C53" s="185"/>
      <c r="D53" s="185"/>
      <c r="E53" s="185"/>
      <c r="F53" s="185"/>
      <c r="G53" s="185"/>
      <c r="H53" s="185"/>
      <c r="I53" s="4">
        <v>44</v>
      </c>
      <c r="J53" s="8"/>
      <c r="K53" s="13"/>
    </row>
    <row r="54" spans="1:11" ht="12.75">
      <c r="A54" s="200" t="s">
        <v>182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91618</v>
      </c>
      <c r="K54" s="18">
        <f>K51+K52-K53</f>
        <v>247571</v>
      </c>
    </row>
    <row r="55" spans="1:11" ht="12.75">
      <c r="A55" s="91" t="s">
        <v>179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25"/>
  <sheetViews>
    <sheetView view="pageBreakPreview" zoomScale="110" zoomScaleSheetLayoutView="110" zoomScalePageLayoutView="0" workbookViewId="0" topLeftCell="A1">
      <selection activeCell="M13" sqref="M13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63" t="s">
        <v>290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7"/>
    </row>
    <row r="2" spans="1:12" ht="15.75">
      <c r="A2" s="95"/>
      <c r="B2" s="96"/>
      <c r="C2" s="273" t="s">
        <v>291</v>
      </c>
      <c r="D2" s="273"/>
      <c r="E2" s="100">
        <v>40544</v>
      </c>
      <c r="F2" s="99" t="s">
        <v>256</v>
      </c>
      <c r="G2" s="274">
        <v>40908</v>
      </c>
      <c r="H2" s="275"/>
      <c r="I2" s="96"/>
      <c r="J2" s="96"/>
      <c r="K2" s="96"/>
      <c r="L2" s="101"/>
    </row>
    <row r="3" spans="1:11" ht="24" thickBot="1">
      <c r="A3" s="276" t="s">
        <v>59</v>
      </c>
      <c r="B3" s="276"/>
      <c r="C3" s="276"/>
      <c r="D3" s="276"/>
      <c r="E3" s="276"/>
      <c r="F3" s="276"/>
      <c r="G3" s="276"/>
      <c r="H3" s="276"/>
      <c r="I3" s="102" t="s">
        <v>314</v>
      </c>
      <c r="J3" s="103" t="s">
        <v>154</v>
      </c>
      <c r="K3" s="103" t="s">
        <v>155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292</v>
      </c>
      <c r="K4" s="104" t="s">
        <v>293</v>
      </c>
    </row>
    <row r="5" spans="1:11" ht="12.75">
      <c r="A5" s="265" t="s">
        <v>294</v>
      </c>
      <c r="B5" s="266"/>
      <c r="C5" s="266"/>
      <c r="D5" s="266"/>
      <c r="E5" s="266"/>
      <c r="F5" s="266"/>
      <c r="G5" s="266"/>
      <c r="H5" s="266"/>
      <c r="I5" s="106">
        <v>1</v>
      </c>
      <c r="J5" s="107">
        <v>214658160</v>
      </c>
      <c r="K5" s="107">
        <v>214658160</v>
      </c>
    </row>
    <row r="6" spans="1:11" ht="12.75">
      <c r="A6" s="265" t="s">
        <v>295</v>
      </c>
      <c r="B6" s="266"/>
      <c r="C6" s="266"/>
      <c r="D6" s="266"/>
      <c r="E6" s="266"/>
      <c r="F6" s="266"/>
      <c r="G6" s="266"/>
      <c r="H6" s="266"/>
      <c r="I6" s="106">
        <v>2</v>
      </c>
      <c r="J6" s="108"/>
      <c r="K6" s="108"/>
    </row>
    <row r="7" spans="1:11" ht="12.75">
      <c r="A7" s="265" t="s">
        <v>296</v>
      </c>
      <c r="B7" s="266"/>
      <c r="C7" s="266"/>
      <c r="D7" s="266"/>
      <c r="E7" s="266"/>
      <c r="F7" s="266"/>
      <c r="G7" s="266"/>
      <c r="H7" s="266"/>
      <c r="I7" s="106">
        <v>3</v>
      </c>
      <c r="J7" s="108">
        <v>49646</v>
      </c>
      <c r="K7" s="108">
        <v>49646</v>
      </c>
    </row>
    <row r="8" spans="1:11" ht="12.75">
      <c r="A8" s="265" t="s">
        <v>297</v>
      </c>
      <c r="B8" s="266"/>
      <c r="C8" s="266"/>
      <c r="D8" s="266"/>
      <c r="E8" s="266"/>
      <c r="F8" s="266"/>
      <c r="G8" s="266"/>
      <c r="H8" s="266"/>
      <c r="I8" s="106">
        <v>4</v>
      </c>
      <c r="J8" s="108">
        <v>-15912804</v>
      </c>
      <c r="K8" s="108">
        <v>-23583483</v>
      </c>
    </row>
    <row r="9" spans="1:11" ht="12.75">
      <c r="A9" s="265" t="s">
        <v>298</v>
      </c>
      <c r="B9" s="266"/>
      <c r="C9" s="266"/>
      <c r="D9" s="266"/>
      <c r="E9" s="266"/>
      <c r="F9" s="266"/>
      <c r="G9" s="266"/>
      <c r="H9" s="266"/>
      <c r="I9" s="106">
        <v>5</v>
      </c>
      <c r="J9" s="108">
        <v>-7670680</v>
      </c>
      <c r="K9" s="108">
        <v>-7041223</v>
      </c>
    </row>
    <row r="10" spans="1:11" ht="12.75">
      <c r="A10" s="265" t="s">
        <v>299</v>
      </c>
      <c r="B10" s="266"/>
      <c r="C10" s="266"/>
      <c r="D10" s="266"/>
      <c r="E10" s="266"/>
      <c r="F10" s="266"/>
      <c r="G10" s="266"/>
      <c r="H10" s="266"/>
      <c r="I10" s="106">
        <v>6</v>
      </c>
      <c r="J10" s="108"/>
      <c r="K10" s="108"/>
    </row>
    <row r="11" spans="1:11" ht="12.75">
      <c r="A11" s="265" t="s">
        <v>300</v>
      </c>
      <c r="B11" s="266"/>
      <c r="C11" s="266"/>
      <c r="D11" s="266"/>
      <c r="E11" s="266"/>
      <c r="F11" s="266"/>
      <c r="G11" s="266"/>
      <c r="H11" s="266"/>
      <c r="I11" s="106">
        <v>7</v>
      </c>
      <c r="J11" s="108"/>
      <c r="K11" s="108"/>
    </row>
    <row r="12" spans="1:11" ht="12.75">
      <c r="A12" s="265" t="s">
        <v>301</v>
      </c>
      <c r="B12" s="266"/>
      <c r="C12" s="266"/>
      <c r="D12" s="266"/>
      <c r="E12" s="266"/>
      <c r="F12" s="266"/>
      <c r="G12" s="266"/>
      <c r="H12" s="266"/>
      <c r="I12" s="106">
        <v>8</v>
      </c>
      <c r="J12" s="108"/>
      <c r="K12" s="108"/>
    </row>
    <row r="13" spans="1:11" ht="12.75">
      <c r="A13" s="265" t="s">
        <v>302</v>
      </c>
      <c r="B13" s="266"/>
      <c r="C13" s="266"/>
      <c r="D13" s="266"/>
      <c r="E13" s="266"/>
      <c r="F13" s="266"/>
      <c r="G13" s="266"/>
      <c r="H13" s="266"/>
      <c r="I13" s="106">
        <v>9</v>
      </c>
      <c r="J13" s="108"/>
      <c r="K13" s="108"/>
    </row>
    <row r="14" spans="1:11" ht="12.75">
      <c r="A14" s="267" t="s">
        <v>303</v>
      </c>
      <c r="B14" s="268"/>
      <c r="C14" s="268"/>
      <c r="D14" s="268"/>
      <c r="E14" s="268"/>
      <c r="F14" s="268"/>
      <c r="G14" s="268"/>
      <c r="H14" s="268"/>
      <c r="I14" s="106">
        <v>10</v>
      </c>
      <c r="J14" s="109">
        <f>SUM(J5:J13)</f>
        <v>191124322</v>
      </c>
      <c r="K14" s="109">
        <f>SUM(K5:K13)</f>
        <v>184083100</v>
      </c>
    </row>
    <row r="15" spans="1:11" ht="12.75">
      <c r="A15" s="265" t="s">
        <v>304</v>
      </c>
      <c r="B15" s="266"/>
      <c r="C15" s="266"/>
      <c r="D15" s="266"/>
      <c r="E15" s="266"/>
      <c r="F15" s="266"/>
      <c r="G15" s="266"/>
      <c r="H15" s="266"/>
      <c r="I15" s="106">
        <v>11</v>
      </c>
      <c r="J15" s="108"/>
      <c r="K15" s="108"/>
    </row>
    <row r="16" spans="1:11" ht="12.75">
      <c r="A16" s="265" t="s">
        <v>305</v>
      </c>
      <c r="B16" s="266"/>
      <c r="C16" s="266"/>
      <c r="D16" s="266"/>
      <c r="E16" s="266"/>
      <c r="F16" s="266"/>
      <c r="G16" s="266"/>
      <c r="H16" s="266"/>
      <c r="I16" s="106">
        <v>12</v>
      </c>
      <c r="J16" s="108"/>
      <c r="K16" s="108"/>
    </row>
    <row r="17" spans="1:11" ht="12.75">
      <c r="A17" s="265" t="s">
        <v>306</v>
      </c>
      <c r="B17" s="266"/>
      <c r="C17" s="266"/>
      <c r="D17" s="266"/>
      <c r="E17" s="266"/>
      <c r="F17" s="266"/>
      <c r="G17" s="266"/>
      <c r="H17" s="266"/>
      <c r="I17" s="106">
        <v>13</v>
      </c>
      <c r="J17" s="108"/>
      <c r="K17" s="108"/>
    </row>
    <row r="18" spans="1:11" ht="12.75">
      <c r="A18" s="265" t="s">
        <v>307</v>
      </c>
      <c r="B18" s="266"/>
      <c r="C18" s="266"/>
      <c r="D18" s="266"/>
      <c r="E18" s="266"/>
      <c r="F18" s="266"/>
      <c r="G18" s="266"/>
      <c r="H18" s="266"/>
      <c r="I18" s="106">
        <v>14</v>
      </c>
      <c r="J18" s="108"/>
      <c r="K18" s="108"/>
    </row>
    <row r="19" spans="1:11" ht="12.75">
      <c r="A19" s="265" t="s">
        <v>308</v>
      </c>
      <c r="B19" s="266"/>
      <c r="C19" s="266"/>
      <c r="D19" s="266"/>
      <c r="E19" s="266"/>
      <c r="F19" s="266"/>
      <c r="G19" s="266"/>
      <c r="H19" s="266"/>
      <c r="I19" s="106">
        <v>15</v>
      </c>
      <c r="J19" s="108"/>
      <c r="K19" s="108"/>
    </row>
    <row r="20" spans="1:11" ht="12.75">
      <c r="A20" s="265" t="s">
        <v>309</v>
      </c>
      <c r="B20" s="266"/>
      <c r="C20" s="266"/>
      <c r="D20" s="266"/>
      <c r="E20" s="266"/>
      <c r="F20" s="266"/>
      <c r="G20" s="266"/>
      <c r="H20" s="266"/>
      <c r="I20" s="106">
        <v>16</v>
      </c>
      <c r="J20" s="108">
        <v>-7670680</v>
      </c>
      <c r="K20" s="108">
        <v>-7041223</v>
      </c>
    </row>
    <row r="21" spans="1:11" ht="12.75">
      <c r="A21" s="267" t="s">
        <v>310</v>
      </c>
      <c r="B21" s="268"/>
      <c r="C21" s="268"/>
      <c r="D21" s="268"/>
      <c r="E21" s="268"/>
      <c r="F21" s="268"/>
      <c r="G21" s="268"/>
      <c r="H21" s="268"/>
      <c r="I21" s="106">
        <v>17</v>
      </c>
      <c r="J21" s="110">
        <f>SUM(J15:J20)</f>
        <v>-7670680</v>
      </c>
      <c r="K21" s="110">
        <f>SUM(K15:K20)</f>
        <v>-7041223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311</v>
      </c>
      <c r="B23" s="258"/>
      <c r="C23" s="258"/>
      <c r="D23" s="258"/>
      <c r="E23" s="258"/>
      <c r="F23" s="258"/>
      <c r="G23" s="258"/>
      <c r="H23" s="258"/>
      <c r="I23" s="111">
        <v>18</v>
      </c>
      <c r="J23" s="107"/>
      <c r="K23" s="107"/>
    </row>
    <row r="24" spans="1:11" ht="23.25" customHeight="1">
      <c r="A24" s="259" t="s">
        <v>312</v>
      </c>
      <c r="B24" s="260"/>
      <c r="C24" s="260"/>
      <c r="D24" s="260"/>
      <c r="E24" s="260"/>
      <c r="F24" s="260"/>
      <c r="G24" s="260"/>
      <c r="H24" s="260"/>
      <c r="I24" s="112">
        <v>19</v>
      </c>
      <c r="J24" s="110"/>
      <c r="K24" s="110"/>
    </row>
    <row r="25" spans="1:11" ht="30" customHeight="1">
      <c r="A25" s="261" t="s">
        <v>313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tabSelected="1" view="pageBreakPreview" zoomScale="110" zoomScaleSheetLayoutView="110" zoomScalePageLayoutView="0" workbookViewId="0" topLeftCell="A1">
      <selection activeCell="L16" sqref="L16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289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320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JP</cp:lastModifiedBy>
  <cp:lastPrinted>2012-04-25T12:19:10Z</cp:lastPrinted>
  <dcterms:created xsi:type="dcterms:W3CDTF">2008-10-17T11:51:54Z</dcterms:created>
  <dcterms:modified xsi:type="dcterms:W3CDTF">2012-04-25T12:19:30Z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