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00" windowHeight="832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<sst xmlns="http://schemas.openxmlformats.org/spreadsheetml/2006/main" count="393" uniqueCount="343">
  <si>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</si>
  <si>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</si>
  <si>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</si>
  <si>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</si>
  <si>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</si>
  <si>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</si>
  <si>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</si>
  <si>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</si>
  <si>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</si>
  <si>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</si>
  <si>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</si>
  <si>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</si>
  <si>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</si>
  <si>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</si>
  <si>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</si>
  <si>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</si>
  <si>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</si>
  <si>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</si>
  <si>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</si>
  <si>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</si>
  <si>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</si>
  <si>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</si>
  <si>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</si>
  <si>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</si>
  <si>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</si>
  <si>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</si>
  <si>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</si>
  <si>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</si>
  <si>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</si>
  <si>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</si>
  <si>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</si>
  <si>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</si>
  <si>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</si>
  <si>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</si>
  <si>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</si>
  <si>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</si>
  <si>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</si>
  <si>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</si>
  <si>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</si>
  <si>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</si>
  <si>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</si>
  <si>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</si>
  <si>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</si>
  <si>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</si>
  <si>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</si>
  <si>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</si>
  <si>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</si>
  <si>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</si>
  <si>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</si>
  <si>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</si>
  <si>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</si>
  <si>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</si>
  <si>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</si>
  <si>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</si>
  <si>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</si>
  <si>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</si>
  <si>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</si>
  <si>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</si>
  <si>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</si>
  <si>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</si>
  <si>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</si>
  <si>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</si>
  <si>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</si>
  <si>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</si>
  <si>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</si>
  <si>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</si>
  <si>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</si>
  <si>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</si>
  <si>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</si>
  <si>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</si>
  <si>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</si>
  <si>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</si>
  <si>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</si>
  <si>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</si>
  <si>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</si>
  <si>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</si>
  <si>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</si>
  <si>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</si>
  <si>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</si>
  <si>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</si>
  <si>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</si>
  <si>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</si>
  <si>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</si>
  <si>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</si>
  <si>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</si>
  <si>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</si>
  <si>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</si>
  <si>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</si>
  <si>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</si>
  <si>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</si>
  <si>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</si>
  <si>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</si>
  <si>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</si>
  <si>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</si>
  <si>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</si>
  <si>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</si>
  <si>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</si>
  <si>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</si>
  <si>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</si>
  <si>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</si>
  <si>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</si>
  <si>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</si>
  <si>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</si>
  <si>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</si>
  <si>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</si>
  <si>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</si>
  <si>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</si>
  <si>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</si>
  <si>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</si>
  <si>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</si>
  <si>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</si>
  <si>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</si>
  <si>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</si>
  <si>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</si>
  <si>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</si>
  <si>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</si>
  <si>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</si>
  <si>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</si>
  <si>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</si>
  <si>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</si>
  <si>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</si>
  <si>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</si>
  <si>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</si>
  <si>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</si>
  <si>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</si>
  <si>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</si>
  <si>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</si>
  <si>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</si>
  <si>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</si>
  <si>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</si>
  <si>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</si>
  <si>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</si>
  <si>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</si>
  <si>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</si>
  <si>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</si>
  <si>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</si>
  <si>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</si>
  <si>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</si>
  <si>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</si>
  <si>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</si>
  <si>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</si>
  <si>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</si>
  <si>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</si>
  <si>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</si>
  <si>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</si>
  <si>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</si>
  <si>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</si>
  <si>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</si>
  <si>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</si>
  <si>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</si>
  <si>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</si>
  <si>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</si>
  <si>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</si>
  <si>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</si>
  <si>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</si>
  <si>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</si>
  <si>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</si>
  <si>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</si>
  <si>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</si>
  <si>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</si>
  <si>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</si>
  <si>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</si>
  <si>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</si>
  <si>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</si>
  <si>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</si>
  <si>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</si>
  <si>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</si>
  <si>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</si>
  <si>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</si>
  <si>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</si>
  <si>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</si>
  <si>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</si>
  <si>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</si>
  <si>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</si>
  <si>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</si>
  <si>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</si>
  <si>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</si>
  <si>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</si>
  <si>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</si>
  <si>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</si>
  <si>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</si>
  <si>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</si>
  <si>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</si>
  <si>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</si>
  <si>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</si>
  <si>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</si>
  <si>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</si>
  <si>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</si>
  <si>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</si>
  <si>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</si>
  <si>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</si>
  <si>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</si>
  <si>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</si>
  <si>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</si>
  <si>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</si>
  <si>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</si>
  <si>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</si>
  <si>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</si>
  <si>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</si>
  <si>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</si>
  <si>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</si>
  <si>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</si>
  <si>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</si>
  <si>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</si>
  <si>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</si>
  <si>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</si>
  <si>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</si>
  <si>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</si>
  <si>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</si>
  <si>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</si>
  <si>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</si>
  <si>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</si>
  <si>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</si>
  <si>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</si>
  <si>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</si>
  <si>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</si>
  <si>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</si>
  <si>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</si>
  <si>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</si>
  <si>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</si>
  <si>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</si>
  <si>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</si>
  <si>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</si>
  <si>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</si>
  <si>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</si>
  <si>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</si>
  <si>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</si>
  <si>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</si>
  <si>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</si>
  <si>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</si>
  <si>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</si>
  <si>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</si>
  <si>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</si>
  <si>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</si>
  <si>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</si>
  <si>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</si>
  <si>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</si>
  <si>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</si>
  <si>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</si>
  <si>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</si>
  <si>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</si>
  <si>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</si>
  <si>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</si>
  <si>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</si>
  <si>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</si>
  <si>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</si>
  <si>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</si>
  <si>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</si>
  <si>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</si>
  <si>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</si>
  <si>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</si>
  <si>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</si>
  <si>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</si>
  <si>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</si>
  <si>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</si>
  <si>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</si>
  <si>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</si>
  <si>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</si>
  <si>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</si>
  <si>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</si>
  <si>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</si>
  <si>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</si>
  <si>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</si>
  <si>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</si>
  <si>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</si>
  <si>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</si>
  <si>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</si>
  <si>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</si>
  <si>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</si>
  <si>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</si>
  <si>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</si>
  <si>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</si>
  <si>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</si>
  <si>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</si>
  <si>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</si>
  <si>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</si>
  <si>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</si>
  <si>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</si>
  <si>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</si>
  <si>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</si>
  <si>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</si>
  <si>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</si>
  <si>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</si>
  <si>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</si>
  <si>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</si>
  <si>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</si>
  <si>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</si>
  <si>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</si>
  <si>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</si>
  <si>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</si>
  <si>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</si>
  <si>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</si>
  <si>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</si>
  <si>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</si>
  <si>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</si>
  <si>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</si>
  <si>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</si>
  <si>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</si>
  <si>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</si>
  <si>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</si>
  <si>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</si>
  <si>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</si>
  <si>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</si>
  <si>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</si>
  <si>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</si>
  <si>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</si>
  <si>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</si>
  <si>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</si>
  <si>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</si>
  <si>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</si>
  <si>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</si>
  <si>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</si>
  <si>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</si>
  <si>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</si>
  <si>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</si>
  <si>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</si>
  <si>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</si>
  <si>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</si>
  <si>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</si>
  <si>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</si>
  <si>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</si>
  <si>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03636356</t>
  </si>
  <si>
    <t>5510</t>
  </si>
  <si>
    <t>ne</t>
  </si>
  <si>
    <t>Primorsko goranska</t>
  </si>
  <si>
    <t>Malinska-Dubašnica</t>
  </si>
  <si>
    <t>040000190</t>
  </si>
  <si>
    <t>20989435611</t>
  </si>
  <si>
    <t>Hoteli Haludovo Malinska d.d.</t>
  </si>
  <si>
    <t>Malinska</t>
  </si>
  <si>
    <t>Put Haludova 1</t>
  </si>
  <si>
    <t>haludovo@rihtnet.hr</t>
  </si>
  <si>
    <t>www.haludovo.hr</t>
  </si>
  <si>
    <t>Škarpa Marina</t>
  </si>
  <si>
    <t>051 859211</t>
  </si>
  <si>
    <t>051 859354</t>
  </si>
  <si>
    <t>financije@haludovo.htnet.hr</t>
  </si>
  <si>
    <t>Sergey Stovbchatyy</t>
  </si>
  <si>
    <t xml:space="preserve"> stanje na dan 31.12.2010.</t>
  </si>
  <si>
    <t>u razdoblju 01.01.2010. do 31.12.2010.</t>
  </si>
  <si>
    <t>Obveznik: Hoteli Haludovo Malinska d.d.</t>
  </si>
  <si>
    <t>Obveznik: Hoteli haludovo Malinska d.d.</t>
  </si>
  <si>
    <t>u razdoblju od 01.01.2010. do 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</si>
</sst>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27" xfId="58" applyFont="1" applyBorder="1" applyAlignment="1">
      <alignment horizontal="left" vertical="center"/>
      <protection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0" fontId="4" fillId="24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2" fillId="24" borderId="28" xfId="58" applyFont="1" applyFill="1" applyBorder="1" applyAlignment="1" applyProtection="1">
      <alignment horizontal="left" vertical="center"/>
      <protection hidden="1" locked="0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2" fillId="0" borderId="27" xfId="58" applyFont="1" applyBorder="1" applyAlignment="1" applyProtection="1">
      <alignment/>
      <protection hidden="1" locked="0"/>
    </xf>
    <xf numFmtId="0" fontId="2" fillId="24" borderId="28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24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24" borderId="28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14" fontId="9" fillId="0" borderId="0" xfId="0" applyNumberFormat="1" applyFont="1" applyFill="1" applyBorder="1" applyAlignment="1" applyProtection="1">
      <alignment horizontal="center" vertical="top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udovo@rihtnet.hr" TargetMode="External" /><Relationship Id="rId2" Type="http://schemas.openxmlformats.org/officeDocument/2006/relationships/hyperlink" Target="http://www.haludovo.hr/" TargetMode="External" /><Relationship Id="rId3" Type="http://schemas.openxmlformats.org/officeDocument/2006/relationships/hyperlink" Target="mailto:financije@haludovo.htn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254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6" t="s">
        <v>255</v>
      </c>
      <c r="B2" s="136"/>
      <c r="C2" s="136"/>
      <c r="D2" s="137"/>
      <c r="E2" s="24">
        <v>40179</v>
      </c>
      <c r="F2" s="25"/>
      <c r="G2" s="26" t="s">
        <v>256</v>
      </c>
      <c r="H2" s="24">
        <v>40543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8" t="s">
        <v>257</v>
      </c>
      <c r="B4" s="138"/>
      <c r="C4" s="138"/>
      <c r="D4" s="138"/>
      <c r="E4" s="138"/>
      <c r="F4" s="138"/>
      <c r="G4" s="138"/>
      <c r="H4" s="138"/>
      <c r="I4" s="13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9" t="s">
        <v>258</v>
      </c>
      <c r="B6" s="140"/>
      <c r="C6" s="134" t="s">
        <v>321</v>
      </c>
      <c r="D6" s="135"/>
      <c r="E6" s="141"/>
      <c r="F6" s="141"/>
      <c r="G6" s="141"/>
      <c r="H6" s="141"/>
      <c r="I6" s="39"/>
      <c r="J6" s="22"/>
      <c r="K6" s="22"/>
      <c r="L6" s="22"/>
    </row>
    <row r="7" spans="1:12" ht="12.75">
      <c r="A7" s="40"/>
      <c r="B7" s="40"/>
      <c r="C7" s="31"/>
      <c r="D7" s="31"/>
      <c r="E7" s="141"/>
      <c r="F7" s="141"/>
      <c r="G7" s="141"/>
      <c r="H7" s="141"/>
      <c r="I7" s="39"/>
      <c r="J7" s="22"/>
      <c r="K7" s="22"/>
      <c r="L7" s="22"/>
    </row>
    <row r="8" spans="1:12" ht="12.75">
      <c r="A8" s="129" t="s">
        <v>259</v>
      </c>
      <c r="B8" s="130"/>
      <c r="C8" s="134" t="s">
        <v>326</v>
      </c>
      <c r="D8" s="135"/>
      <c r="E8" s="141"/>
      <c r="F8" s="141"/>
      <c r="G8" s="141"/>
      <c r="H8" s="14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1" t="s">
        <v>260</v>
      </c>
      <c r="B10" s="132"/>
      <c r="C10" s="134" t="s">
        <v>327</v>
      </c>
      <c r="D10" s="13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3"/>
      <c r="B11" s="13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9" t="s">
        <v>261</v>
      </c>
      <c r="B12" s="140"/>
      <c r="C12" s="128" t="s">
        <v>328</v>
      </c>
      <c r="D12" s="127"/>
      <c r="E12" s="127"/>
      <c r="F12" s="127"/>
      <c r="G12" s="127"/>
      <c r="H12" s="127"/>
      <c r="I12" s="11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9" t="s">
        <v>262</v>
      </c>
      <c r="B14" s="140"/>
      <c r="C14" s="119">
        <v>51511</v>
      </c>
      <c r="D14" s="120"/>
      <c r="E14" s="31"/>
      <c r="F14" s="128" t="s">
        <v>329</v>
      </c>
      <c r="G14" s="127"/>
      <c r="H14" s="127"/>
      <c r="I14" s="11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9" t="s">
        <v>263</v>
      </c>
      <c r="B16" s="140"/>
      <c r="C16" s="128" t="s">
        <v>330</v>
      </c>
      <c r="D16" s="127"/>
      <c r="E16" s="127"/>
      <c r="F16" s="127"/>
      <c r="G16" s="127"/>
      <c r="H16" s="127"/>
      <c r="I16" s="11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9" t="s">
        <v>264</v>
      </c>
      <c r="B18" s="140"/>
      <c r="C18" s="121" t="s">
        <v>331</v>
      </c>
      <c r="D18" s="122"/>
      <c r="E18" s="122"/>
      <c r="F18" s="122"/>
      <c r="G18" s="122"/>
      <c r="H18" s="122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9" t="s">
        <v>265</v>
      </c>
      <c r="B20" s="140"/>
      <c r="C20" s="121" t="s">
        <v>332</v>
      </c>
      <c r="D20" s="122"/>
      <c r="E20" s="122"/>
      <c r="F20" s="122"/>
      <c r="G20" s="122"/>
      <c r="H20" s="122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9" t="s">
        <v>266</v>
      </c>
      <c r="B22" s="140"/>
      <c r="C22" s="44">
        <v>253</v>
      </c>
      <c r="D22" s="128" t="s">
        <v>325</v>
      </c>
      <c r="E22" s="123"/>
      <c r="F22" s="124"/>
      <c r="G22" s="125"/>
      <c r="H22" s="12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9" t="s">
        <v>267</v>
      </c>
      <c r="B24" s="140"/>
      <c r="C24" s="44">
        <v>8</v>
      </c>
      <c r="D24" s="128" t="s">
        <v>324</v>
      </c>
      <c r="E24" s="123"/>
      <c r="F24" s="123"/>
      <c r="G24" s="124"/>
      <c r="H24" s="38" t="s">
        <v>268</v>
      </c>
      <c r="I24" s="48">
        <v>28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269</v>
      </c>
      <c r="I25" s="43"/>
      <c r="J25" s="22"/>
      <c r="K25" s="22"/>
      <c r="L25" s="22"/>
    </row>
    <row r="26" spans="1:12" ht="12.75">
      <c r="A26" s="139" t="s">
        <v>270</v>
      </c>
      <c r="B26" s="140"/>
      <c r="C26" s="49" t="s">
        <v>323</v>
      </c>
      <c r="D26" s="50"/>
      <c r="E26" s="22"/>
      <c r="F26" s="51"/>
      <c r="G26" s="139" t="s">
        <v>271</v>
      </c>
      <c r="H26" s="140"/>
      <c r="I26" s="52" t="s">
        <v>322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272</v>
      </c>
      <c r="B28" s="147"/>
      <c r="C28" s="148"/>
      <c r="D28" s="148"/>
      <c r="E28" s="149" t="s">
        <v>273</v>
      </c>
      <c r="F28" s="150"/>
      <c r="G28" s="150"/>
      <c r="H28" s="151" t="s">
        <v>274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34"/>
      <c r="I30" s="135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34"/>
      <c r="I32" s="135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34"/>
      <c r="I34" s="135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34"/>
      <c r="I36" s="135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34"/>
      <c r="I38" s="135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34"/>
      <c r="I40" s="135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275</v>
      </c>
      <c r="B44" s="158"/>
      <c r="C44" s="134"/>
      <c r="D44" s="135"/>
      <c r="E44" s="32"/>
      <c r="F44" s="128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276</v>
      </c>
      <c r="B46" s="158"/>
      <c r="C46" s="128" t="s">
        <v>333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277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278</v>
      </c>
      <c r="B48" s="158"/>
      <c r="C48" s="159" t="s">
        <v>334</v>
      </c>
      <c r="D48" s="160"/>
      <c r="E48" s="161"/>
      <c r="F48" s="32"/>
      <c r="G48" s="38" t="s">
        <v>279</v>
      </c>
      <c r="H48" s="159" t="s">
        <v>335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264</v>
      </c>
      <c r="B50" s="158"/>
      <c r="C50" s="166" t="s">
        <v>336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9" t="s">
        <v>280</v>
      </c>
      <c r="B52" s="140"/>
      <c r="C52" s="159" t="s">
        <v>337</v>
      </c>
      <c r="D52" s="160"/>
      <c r="E52" s="160"/>
      <c r="F52" s="160"/>
      <c r="G52" s="160"/>
      <c r="H52" s="160"/>
      <c r="I52" s="118"/>
      <c r="J52" s="22"/>
      <c r="K52" s="22"/>
      <c r="L52" s="22"/>
    </row>
    <row r="53" spans="1:12" ht="12.75">
      <c r="A53" s="69"/>
      <c r="B53" s="69"/>
      <c r="C53" s="169" t="s">
        <v>281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282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320</v>
      </c>
      <c r="C56" s="116"/>
      <c r="D56" s="116"/>
      <c r="E56" s="116"/>
      <c r="F56" s="116"/>
      <c r="G56" s="116"/>
      <c r="H56" s="173" t="s">
        <v>315</v>
      </c>
      <c r="I56" s="173"/>
      <c r="J56" s="22"/>
      <c r="K56" s="22"/>
      <c r="L56" s="22"/>
    </row>
    <row r="57" spans="1:12" ht="12.75">
      <c r="A57" s="69"/>
      <c r="B57" s="115" t="s">
        <v>316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317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318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319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283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284</v>
      </c>
      <c r="F63" s="22"/>
      <c r="G63" s="170" t="s">
        <v>285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aludovo@rihtnet.hr"/>
    <hyperlink ref="C20" r:id="rId2" display="www.haludovo.hr"/>
    <hyperlink ref="C50" r:id="rId3" display="financije@haludovo.htne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00">
      <selection activeCell="J115" sqref="J115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15" t="s">
        <v>157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338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05" t="s">
        <v>340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59</v>
      </c>
      <c r="B5" s="209"/>
      <c r="C5" s="209"/>
      <c r="D5" s="209"/>
      <c r="E5" s="209"/>
      <c r="F5" s="209"/>
      <c r="G5" s="209"/>
      <c r="H5" s="210"/>
      <c r="I5" s="77" t="s">
        <v>286</v>
      </c>
      <c r="J5" s="78" t="s">
        <v>113</v>
      </c>
      <c r="K5" s="79" t="s">
        <v>114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86" t="s">
        <v>60</v>
      </c>
      <c r="B8" s="187"/>
      <c r="C8" s="187"/>
      <c r="D8" s="187"/>
      <c r="E8" s="187"/>
      <c r="F8" s="187"/>
      <c r="G8" s="187"/>
      <c r="H8" s="204"/>
      <c r="I8" s="6">
        <v>1</v>
      </c>
      <c r="J8" s="11"/>
      <c r="K8" s="11"/>
    </row>
    <row r="9" spans="1:11" ht="12.75">
      <c r="A9" s="193" t="s">
        <v>11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224445079</v>
      </c>
      <c r="K9" s="12">
        <f>K10+K17+K27+K36+K40</f>
        <v>221965307</v>
      </c>
    </row>
    <row r="10" spans="1:11" ht="12.75">
      <c r="A10" s="190" t="s">
        <v>211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4273</v>
      </c>
      <c r="K10" s="12">
        <f>SUM(K11:K16)</f>
        <v>1590</v>
      </c>
    </row>
    <row r="11" spans="1:11" ht="12.75">
      <c r="A11" s="190" t="s">
        <v>115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/>
      <c r="K11" s="13"/>
    </row>
    <row r="12" spans="1:11" ht="12.75">
      <c r="A12" s="190" t="s">
        <v>12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>
        <v>4273</v>
      </c>
      <c r="K12" s="13">
        <v>1590</v>
      </c>
    </row>
    <row r="13" spans="1:11" ht="12.75">
      <c r="A13" s="190" t="s">
        <v>116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/>
      <c r="K13" s="13"/>
    </row>
    <row r="14" spans="1:11" ht="12.75">
      <c r="A14" s="190" t="s">
        <v>214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/>
      <c r="K14" s="13"/>
    </row>
    <row r="15" spans="1:11" ht="12.75">
      <c r="A15" s="190" t="s">
        <v>215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/>
      <c r="K15" s="13"/>
    </row>
    <row r="16" spans="1:11" ht="12.75">
      <c r="A16" s="190" t="s">
        <v>216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/>
      <c r="K16" s="13"/>
    </row>
    <row r="17" spans="1:11" ht="12.75">
      <c r="A17" s="190" t="s">
        <v>212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224440806</v>
      </c>
      <c r="K17" s="12">
        <f>SUM(K18:K26)</f>
        <v>221963717</v>
      </c>
    </row>
    <row r="18" spans="1:11" ht="12.75">
      <c r="A18" s="190" t="s">
        <v>217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148263047</v>
      </c>
      <c r="K18" s="13">
        <v>148263047</v>
      </c>
    </row>
    <row r="19" spans="1:11" ht="12.75">
      <c r="A19" s="190" t="s">
        <v>253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72728634</v>
      </c>
      <c r="K19" s="13">
        <v>70419578</v>
      </c>
    </row>
    <row r="20" spans="1:11" ht="12.75">
      <c r="A20" s="190" t="s">
        <v>218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183637</v>
      </c>
      <c r="K20" s="13">
        <v>115791</v>
      </c>
    </row>
    <row r="21" spans="1:11" ht="12.75">
      <c r="A21" s="190" t="s">
        <v>25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560265</v>
      </c>
      <c r="K21" s="13">
        <v>460078</v>
      </c>
    </row>
    <row r="22" spans="1:11" ht="12.75">
      <c r="A22" s="190" t="s">
        <v>26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/>
      <c r="K22" s="13"/>
    </row>
    <row r="23" spans="1:11" ht="12.75">
      <c r="A23" s="190" t="s">
        <v>72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/>
      <c r="K23" s="13"/>
    </row>
    <row r="24" spans="1:11" ht="12.75">
      <c r="A24" s="190" t="s">
        <v>73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>
        <v>2705223</v>
      </c>
      <c r="K24" s="13">
        <v>2705223</v>
      </c>
    </row>
    <row r="25" spans="1:11" ht="12.75">
      <c r="A25" s="190" t="s">
        <v>74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/>
      <c r="K25" s="13"/>
    </row>
    <row r="26" spans="1:11" ht="12.75">
      <c r="A26" s="190" t="s">
        <v>75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/>
      <c r="K26" s="13"/>
    </row>
    <row r="27" spans="1:11" ht="12.75">
      <c r="A27" s="190" t="s">
        <v>196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0</v>
      </c>
      <c r="K27" s="12">
        <f>SUM(K28:K35)</f>
        <v>0</v>
      </c>
    </row>
    <row r="28" spans="1:11" ht="12.75">
      <c r="A28" s="190" t="s">
        <v>76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/>
      <c r="K28" s="13"/>
    </row>
    <row r="29" spans="1:11" ht="12.75">
      <c r="A29" s="190" t="s">
        <v>77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/>
      <c r="K29" s="13"/>
    </row>
    <row r="30" spans="1:11" ht="12.75">
      <c r="A30" s="190" t="s">
        <v>78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/>
      <c r="K30" s="13"/>
    </row>
    <row r="31" spans="1:11" ht="12.75">
      <c r="A31" s="190" t="s">
        <v>83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/>
      <c r="K31" s="13"/>
    </row>
    <row r="32" spans="1:11" ht="12.75">
      <c r="A32" s="190" t="s">
        <v>84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/>
      <c r="K32" s="13"/>
    </row>
    <row r="33" spans="1:11" ht="12.75">
      <c r="A33" s="190" t="s">
        <v>85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/>
      <c r="K33" s="13"/>
    </row>
    <row r="34" spans="1:11" ht="12.75">
      <c r="A34" s="190" t="s">
        <v>79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/>
      <c r="K34" s="13"/>
    </row>
    <row r="35" spans="1:11" ht="12.75">
      <c r="A35" s="190" t="s">
        <v>188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/>
      <c r="K35" s="13"/>
    </row>
    <row r="36" spans="1:11" ht="12.75">
      <c r="A36" s="190" t="s">
        <v>189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0" t="s">
        <v>80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/>
      <c r="K37" s="13"/>
    </row>
    <row r="38" spans="1:11" ht="12.75">
      <c r="A38" s="190" t="s">
        <v>81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/>
      <c r="K38" s="13"/>
    </row>
    <row r="39" spans="1:11" ht="12.75">
      <c r="A39" s="190" t="s">
        <v>82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/>
      <c r="K39" s="13"/>
    </row>
    <row r="40" spans="1:11" ht="12.75">
      <c r="A40" s="190" t="s">
        <v>190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/>
      <c r="K40" s="13"/>
    </row>
    <row r="41" spans="1:11" ht="12.75">
      <c r="A41" s="193" t="s">
        <v>246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265325</v>
      </c>
      <c r="K41" s="12">
        <f>K42+K50+K57+K65</f>
        <v>456996</v>
      </c>
    </row>
    <row r="42" spans="1:11" ht="12.75">
      <c r="A42" s="190" t="s">
        <v>101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42491</v>
      </c>
      <c r="K42" s="12">
        <f>SUM(K43:K49)</f>
        <v>43051</v>
      </c>
    </row>
    <row r="43" spans="1:11" ht="12.75">
      <c r="A43" s="190" t="s">
        <v>121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42491</v>
      </c>
      <c r="K43" s="13">
        <v>43051</v>
      </c>
    </row>
    <row r="44" spans="1:11" ht="12.75">
      <c r="A44" s="190" t="s">
        <v>122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/>
      <c r="K44" s="13"/>
    </row>
    <row r="45" spans="1:11" ht="12.75">
      <c r="A45" s="190" t="s">
        <v>86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/>
      <c r="K45" s="13"/>
    </row>
    <row r="46" spans="1:11" ht="12.75">
      <c r="A46" s="190" t="s">
        <v>87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/>
      <c r="K46" s="13"/>
    </row>
    <row r="47" spans="1:11" ht="12.75">
      <c r="A47" s="190" t="s">
        <v>88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/>
      <c r="K47" s="13"/>
    </row>
    <row r="48" spans="1:11" ht="12.75">
      <c r="A48" s="190" t="s">
        <v>89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/>
      <c r="K48" s="13"/>
    </row>
    <row r="49" spans="1:11" ht="12.75">
      <c r="A49" s="190" t="s">
        <v>90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/>
    </row>
    <row r="50" spans="1:11" ht="12.75">
      <c r="A50" s="190" t="s">
        <v>102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197934</v>
      </c>
      <c r="K50" s="12">
        <f>SUM(K51:K56)</f>
        <v>322327</v>
      </c>
    </row>
    <row r="51" spans="1:11" ht="12.75">
      <c r="A51" s="190" t="s">
        <v>206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/>
      <c r="K51" s="13"/>
    </row>
    <row r="52" spans="1:11" ht="12.75">
      <c r="A52" s="190" t="s">
        <v>207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6309</v>
      </c>
      <c r="K52" s="13">
        <v>68501</v>
      </c>
    </row>
    <row r="53" spans="1:11" ht="12.75">
      <c r="A53" s="190" t="s">
        <v>208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/>
    </row>
    <row r="54" spans="1:11" ht="12.75">
      <c r="A54" s="190" t="s">
        <v>209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320</v>
      </c>
      <c r="K54" s="13">
        <v>11101</v>
      </c>
    </row>
    <row r="55" spans="1:11" ht="12.75">
      <c r="A55" s="190" t="s">
        <v>8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122628</v>
      </c>
      <c r="K55" s="13">
        <v>179740</v>
      </c>
    </row>
    <row r="56" spans="1:11" ht="12.75">
      <c r="A56" s="190" t="s">
        <v>9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68677</v>
      </c>
      <c r="K56" s="13">
        <v>62985</v>
      </c>
    </row>
    <row r="57" spans="1:11" ht="12.75">
      <c r="A57" s="190" t="s">
        <v>103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190" t="s">
        <v>76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/>
    </row>
    <row r="59" spans="1:11" ht="12.75">
      <c r="A59" s="190" t="s">
        <v>77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/>
      <c r="K59" s="13"/>
    </row>
    <row r="60" spans="1:11" ht="12.75">
      <c r="A60" s="190" t="s">
        <v>248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/>
    </row>
    <row r="61" spans="1:11" ht="12.75">
      <c r="A61" s="190" t="s">
        <v>83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/>
      <c r="K61" s="13"/>
    </row>
    <row r="62" spans="1:11" ht="12.75">
      <c r="A62" s="190" t="s">
        <v>84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/>
      <c r="K62" s="13"/>
    </row>
    <row r="63" spans="1:11" ht="12.75">
      <c r="A63" s="190" t="s">
        <v>85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/>
      <c r="K63" s="13"/>
    </row>
    <row r="64" spans="1:11" ht="12.75">
      <c r="A64" s="190" t="s">
        <v>44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/>
      <c r="K64" s="13"/>
    </row>
    <row r="65" spans="1:11" ht="12.75">
      <c r="A65" s="190" t="s">
        <v>213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24900</v>
      </c>
      <c r="K65" s="13">
        <v>91618</v>
      </c>
    </row>
    <row r="66" spans="1:11" ht="12.75">
      <c r="A66" s="193" t="s">
        <v>56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/>
      <c r="K66" s="13"/>
    </row>
    <row r="67" spans="1:11" ht="12.75">
      <c r="A67" s="193" t="s">
        <v>247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224710404</v>
      </c>
      <c r="K67" s="12">
        <f>K8+K9+K41+K66</f>
        <v>222422303</v>
      </c>
    </row>
    <row r="68" spans="1:11" ht="12.75">
      <c r="A68" s="199" t="s">
        <v>91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709086053</v>
      </c>
      <c r="K68" s="14">
        <v>711970107</v>
      </c>
    </row>
    <row r="69" spans="1:11" ht="12.75">
      <c r="A69" s="182" t="s">
        <v>58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6" t="s">
        <v>197</v>
      </c>
      <c r="B70" s="187"/>
      <c r="C70" s="187"/>
      <c r="D70" s="187"/>
      <c r="E70" s="187"/>
      <c r="F70" s="187"/>
      <c r="G70" s="187"/>
      <c r="H70" s="204"/>
      <c r="I70" s="6">
        <v>62</v>
      </c>
      <c r="J70" s="20">
        <f>J71+J72+J73+J79+J80+J83+J86</f>
        <v>198795002</v>
      </c>
      <c r="K70" s="20">
        <f>K71+K72+K73+K79+K80+K83+K86</f>
        <v>191124322</v>
      </c>
    </row>
    <row r="71" spans="1:11" ht="12.75">
      <c r="A71" s="190" t="s">
        <v>145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214658160</v>
      </c>
      <c r="K71" s="13">
        <v>214658160</v>
      </c>
    </row>
    <row r="72" spans="1:11" ht="12.75">
      <c r="A72" s="190" t="s">
        <v>146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/>
      <c r="K72" s="13"/>
    </row>
    <row r="73" spans="1:11" ht="12.75">
      <c r="A73" s="190" t="s">
        <v>147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49646</v>
      </c>
      <c r="K73" s="12">
        <f>K74+K75-K76+K77+K78</f>
        <v>49646</v>
      </c>
    </row>
    <row r="74" spans="1:11" ht="12.75">
      <c r="A74" s="190" t="s">
        <v>148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49646</v>
      </c>
      <c r="K74" s="13">
        <v>49646</v>
      </c>
    </row>
    <row r="75" spans="1:11" ht="12.75">
      <c r="A75" s="190" t="s">
        <v>149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/>
      <c r="K75" s="13"/>
    </row>
    <row r="76" spans="1:11" ht="12.75">
      <c r="A76" s="190" t="s">
        <v>137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/>
      <c r="K76" s="13"/>
    </row>
    <row r="77" spans="1:11" ht="12.75">
      <c r="A77" s="190" t="s">
        <v>138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/>
      <c r="K77" s="13"/>
    </row>
    <row r="78" spans="1:11" ht="12.75">
      <c r="A78" s="190" t="s">
        <v>139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/>
      <c r="K78" s="13"/>
    </row>
    <row r="79" spans="1:11" ht="12.75">
      <c r="A79" s="190" t="s">
        <v>140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/>
      <c r="K79" s="13"/>
    </row>
    <row r="80" spans="1:11" ht="12.75">
      <c r="A80" s="190" t="s">
        <v>244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-9256847</v>
      </c>
      <c r="K80" s="12">
        <f>K81-K82</f>
        <v>-15912804</v>
      </c>
    </row>
    <row r="81" spans="1:11" ht="12.75">
      <c r="A81" s="196" t="s">
        <v>173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174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9256847</v>
      </c>
      <c r="K82" s="13">
        <v>15912804</v>
      </c>
    </row>
    <row r="83" spans="1:11" ht="12.75">
      <c r="A83" s="190" t="s">
        <v>245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-6655957</v>
      </c>
      <c r="K83" s="12">
        <f>K84-K85</f>
        <v>-7670680</v>
      </c>
    </row>
    <row r="84" spans="1:11" ht="12.75">
      <c r="A84" s="196" t="s">
        <v>175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/>
      <c r="K84" s="13"/>
    </row>
    <row r="85" spans="1:11" ht="12.75">
      <c r="A85" s="196" t="s">
        <v>176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6655957</v>
      </c>
      <c r="K85" s="13">
        <v>7670680</v>
      </c>
    </row>
    <row r="86" spans="1:11" ht="12.75">
      <c r="A86" s="190" t="s">
        <v>177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/>
    </row>
    <row r="87" spans="1:11" ht="12.75">
      <c r="A87" s="193" t="s">
        <v>17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1601044</v>
      </c>
      <c r="K87" s="12">
        <f>SUM(K88:K90)</f>
        <v>1513825</v>
      </c>
    </row>
    <row r="88" spans="1:11" ht="12.75">
      <c r="A88" s="190" t="s">
        <v>133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/>
      <c r="K88" s="13"/>
    </row>
    <row r="89" spans="1:11" ht="12.75">
      <c r="A89" s="190" t="s">
        <v>134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/>
      <c r="K89" s="13"/>
    </row>
    <row r="90" spans="1:11" ht="12.75">
      <c r="A90" s="190" t="s">
        <v>135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>
        <v>1601044</v>
      </c>
      <c r="K90" s="13">
        <v>1513825</v>
      </c>
    </row>
    <row r="91" spans="1:11" ht="12.75">
      <c r="A91" s="193" t="s">
        <v>18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22231572</v>
      </c>
      <c r="K91" s="12">
        <f>SUM(K92:K100)</f>
        <v>26816411</v>
      </c>
    </row>
    <row r="92" spans="1:11" ht="12.75">
      <c r="A92" s="190" t="s">
        <v>136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>
        <v>261589</v>
      </c>
      <c r="K92" s="13">
        <v>214615</v>
      </c>
    </row>
    <row r="93" spans="1:11" ht="12.75">
      <c r="A93" s="190" t="s">
        <v>249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>
        <v>21969983</v>
      </c>
      <c r="K93" s="13">
        <v>26601796</v>
      </c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/>
      <c r="K94" s="13"/>
    </row>
    <row r="95" spans="1:11" ht="12.75">
      <c r="A95" s="190" t="s">
        <v>250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/>
    </row>
    <row r="96" spans="1:11" ht="12.75">
      <c r="A96" s="190" t="s">
        <v>251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/>
      <c r="K96" s="13"/>
    </row>
    <row r="97" spans="1:11" ht="12.75">
      <c r="A97" s="190" t="s">
        <v>252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/>
    </row>
    <row r="98" spans="1:11" ht="12.75">
      <c r="A98" s="190" t="s">
        <v>94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/>
    </row>
    <row r="99" spans="1:11" ht="12.75">
      <c r="A99" s="190" t="s">
        <v>92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/>
      <c r="K99" s="13"/>
    </row>
    <row r="100" spans="1:11" ht="12.75">
      <c r="A100" s="190" t="s">
        <v>93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/>
      <c r="K100" s="13"/>
    </row>
    <row r="101" spans="1:11" ht="12.75">
      <c r="A101" s="193" t="s">
        <v>19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2082786</v>
      </c>
      <c r="K101" s="12">
        <f>SUM(K102:K113)</f>
        <v>2748344</v>
      </c>
    </row>
    <row r="102" spans="1:11" ht="12.75">
      <c r="A102" s="190" t="s">
        <v>136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>
        <v>196302</v>
      </c>
      <c r="K102" s="13">
        <v>286367</v>
      </c>
    </row>
    <row r="103" spans="1:11" ht="12.75">
      <c r="A103" s="190" t="s">
        <v>249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>
        <v>1256269</v>
      </c>
      <c r="K103" s="13">
        <v>1872545</v>
      </c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/>
      <c r="K104" s="13"/>
    </row>
    <row r="105" spans="1:11" ht="12.75">
      <c r="A105" s="190" t="s">
        <v>250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>
        <v>1423</v>
      </c>
      <c r="K105" s="13">
        <v>9109</v>
      </c>
    </row>
    <row r="106" spans="1:11" ht="12.75">
      <c r="A106" s="190" t="s">
        <v>251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152957</v>
      </c>
      <c r="K106" s="13">
        <v>248519</v>
      </c>
    </row>
    <row r="107" spans="1:11" ht="12.75">
      <c r="A107" s="190" t="s">
        <v>252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/>
      <c r="K107" s="13"/>
    </row>
    <row r="108" spans="1:11" ht="12.75">
      <c r="A108" s="190" t="s">
        <v>94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95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309210</v>
      </c>
      <c r="K109" s="13">
        <v>146907</v>
      </c>
    </row>
    <row r="110" spans="1:11" ht="12.75">
      <c r="A110" s="190" t="s">
        <v>96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137935</v>
      </c>
      <c r="K110" s="13">
        <v>82780</v>
      </c>
    </row>
    <row r="111" spans="1:11" ht="12.75">
      <c r="A111" s="190" t="s">
        <v>99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/>
      <c r="K111" s="13"/>
    </row>
    <row r="112" spans="1:11" ht="12.75">
      <c r="A112" s="190" t="s">
        <v>97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/>
    </row>
    <row r="113" spans="1:11" ht="12.75">
      <c r="A113" s="190" t="s">
        <v>98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28690</v>
      </c>
      <c r="K113" s="13">
        <v>102117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0</v>
      </c>
      <c r="K114" s="13">
        <v>219401</v>
      </c>
    </row>
    <row r="115" spans="1:11" ht="12.75">
      <c r="A115" s="193" t="s">
        <v>23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224710404</v>
      </c>
      <c r="K115" s="12">
        <f>K70+K87+K91+K101+K114</f>
        <v>222422303</v>
      </c>
    </row>
    <row r="116" spans="1:11" ht="12.75">
      <c r="A116" s="179" t="s">
        <v>57</v>
      </c>
      <c r="B116" s="180"/>
      <c r="C116" s="180"/>
      <c r="D116" s="180"/>
      <c r="E116" s="180"/>
      <c r="F116" s="180"/>
      <c r="G116" s="180"/>
      <c r="H116" s="181"/>
      <c r="I116" s="5">
        <v>108</v>
      </c>
      <c r="J116" s="14">
        <v>709086053</v>
      </c>
      <c r="K116" s="14">
        <v>711970107</v>
      </c>
    </row>
    <row r="117" spans="1:11" ht="12.75">
      <c r="A117" s="182" t="s">
        <v>287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86" t="s">
        <v>191</v>
      </c>
      <c r="B118" s="187"/>
      <c r="C118" s="187"/>
      <c r="D118" s="187"/>
      <c r="E118" s="187"/>
      <c r="F118" s="187"/>
      <c r="G118" s="187"/>
      <c r="H118" s="187"/>
      <c r="I118" s="188"/>
      <c r="J118" s="188"/>
      <c r="K118" s="189"/>
    </row>
    <row r="119" spans="1:11" ht="12.75">
      <c r="A119" s="190" t="s">
        <v>6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/>
      <c r="K119" s="13"/>
    </row>
    <row r="120" spans="1:11" ht="12.75">
      <c r="A120" s="174" t="s">
        <v>7</v>
      </c>
      <c r="B120" s="175"/>
      <c r="C120" s="175"/>
      <c r="D120" s="175"/>
      <c r="E120" s="175"/>
      <c r="F120" s="175"/>
      <c r="G120" s="175"/>
      <c r="H120" s="17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7" t="s">
        <v>100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2.75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36">
      <selection activeCell="J25" sqref="J25"/>
    </sheetView>
  </sheetViews>
  <sheetFormatPr defaultColWidth="9.140625" defaultRowHeight="12.75"/>
  <sheetData>
    <row r="1" spans="1:11" ht="12.75">
      <c r="A1" s="215" t="s">
        <v>158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33" t="s">
        <v>342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4" t="s">
        <v>341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24" thickBot="1">
      <c r="A5" s="237" t="s">
        <v>59</v>
      </c>
      <c r="B5" s="237"/>
      <c r="C5" s="237"/>
      <c r="D5" s="237"/>
      <c r="E5" s="237"/>
      <c r="F5" s="237"/>
      <c r="G5" s="237"/>
      <c r="H5" s="237"/>
      <c r="I5" s="77" t="s">
        <v>288</v>
      </c>
      <c r="J5" s="79" t="s">
        <v>154</v>
      </c>
      <c r="K5" s="79" t="s">
        <v>155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186" t="s">
        <v>24</v>
      </c>
      <c r="B7" s="187"/>
      <c r="C7" s="187"/>
      <c r="D7" s="187"/>
      <c r="E7" s="187"/>
      <c r="F7" s="187"/>
      <c r="G7" s="187"/>
      <c r="H7" s="204"/>
      <c r="I7" s="6">
        <v>111</v>
      </c>
      <c r="J7" s="20">
        <f>SUM(J8:J9)</f>
        <v>1797373</v>
      </c>
      <c r="K7" s="20">
        <f>SUM(K8:K9)</f>
        <v>3141435</v>
      </c>
    </row>
    <row r="8" spans="1:11" ht="12.75">
      <c r="A8" s="193" t="s">
        <v>156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1739900</v>
      </c>
      <c r="K8" s="13">
        <v>1666989</v>
      </c>
    </row>
    <row r="9" spans="1:11" ht="12.75">
      <c r="A9" s="193" t="s">
        <v>104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57473</v>
      </c>
      <c r="K9" s="13">
        <v>1474446</v>
      </c>
    </row>
    <row r="10" spans="1:11" ht="12.75">
      <c r="A10" s="193" t="s">
        <v>10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7896964</v>
      </c>
      <c r="K10" s="12">
        <f>K11+K12+K16+K20+K21+K22+K25+K26</f>
        <v>9531134</v>
      </c>
    </row>
    <row r="11" spans="1:11" ht="12.75">
      <c r="A11" s="193" t="s">
        <v>105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20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1428344</v>
      </c>
      <c r="K12" s="12">
        <f>SUM(K13:K15)</f>
        <v>1345774</v>
      </c>
    </row>
    <row r="13" spans="1:11" ht="12.75">
      <c r="A13" s="190" t="s">
        <v>150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576732</v>
      </c>
      <c r="K13" s="13">
        <v>574318</v>
      </c>
    </row>
    <row r="14" spans="1:11" ht="12.75">
      <c r="A14" s="190" t="s">
        <v>151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>
        <v>137401</v>
      </c>
      <c r="K14" s="13">
        <v>113616</v>
      </c>
    </row>
    <row r="15" spans="1:11" ht="12.75">
      <c r="A15" s="190" t="s">
        <v>61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714211</v>
      </c>
      <c r="K15" s="13">
        <v>657840</v>
      </c>
    </row>
    <row r="16" spans="1:11" ht="12.75">
      <c r="A16" s="193" t="s">
        <v>21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3282191</v>
      </c>
      <c r="K16" s="12">
        <f>SUM(K17:K19)</f>
        <v>3229065</v>
      </c>
    </row>
    <row r="17" spans="1:11" ht="12.75">
      <c r="A17" s="190" t="s">
        <v>62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1991801</v>
      </c>
      <c r="K17" s="13">
        <v>1999063</v>
      </c>
    </row>
    <row r="18" spans="1:11" ht="12.75">
      <c r="A18" s="190" t="s">
        <v>63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808723</v>
      </c>
      <c r="K18" s="13">
        <v>756112</v>
      </c>
    </row>
    <row r="19" spans="1:11" ht="12.75">
      <c r="A19" s="190" t="s">
        <v>64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481667</v>
      </c>
      <c r="K19" s="13">
        <v>473890</v>
      </c>
    </row>
    <row r="20" spans="1:11" ht="12.75">
      <c r="A20" s="193" t="s">
        <v>106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2481719</v>
      </c>
      <c r="K20" s="13">
        <v>2492189</v>
      </c>
    </row>
    <row r="21" spans="1:11" ht="12.75">
      <c r="A21" s="193" t="s">
        <v>107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510471</v>
      </c>
      <c r="K21" s="13">
        <v>404484</v>
      </c>
    </row>
    <row r="22" spans="1:11" ht="12.75">
      <c r="A22" s="193" t="s">
        <v>22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2828</v>
      </c>
      <c r="K22" s="12">
        <f>SUM(K23:K24)</f>
        <v>0</v>
      </c>
    </row>
    <row r="23" spans="1:11" ht="12.75">
      <c r="A23" s="190" t="s">
        <v>141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/>
      <c r="K23" s="13"/>
    </row>
    <row r="24" spans="1:11" ht="12.75">
      <c r="A24" s="190" t="s">
        <v>142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2828</v>
      </c>
      <c r="K24" s="13"/>
    </row>
    <row r="25" spans="1:11" ht="12.75">
      <c r="A25" s="193" t="s">
        <v>108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0</v>
      </c>
      <c r="K25" s="13">
        <v>219401</v>
      </c>
    </row>
    <row r="26" spans="1:11" ht="12.75">
      <c r="A26" s="193" t="s">
        <v>50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191411</v>
      </c>
      <c r="K26" s="13">
        <v>1840221</v>
      </c>
    </row>
    <row r="27" spans="1:11" ht="12.75">
      <c r="A27" s="193" t="s">
        <v>219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111657</v>
      </c>
      <c r="K27" s="12">
        <f>SUM(K28:K32)</f>
        <v>1327</v>
      </c>
    </row>
    <row r="28" spans="1:11" ht="12.75">
      <c r="A28" s="193" t="s">
        <v>233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5956</v>
      </c>
      <c r="K28" s="13">
        <v>0</v>
      </c>
    </row>
    <row r="29" spans="1:11" ht="12.75">
      <c r="A29" s="193" t="s">
        <v>159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105701</v>
      </c>
      <c r="K29" s="13">
        <v>1327</v>
      </c>
    </row>
    <row r="30" spans="1:11" ht="12.75">
      <c r="A30" s="193" t="s">
        <v>143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229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144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220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668023</v>
      </c>
      <c r="K33" s="12">
        <f>SUM(K34:K37)</f>
        <v>1282308</v>
      </c>
    </row>
    <row r="34" spans="1:11" ht="12.75">
      <c r="A34" s="193" t="s">
        <v>66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0</v>
      </c>
      <c r="K34" s="13">
        <v>43092</v>
      </c>
    </row>
    <row r="35" spans="1:11" ht="12.75">
      <c r="A35" s="193" t="s">
        <v>65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668023</v>
      </c>
      <c r="K35" s="13">
        <v>1239216</v>
      </c>
    </row>
    <row r="36" spans="1:11" ht="12.75">
      <c r="A36" s="193" t="s">
        <v>230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67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201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202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231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232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221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1909030</v>
      </c>
      <c r="K42" s="12">
        <f>K7+K27+K38+K40</f>
        <v>3142762</v>
      </c>
    </row>
    <row r="43" spans="1:11" ht="12.75">
      <c r="A43" s="193" t="s">
        <v>222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8564987</v>
      </c>
      <c r="K43" s="12">
        <f>K10+K33+K39+K41</f>
        <v>10813442</v>
      </c>
    </row>
    <row r="44" spans="1:11" ht="12.75">
      <c r="A44" s="193" t="s">
        <v>242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-6655957</v>
      </c>
      <c r="K44" s="12">
        <f>K42-K43</f>
        <v>-7670680</v>
      </c>
    </row>
    <row r="45" spans="1:11" ht="12.75">
      <c r="A45" s="196" t="s">
        <v>224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6" t="s">
        <v>225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6655957</v>
      </c>
      <c r="K46" s="12">
        <f>IF(K43&gt;K42,K43-K42,0)</f>
        <v>7670680</v>
      </c>
    </row>
    <row r="47" spans="1:11" ht="12.75">
      <c r="A47" s="193" t="s">
        <v>223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243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-6655957</v>
      </c>
      <c r="K48" s="12">
        <f>K44-K47</f>
        <v>-7670680</v>
      </c>
    </row>
    <row r="49" spans="1:11" ht="12.75">
      <c r="A49" s="196" t="s">
        <v>198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0" t="s">
        <v>226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6655957</v>
      </c>
      <c r="K50" s="18">
        <f>IF(K48&lt;0,-K48,0)</f>
        <v>7670680</v>
      </c>
    </row>
    <row r="51" spans="1:11" ht="12.75">
      <c r="A51" s="182" t="s">
        <v>118</v>
      </c>
      <c r="B51" s="183"/>
      <c r="C51" s="183"/>
      <c r="D51" s="183"/>
      <c r="E51" s="183"/>
      <c r="F51" s="183"/>
      <c r="G51" s="183"/>
      <c r="H51" s="183"/>
      <c r="I51" s="228"/>
      <c r="J51" s="228"/>
      <c r="K51" s="229"/>
    </row>
    <row r="52" spans="1:11" ht="12.75">
      <c r="A52" s="186" t="s">
        <v>192</v>
      </c>
      <c r="B52" s="187"/>
      <c r="C52" s="187"/>
      <c r="D52" s="187"/>
      <c r="E52" s="187"/>
      <c r="F52" s="187"/>
      <c r="G52" s="187"/>
      <c r="H52" s="187"/>
      <c r="I52" s="188"/>
      <c r="J52" s="188"/>
      <c r="K52" s="189"/>
    </row>
    <row r="53" spans="1:11" ht="12.75">
      <c r="A53" s="222" t="s">
        <v>240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241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82" t="s">
        <v>195</v>
      </c>
      <c r="B55" s="183"/>
      <c r="C55" s="183"/>
      <c r="D55" s="183"/>
      <c r="E55" s="183"/>
      <c r="F55" s="183"/>
      <c r="G55" s="183"/>
      <c r="H55" s="183"/>
      <c r="I55" s="228"/>
      <c r="J55" s="228"/>
      <c r="K55" s="229"/>
    </row>
    <row r="56" spans="1:11" ht="12.75">
      <c r="A56" s="186" t="s">
        <v>210</v>
      </c>
      <c r="B56" s="187"/>
      <c r="C56" s="187"/>
      <c r="D56" s="187"/>
      <c r="E56" s="187"/>
      <c r="F56" s="187"/>
      <c r="G56" s="187"/>
      <c r="H56" s="204"/>
      <c r="I56" s="21">
        <v>157</v>
      </c>
      <c r="J56" s="11"/>
      <c r="K56" s="11">
        <v>-7670680</v>
      </c>
    </row>
    <row r="57" spans="1:11" ht="12.75">
      <c r="A57" s="193" t="s">
        <v>227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234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235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43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236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237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238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239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228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199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200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0</v>
      </c>
      <c r="K67" s="18">
        <f>K56+K66</f>
        <v>-7670680</v>
      </c>
    </row>
    <row r="68" spans="1:11" ht="12.75">
      <c r="A68" s="182" t="s">
        <v>194</v>
      </c>
      <c r="B68" s="183"/>
      <c r="C68" s="183"/>
      <c r="D68" s="183"/>
      <c r="E68" s="183"/>
      <c r="F68" s="183"/>
      <c r="G68" s="183"/>
      <c r="H68" s="183"/>
      <c r="I68" s="228"/>
      <c r="J68" s="228"/>
      <c r="K68" s="229"/>
    </row>
    <row r="69" spans="1:11" ht="12.75">
      <c r="A69" s="186" t="s">
        <v>193</v>
      </c>
      <c r="B69" s="187"/>
      <c r="C69" s="187"/>
      <c r="D69" s="187"/>
      <c r="E69" s="187"/>
      <c r="F69" s="187"/>
      <c r="G69" s="187"/>
      <c r="H69" s="187"/>
      <c r="I69" s="188"/>
      <c r="J69" s="188"/>
      <c r="K69" s="189"/>
    </row>
    <row r="70" spans="1:11" ht="12.75">
      <c r="A70" s="222" t="s">
        <v>240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241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8">
      <selection activeCell="K12" sqref="K12"/>
    </sheetView>
  </sheetViews>
  <sheetFormatPr defaultColWidth="9.140625" defaultRowHeight="12.75"/>
  <sheetData>
    <row r="1" spans="1:11" ht="12.75">
      <c r="A1" s="244" t="s">
        <v>168</v>
      </c>
      <c r="B1" s="245"/>
      <c r="C1" s="245"/>
      <c r="D1" s="245"/>
      <c r="E1" s="245"/>
      <c r="F1" s="245"/>
      <c r="G1" s="245"/>
      <c r="H1" s="245"/>
      <c r="I1" s="245"/>
      <c r="J1" s="246"/>
      <c r="K1" s="217"/>
    </row>
    <row r="2" spans="1:11" ht="12.75">
      <c r="A2" s="248" t="s">
        <v>339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0" t="s">
        <v>340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42" t="s">
        <v>59</v>
      </c>
      <c r="B5" s="242"/>
      <c r="C5" s="242"/>
      <c r="D5" s="242"/>
      <c r="E5" s="242"/>
      <c r="F5" s="242"/>
      <c r="G5" s="242"/>
      <c r="H5" s="242"/>
      <c r="I5" s="87" t="s">
        <v>288</v>
      </c>
      <c r="J5" s="88" t="s">
        <v>154</v>
      </c>
      <c r="K5" s="88" t="s">
        <v>155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89">
        <v>2</v>
      </c>
      <c r="J6" s="90" t="s">
        <v>292</v>
      </c>
      <c r="K6" s="90" t="s">
        <v>293</v>
      </c>
    </row>
    <row r="7" spans="1:11" ht="12.75">
      <c r="A7" s="238" t="s">
        <v>160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90" t="s">
        <v>38</v>
      </c>
      <c r="B8" s="191"/>
      <c r="C8" s="191"/>
      <c r="D8" s="191"/>
      <c r="E8" s="191"/>
      <c r="F8" s="191"/>
      <c r="G8" s="191"/>
      <c r="H8" s="191"/>
      <c r="I8" s="4">
        <v>1</v>
      </c>
      <c r="J8" s="8">
        <v>-6655956</v>
      </c>
      <c r="K8" s="13">
        <v>-7670680</v>
      </c>
    </row>
    <row r="9" spans="1:11" ht="12.75">
      <c r="A9" s="190" t="s">
        <v>39</v>
      </c>
      <c r="B9" s="191"/>
      <c r="C9" s="191"/>
      <c r="D9" s="191"/>
      <c r="E9" s="191"/>
      <c r="F9" s="191"/>
      <c r="G9" s="191"/>
      <c r="H9" s="191"/>
      <c r="I9" s="4">
        <v>2</v>
      </c>
      <c r="J9" s="8">
        <v>2481719</v>
      </c>
      <c r="K9" s="13">
        <v>2492189</v>
      </c>
    </row>
    <row r="10" spans="1:11" ht="12.75">
      <c r="A10" s="190" t="s">
        <v>40</v>
      </c>
      <c r="B10" s="191"/>
      <c r="C10" s="191"/>
      <c r="D10" s="191"/>
      <c r="E10" s="191"/>
      <c r="F10" s="191"/>
      <c r="G10" s="191"/>
      <c r="H10" s="191"/>
      <c r="I10" s="4">
        <v>3</v>
      </c>
      <c r="J10" s="8">
        <v>68941</v>
      </c>
      <c r="K10" s="13">
        <v>596419</v>
      </c>
    </row>
    <row r="11" spans="1:11" ht="12.75">
      <c r="A11" s="190" t="s">
        <v>41</v>
      </c>
      <c r="B11" s="191"/>
      <c r="C11" s="191"/>
      <c r="D11" s="191"/>
      <c r="E11" s="191"/>
      <c r="F11" s="191"/>
      <c r="G11" s="191"/>
      <c r="H11" s="191"/>
      <c r="I11" s="4">
        <v>4</v>
      </c>
      <c r="J11" s="8">
        <v>213275</v>
      </c>
      <c r="K11" s="13"/>
    </row>
    <row r="12" spans="1:11" ht="12.75">
      <c r="A12" s="190" t="s">
        <v>42</v>
      </c>
      <c r="B12" s="191"/>
      <c r="C12" s="191"/>
      <c r="D12" s="191"/>
      <c r="E12" s="191"/>
      <c r="F12" s="191"/>
      <c r="G12" s="191"/>
      <c r="H12" s="191"/>
      <c r="I12" s="4">
        <v>5</v>
      </c>
      <c r="J12" s="8">
        <v>9651</v>
      </c>
      <c r="K12" s="13"/>
    </row>
    <row r="13" spans="1:11" ht="12.75">
      <c r="A13" s="190" t="s">
        <v>51</v>
      </c>
      <c r="B13" s="191"/>
      <c r="C13" s="191"/>
      <c r="D13" s="191"/>
      <c r="E13" s="191"/>
      <c r="F13" s="191"/>
      <c r="G13" s="191"/>
      <c r="H13" s="191"/>
      <c r="I13" s="4">
        <v>6</v>
      </c>
      <c r="J13" s="8">
        <v>117830</v>
      </c>
      <c r="K13" s="13">
        <v>219401</v>
      </c>
    </row>
    <row r="14" spans="1:11" ht="12.75">
      <c r="A14" s="193" t="s">
        <v>161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-3764540</v>
      </c>
      <c r="K14" s="12">
        <f>SUM(K8:K13)</f>
        <v>-4362671</v>
      </c>
    </row>
    <row r="15" spans="1:11" ht="12.75">
      <c r="A15" s="190" t="s">
        <v>52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>
        <v>40783</v>
      </c>
    </row>
    <row r="16" spans="1:11" ht="12.75">
      <c r="A16" s="190" t="s">
        <v>53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>
        <v>124393</v>
      </c>
    </row>
    <row r="17" spans="1:11" ht="12.75">
      <c r="A17" s="190" t="s">
        <v>54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>
        <v>560</v>
      </c>
    </row>
    <row r="18" spans="1:11" ht="12.75">
      <c r="A18" s="190" t="s">
        <v>55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>
        <v>268278</v>
      </c>
      <c r="K18" s="13">
        <v>84236</v>
      </c>
    </row>
    <row r="19" spans="1:11" ht="12.75">
      <c r="A19" s="193" t="s">
        <v>162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268278</v>
      </c>
      <c r="K19" s="12">
        <f>SUM(K15:K18)</f>
        <v>249972</v>
      </c>
    </row>
    <row r="20" spans="1:11" ht="12.75">
      <c r="A20" s="193" t="s">
        <v>34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3" t="s">
        <v>35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4032818</v>
      </c>
      <c r="K21" s="12">
        <f>IF(K19&gt;K14,K19-K14,0)</f>
        <v>4612643</v>
      </c>
    </row>
    <row r="22" spans="1:11" ht="12.75">
      <c r="A22" s="238" t="s">
        <v>163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>
      <c r="A23" s="190" t="s">
        <v>183</v>
      </c>
      <c r="B23" s="191"/>
      <c r="C23" s="191"/>
      <c r="D23" s="191"/>
      <c r="E23" s="191"/>
      <c r="F23" s="191"/>
      <c r="G23" s="191"/>
      <c r="H23" s="191"/>
      <c r="I23" s="4">
        <v>15</v>
      </c>
      <c r="J23" s="8"/>
      <c r="K23" s="13"/>
    </row>
    <row r="24" spans="1:11" ht="12.75">
      <c r="A24" s="190" t="s">
        <v>184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185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186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187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3" t="s">
        <v>172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90" t="s">
        <v>119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44664</v>
      </c>
      <c r="K29" s="13">
        <v>15400</v>
      </c>
    </row>
    <row r="30" spans="1:11" ht="12.75">
      <c r="A30" s="190" t="s">
        <v>120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14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44664</v>
      </c>
      <c r="K32" s="12">
        <f>SUM(K29:K31)</f>
        <v>15400</v>
      </c>
    </row>
    <row r="33" spans="1:11" ht="12.75">
      <c r="A33" s="193" t="s">
        <v>36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37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44664</v>
      </c>
      <c r="K34" s="12">
        <f>IF(K32&gt;K28,K32-K28,0)</f>
        <v>15400</v>
      </c>
    </row>
    <row r="35" spans="1:11" ht="12.75">
      <c r="A35" s="238" t="s">
        <v>164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ht="12.75">
      <c r="A36" s="190" t="s">
        <v>178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/>
      <c r="K36" s="13"/>
    </row>
    <row r="37" spans="1:11" ht="12.75">
      <c r="A37" s="190" t="s">
        <v>27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>
        <v>3712500</v>
      </c>
      <c r="K37" s="13">
        <v>4749000</v>
      </c>
    </row>
    <row r="38" spans="1:11" ht="12.75">
      <c r="A38" s="190" t="s">
        <v>28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3" t="s">
        <v>68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3712500</v>
      </c>
      <c r="K39" s="12">
        <f>SUM(K36:K38)</f>
        <v>4749000</v>
      </c>
    </row>
    <row r="40" spans="1:11" ht="12.75">
      <c r="A40" s="190" t="s">
        <v>29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/>
      <c r="K40" s="13">
        <v>54239</v>
      </c>
    </row>
    <row r="41" spans="1:11" ht="12.75">
      <c r="A41" s="190" t="s">
        <v>30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31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32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33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3" t="s">
        <v>69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0</v>
      </c>
      <c r="K45" s="12">
        <f>SUM(K40:K44)</f>
        <v>54239</v>
      </c>
    </row>
    <row r="46" spans="1:11" ht="12.75">
      <c r="A46" s="193" t="s">
        <v>15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3712500</v>
      </c>
      <c r="K46" s="12">
        <f>IF(K39&gt;K45,K39-K45,0)</f>
        <v>4694761</v>
      </c>
    </row>
    <row r="47" spans="1:11" ht="12.75">
      <c r="A47" s="193" t="s">
        <v>16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/>
    </row>
    <row r="48" spans="1:11" ht="12.75">
      <c r="A48" s="190" t="s">
        <v>70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66718</v>
      </c>
    </row>
    <row r="49" spans="1:11" ht="12.75">
      <c r="A49" s="190" t="s">
        <v>71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364982</v>
      </c>
      <c r="K49" s="12">
        <f>IF(K21-K20+K34-K33+K47-K46&gt;0,K21-K20+K34-K33+K47-K46,0)</f>
        <v>0</v>
      </c>
    </row>
    <row r="50" spans="1:11" ht="12.75">
      <c r="A50" s="190" t="s">
        <v>165</v>
      </c>
      <c r="B50" s="191"/>
      <c r="C50" s="191"/>
      <c r="D50" s="191"/>
      <c r="E50" s="191"/>
      <c r="F50" s="191"/>
      <c r="G50" s="191"/>
      <c r="H50" s="191"/>
      <c r="I50" s="4">
        <v>41</v>
      </c>
      <c r="J50" s="8">
        <v>389882</v>
      </c>
      <c r="K50" s="13">
        <v>24900</v>
      </c>
    </row>
    <row r="51" spans="1:11" ht="12.75">
      <c r="A51" s="190" t="s">
        <v>180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>
        <v>66718</v>
      </c>
    </row>
    <row r="52" spans="1:11" ht="12.75">
      <c r="A52" s="190" t="s">
        <v>181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>
        <v>364982</v>
      </c>
      <c r="K52" s="13"/>
    </row>
    <row r="53" spans="1:11" ht="12.75">
      <c r="A53" s="174" t="s">
        <v>182</v>
      </c>
      <c r="B53" s="175"/>
      <c r="C53" s="175"/>
      <c r="D53" s="175"/>
      <c r="E53" s="175"/>
      <c r="F53" s="175"/>
      <c r="G53" s="175"/>
      <c r="H53" s="175"/>
      <c r="I53" s="7">
        <v>44</v>
      </c>
      <c r="J53" s="10">
        <f>J50+J51-J52</f>
        <v>24900</v>
      </c>
      <c r="K53" s="18">
        <f>K50+K51-K52</f>
        <v>91618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34">
      <selection activeCell="K11" sqref="K11"/>
    </sheetView>
  </sheetViews>
  <sheetFormatPr defaultColWidth="9.140625" defaultRowHeight="12.75"/>
  <sheetData>
    <row r="1" spans="1:11" ht="12.75">
      <c r="A1" s="244" t="s">
        <v>203</v>
      </c>
      <c r="B1" s="245"/>
      <c r="C1" s="245"/>
      <c r="D1" s="245"/>
      <c r="E1" s="245"/>
      <c r="F1" s="245"/>
      <c r="G1" s="245"/>
      <c r="H1" s="245"/>
      <c r="I1" s="245"/>
      <c r="J1" s="246"/>
      <c r="K1" s="257"/>
    </row>
    <row r="2" spans="1:11" ht="12.75">
      <c r="A2" s="248" t="s">
        <v>339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0" t="s">
        <v>340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42" t="s">
        <v>59</v>
      </c>
      <c r="B5" s="242"/>
      <c r="C5" s="242"/>
      <c r="D5" s="242"/>
      <c r="E5" s="242"/>
      <c r="F5" s="242"/>
      <c r="G5" s="242"/>
      <c r="H5" s="242"/>
      <c r="I5" s="87" t="s">
        <v>288</v>
      </c>
      <c r="J5" s="88" t="s">
        <v>154</v>
      </c>
      <c r="K5" s="88" t="s">
        <v>155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89">
        <v>2</v>
      </c>
      <c r="J6" s="90" t="s">
        <v>292</v>
      </c>
      <c r="K6" s="90" t="s">
        <v>293</v>
      </c>
    </row>
    <row r="7" spans="1:11" ht="12.75">
      <c r="A7" s="238" t="s">
        <v>160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90" t="s">
        <v>205</v>
      </c>
      <c r="B8" s="191"/>
      <c r="C8" s="191"/>
      <c r="D8" s="191"/>
      <c r="E8" s="191"/>
      <c r="F8" s="191"/>
      <c r="G8" s="191"/>
      <c r="H8" s="191"/>
      <c r="I8" s="4">
        <v>1</v>
      </c>
      <c r="J8" s="8">
        <v>216229</v>
      </c>
      <c r="K8" s="13">
        <v>1520026</v>
      </c>
    </row>
    <row r="9" spans="1:11" ht="12.75">
      <c r="A9" s="190" t="s">
        <v>123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124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125</v>
      </c>
      <c r="B11" s="191"/>
      <c r="C11" s="191"/>
      <c r="D11" s="191"/>
      <c r="E11" s="191"/>
      <c r="F11" s="191"/>
      <c r="G11" s="191"/>
      <c r="H11" s="191"/>
      <c r="I11" s="4">
        <v>4</v>
      </c>
      <c r="J11" s="8">
        <v>161448</v>
      </c>
      <c r="K11" s="13">
        <v>35000</v>
      </c>
    </row>
    <row r="12" spans="1:11" ht="12.75">
      <c r="A12" s="190" t="s">
        <v>126</v>
      </c>
      <c r="B12" s="191"/>
      <c r="C12" s="191"/>
      <c r="D12" s="191"/>
      <c r="E12" s="191"/>
      <c r="F12" s="191"/>
      <c r="G12" s="191"/>
      <c r="H12" s="191"/>
      <c r="I12" s="4">
        <v>5</v>
      </c>
      <c r="J12" s="8">
        <v>1865483</v>
      </c>
      <c r="K12" s="13">
        <v>81688</v>
      </c>
    </row>
    <row r="13" spans="1:11" ht="12.75">
      <c r="A13" s="193" t="s">
        <v>204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2243160</v>
      </c>
      <c r="K13" s="12">
        <f>SUM(K8:K12)</f>
        <v>1636714</v>
      </c>
    </row>
    <row r="14" spans="1:11" ht="12.75">
      <c r="A14" s="190" t="s">
        <v>127</v>
      </c>
      <c r="B14" s="191"/>
      <c r="C14" s="191"/>
      <c r="D14" s="191"/>
      <c r="E14" s="191"/>
      <c r="F14" s="191"/>
      <c r="G14" s="191"/>
      <c r="H14" s="191"/>
      <c r="I14" s="4">
        <v>7</v>
      </c>
      <c r="J14" s="8">
        <v>1749198</v>
      </c>
      <c r="K14" s="13">
        <v>1667276</v>
      </c>
    </row>
    <row r="15" spans="1:11" ht="12.75">
      <c r="A15" s="190" t="s">
        <v>128</v>
      </c>
      <c r="B15" s="191"/>
      <c r="C15" s="191"/>
      <c r="D15" s="191"/>
      <c r="E15" s="191"/>
      <c r="F15" s="191"/>
      <c r="G15" s="191"/>
      <c r="H15" s="191"/>
      <c r="I15" s="4">
        <v>8</v>
      </c>
      <c r="J15" s="8">
        <v>3519650</v>
      </c>
      <c r="K15" s="13">
        <v>3680603</v>
      </c>
    </row>
    <row r="16" spans="1:11" ht="12.75">
      <c r="A16" s="190" t="s">
        <v>129</v>
      </c>
      <c r="B16" s="191"/>
      <c r="C16" s="191"/>
      <c r="D16" s="191"/>
      <c r="E16" s="191"/>
      <c r="F16" s="191"/>
      <c r="G16" s="191"/>
      <c r="H16" s="191"/>
      <c r="I16" s="4">
        <v>9</v>
      </c>
      <c r="J16" s="8">
        <v>31872</v>
      </c>
      <c r="K16" s="13">
        <v>35516</v>
      </c>
    </row>
    <row r="17" spans="1:11" ht="12.75">
      <c r="A17" s="190" t="s">
        <v>130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>
        <v>128537</v>
      </c>
      <c r="K17" s="13">
        <v>211155</v>
      </c>
    </row>
    <row r="18" spans="1:11" ht="12.75">
      <c r="A18" s="190" t="s">
        <v>131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>
        <v>59811</v>
      </c>
      <c r="K18" s="13">
        <v>102646</v>
      </c>
    </row>
    <row r="19" spans="1:11" ht="12.75">
      <c r="A19" s="190" t="s">
        <v>132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>
        <v>786910</v>
      </c>
      <c r="K19" s="13">
        <v>552161</v>
      </c>
    </row>
    <row r="20" spans="1:11" ht="12.75">
      <c r="A20" s="193" t="s">
        <v>45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6275978</v>
      </c>
      <c r="K20" s="12">
        <f>SUM(K14:K19)</f>
        <v>6249357</v>
      </c>
    </row>
    <row r="21" spans="1:11" ht="12.75">
      <c r="A21" s="193" t="s">
        <v>109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110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4032818</v>
      </c>
      <c r="K22" s="12">
        <f>IF(K20&gt;K13,K20-K13,0)</f>
        <v>4612643</v>
      </c>
    </row>
    <row r="23" spans="1:11" ht="12.75">
      <c r="A23" s="238" t="s">
        <v>163</v>
      </c>
      <c r="B23" s="239"/>
      <c r="C23" s="239"/>
      <c r="D23" s="239"/>
      <c r="E23" s="239"/>
      <c r="F23" s="239"/>
      <c r="G23" s="239"/>
      <c r="H23" s="239"/>
      <c r="I23" s="240"/>
      <c r="J23" s="240"/>
      <c r="K23" s="241"/>
    </row>
    <row r="24" spans="1:11" ht="12.75">
      <c r="A24" s="190" t="s">
        <v>169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170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46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47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171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93" t="s">
        <v>117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>
        <v>44664</v>
      </c>
      <c r="K30" s="13">
        <v>15400</v>
      </c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93" t="s">
        <v>48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44664</v>
      </c>
      <c r="K33" s="12">
        <f>SUM(K30:K32)</f>
        <v>15400</v>
      </c>
    </row>
    <row r="34" spans="1:11" ht="12.75">
      <c r="A34" s="193" t="s">
        <v>111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112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44664</v>
      </c>
      <c r="K35" s="12">
        <f>IF(K33&gt;K29,K33-K29,0)</f>
        <v>15400</v>
      </c>
    </row>
    <row r="36" spans="1:11" ht="12.75">
      <c r="A36" s="238" t="s">
        <v>164</v>
      </c>
      <c r="B36" s="239"/>
      <c r="C36" s="239"/>
      <c r="D36" s="239"/>
      <c r="E36" s="239"/>
      <c r="F36" s="239"/>
      <c r="G36" s="239"/>
      <c r="H36" s="239"/>
      <c r="I36" s="240">
        <v>0</v>
      </c>
      <c r="J36" s="240"/>
      <c r="K36" s="241"/>
    </row>
    <row r="37" spans="1:11" ht="12.75">
      <c r="A37" s="190" t="s">
        <v>178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27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>
        <v>3712500</v>
      </c>
      <c r="K38" s="13">
        <v>4749000</v>
      </c>
    </row>
    <row r="39" spans="1:11" ht="12.75">
      <c r="A39" s="190" t="s">
        <v>28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93" t="s">
        <v>49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3712500</v>
      </c>
      <c r="K40" s="12">
        <f>SUM(K37:K39)</f>
        <v>4749000</v>
      </c>
    </row>
    <row r="41" spans="1:11" ht="12.75">
      <c r="A41" s="190" t="s">
        <v>29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>
        <v>54239</v>
      </c>
    </row>
    <row r="42" spans="1:11" ht="12.75">
      <c r="A42" s="190" t="s">
        <v>30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31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32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33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93" t="s">
        <v>152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54239</v>
      </c>
    </row>
    <row r="47" spans="1:11" ht="12.75">
      <c r="A47" s="193" t="s">
        <v>166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3712500</v>
      </c>
      <c r="K47" s="12">
        <f>IF(K40&gt;K46,K40-K46,0)</f>
        <v>4694761</v>
      </c>
    </row>
    <row r="48" spans="1:11" ht="12.75">
      <c r="A48" s="193" t="s">
        <v>167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153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66718</v>
      </c>
    </row>
    <row r="50" spans="1:11" ht="12.75">
      <c r="A50" s="193" t="s">
        <v>13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364982</v>
      </c>
      <c r="K50" s="12">
        <f>IF(K22-K21+K35-K34+K48-K47&gt;0,K22-K21+K35-K34+K48-K47,0)</f>
        <v>0</v>
      </c>
    </row>
    <row r="51" spans="1:11" ht="12.75">
      <c r="A51" s="193" t="s">
        <v>165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>
        <v>389882</v>
      </c>
      <c r="K51" s="13">
        <v>24900</v>
      </c>
    </row>
    <row r="52" spans="1:11" ht="12.75">
      <c r="A52" s="193" t="s">
        <v>180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>
        <v>66718</v>
      </c>
    </row>
    <row r="53" spans="1:11" ht="12.75">
      <c r="A53" s="193" t="s">
        <v>181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>
        <v>364982</v>
      </c>
      <c r="K53" s="13"/>
    </row>
    <row r="54" spans="1:11" ht="12.75">
      <c r="A54" s="199" t="s">
        <v>182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24900</v>
      </c>
      <c r="K54" s="18">
        <f>K51+K52-K53</f>
        <v>91618</v>
      </c>
    </row>
    <row r="55" spans="1:11" ht="12.75">
      <c r="A55" s="91" t="s">
        <v>179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4" width="9.140625" style="98" customWidth="1"/>
    <col min="5" max="5" width="10.281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3" t="s">
        <v>290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97"/>
    </row>
    <row r="2" spans="1:12" ht="15.75">
      <c r="A2" s="95"/>
      <c r="B2" s="96"/>
      <c r="C2" s="260" t="s">
        <v>291</v>
      </c>
      <c r="D2" s="260"/>
      <c r="E2" s="100">
        <v>40179</v>
      </c>
      <c r="F2" s="99" t="s">
        <v>256</v>
      </c>
      <c r="G2" s="261">
        <v>40543</v>
      </c>
      <c r="H2" s="262"/>
      <c r="I2" s="96"/>
      <c r="J2" s="96"/>
      <c r="K2" s="96"/>
      <c r="L2" s="101"/>
    </row>
    <row r="3" spans="1:11" ht="24" thickBot="1">
      <c r="A3" s="263" t="s">
        <v>59</v>
      </c>
      <c r="B3" s="263"/>
      <c r="C3" s="263"/>
      <c r="D3" s="263"/>
      <c r="E3" s="263"/>
      <c r="F3" s="263"/>
      <c r="G3" s="263"/>
      <c r="H3" s="263"/>
      <c r="I3" s="102" t="s">
        <v>314</v>
      </c>
      <c r="J3" s="103" t="s">
        <v>154</v>
      </c>
      <c r="K3" s="103" t="s">
        <v>155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105">
        <v>2</v>
      </c>
      <c r="J4" s="104" t="s">
        <v>292</v>
      </c>
      <c r="K4" s="104" t="s">
        <v>293</v>
      </c>
    </row>
    <row r="5" spans="1:11" ht="12.75">
      <c r="A5" s="258" t="s">
        <v>294</v>
      </c>
      <c r="B5" s="259"/>
      <c r="C5" s="259"/>
      <c r="D5" s="259"/>
      <c r="E5" s="259"/>
      <c r="F5" s="259"/>
      <c r="G5" s="259"/>
      <c r="H5" s="259"/>
      <c r="I5" s="106">
        <v>1</v>
      </c>
      <c r="J5" s="107">
        <v>214658160</v>
      </c>
      <c r="K5" s="107">
        <v>214658160</v>
      </c>
    </row>
    <row r="6" spans="1:11" ht="12.75">
      <c r="A6" s="258" t="s">
        <v>295</v>
      </c>
      <c r="B6" s="259"/>
      <c r="C6" s="259"/>
      <c r="D6" s="259"/>
      <c r="E6" s="259"/>
      <c r="F6" s="259"/>
      <c r="G6" s="259"/>
      <c r="H6" s="259"/>
      <c r="I6" s="106">
        <v>2</v>
      </c>
      <c r="J6" s="108"/>
      <c r="K6" s="108"/>
    </row>
    <row r="7" spans="1:11" ht="12.75">
      <c r="A7" s="258" t="s">
        <v>296</v>
      </c>
      <c r="B7" s="259"/>
      <c r="C7" s="259"/>
      <c r="D7" s="259"/>
      <c r="E7" s="259"/>
      <c r="F7" s="259"/>
      <c r="G7" s="259"/>
      <c r="H7" s="259"/>
      <c r="I7" s="106">
        <v>3</v>
      </c>
      <c r="J7" s="108">
        <v>49646</v>
      </c>
      <c r="K7" s="108">
        <v>49646</v>
      </c>
    </row>
    <row r="8" spans="1:11" ht="12.75">
      <c r="A8" s="258" t="s">
        <v>297</v>
      </c>
      <c r="B8" s="259"/>
      <c r="C8" s="259"/>
      <c r="D8" s="259"/>
      <c r="E8" s="259"/>
      <c r="F8" s="259"/>
      <c r="G8" s="259"/>
      <c r="H8" s="259"/>
      <c r="I8" s="106">
        <v>4</v>
      </c>
      <c r="J8" s="108">
        <v>-9256847</v>
      </c>
      <c r="K8" s="108">
        <v>-15912804</v>
      </c>
    </row>
    <row r="9" spans="1:11" ht="12.75">
      <c r="A9" s="258" t="s">
        <v>298</v>
      </c>
      <c r="B9" s="259"/>
      <c r="C9" s="259"/>
      <c r="D9" s="259"/>
      <c r="E9" s="259"/>
      <c r="F9" s="259"/>
      <c r="G9" s="259"/>
      <c r="H9" s="259"/>
      <c r="I9" s="106">
        <v>5</v>
      </c>
      <c r="J9" s="108">
        <v>-6655957</v>
      </c>
      <c r="K9" s="108">
        <v>-7670680</v>
      </c>
    </row>
    <row r="10" spans="1:11" ht="12.75">
      <c r="A10" s="258" t="s">
        <v>299</v>
      </c>
      <c r="B10" s="259"/>
      <c r="C10" s="259"/>
      <c r="D10" s="259"/>
      <c r="E10" s="259"/>
      <c r="F10" s="259"/>
      <c r="G10" s="259"/>
      <c r="H10" s="259"/>
      <c r="I10" s="106">
        <v>6</v>
      </c>
      <c r="J10" s="108"/>
      <c r="K10" s="108"/>
    </row>
    <row r="11" spans="1:11" ht="12.75">
      <c r="A11" s="258" t="s">
        <v>300</v>
      </c>
      <c r="B11" s="259"/>
      <c r="C11" s="259"/>
      <c r="D11" s="259"/>
      <c r="E11" s="259"/>
      <c r="F11" s="259"/>
      <c r="G11" s="259"/>
      <c r="H11" s="259"/>
      <c r="I11" s="106">
        <v>7</v>
      </c>
      <c r="J11" s="108"/>
      <c r="K11" s="108"/>
    </row>
    <row r="12" spans="1:11" ht="12.75">
      <c r="A12" s="258" t="s">
        <v>301</v>
      </c>
      <c r="B12" s="259"/>
      <c r="C12" s="259"/>
      <c r="D12" s="259"/>
      <c r="E12" s="259"/>
      <c r="F12" s="259"/>
      <c r="G12" s="259"/>
      <c r="H12" s="259"/>
      <c r="I12" s="106">
        <v>8</v>
      </c>
      <c r="J12" s="108"/>
      <c r="K12" s="108"/>
    </row>
    <row r="13" spans="1:11" ht="12.75">
      <c r="A13" s="258" t="s">
        <v>302</v>
      </c>
      <c r="B13" s="259"/>
      <c r="C13" s="259"/>
      <c r="D13" s="259"/>
      <c r="E13" s="259"/>
      <c r="F13" s="259"/>
      <c r="G13" s="259"/>
      <c r="H13" s="259"/>
      <c r="I13" s="106">
        <v>9</v>
      </c>
      <c r="J13" s="108"/>
      <c r="K13" s="108"/>
    </row>
    <row r="14" spans="1:11" ht="12.75">
      <c r="A14" s="265" t="s">
        <v>303</v>
      </c>
      <c r="B14" s="266"/>
      <c r="C14" s="266"/>
      <c r="D14" s="266"/>
      <c r="E14" s="266"/>
      <c r="F14" s="266"/>
      <c r="G14" s="266"/>
      <c r="H14" s="266"/>
      <c r="I14" s="106">
        <v>10</v>
      </c>
      <c r="J14" s="109">
        <f>SUM(J5:J13)</f>
        <v>198795002</v>
      </c>
      <c r="K14" s="109">
        <f>SUM(K5:K13)</f>
        <v>191124322</v>
      </c>
    </row>
    <row r="15" spans="1:11" ht="12.75">
      <c r="A15" s="258" t="s">
        <v>304</v>
      </c>
      <c r="B15" s="259"/>
      <c r="C15" s="259"/>
      <c r="D15" s="259"/>
      <c r="E15" s="259"/>
      <c r="F15" s="259"/>
      <c r="G15" s="259"/>
      <c r="H15" s="259"/>
      <c r="I15" s="106">
        <v>11</v>
      </c>
      <c r="J15" s="108"/>
      <c r="K15" s="108"/>
    </row>
    <row r="16" spans="1:11" ht="12.75">
      <c r="A16" s="258" t="s">
        <v>305</v>
      </c>
      <c r="B16" s="259"/>
      <c r="C16" s="259"/>
      <c r="D16" s="259"/>
      <c r="E16" s="259"/>
      <c r="F16" s="259"/>
      <c r="G16" s="259"/>
      <c r="H16" s="259"/>
      <c r="I16" s="106">
        <v>12</v>
      </c>
      <c r="J16" s="108"/>
      <c r="K16" s="108"/>
    </row>
    <row r="17" spans="1:11" ht="12.75">
      <c r="A17" s="258" t="s">
        <v>306</v>
      </c>
      <c r="B17" s="259"/>
      <c r="C17" s="259"/>
      <c r="D17" s="259"/>
      <c r="E17" s="259"/>
      <c r="F17" s="259"/>
      <c r="G17" s="259"/>
      <c r="H17" s="259"/>
      <c r="I17" s="106">
        <v>13</v>
      </c>
      <c r="J17" s="108"/>
      <c r="K17" s="108"/>
    </row>
    <row r="18" spans="1:11" ht="12.75">
      <c r="A18" s="258" t="s">
        <v>307</v>
      </c>
      <c r="B18" s="259"/>
      <c r="C18" s="259"/>
      <c r="D18" s="259"/>
      <c r="E18" s="259"/>
      <c r="F18" s="259"/>
      <c r="G18" s="259"/>
      <c r="H18" s="259"/>
      <c r="I18" s="106">
        <v>14</v>
      </c>
      <c r="J18" s="108"/>
      <c r="K18" s="108"/>
    </row>
    <row r="19" spans="1:11" ht="12.75">
      <c r="A19" s="258" t="s">
        <v>308</v>
      </c>
      <c r="B19" s="259"/>
      <c r="C19" s="259"/>
      <c r="D19" s="259"/>
      <c r="E19" s="259"/>
      <c r="F19" s="259"/>
      <c r="G19" s="259"/>
      <c r="H19" s="259"/>
      <c r="I19" s="106">
        <v>15</v>
      </c>
      <c r="J19" s="108"/>
      <c r="K19" s="108"/>
    </row>
    <row r="20" spans="1:11" ht="12.75">
      <c r="A20" s="258" t="s">
        <v>309</v>
      </c>
      <c r="B20" s="259"/>
      <c r="C20" s="259"/>
      <c r="D20" s="259"/>
      <c r="E20" s="259"/>
      <c r="F20" s="259"/>
      <c r="G20" s="259"/>
      <c r="H20" s="259"/>
      <c r="I20" s="106">
        <v>16</v>
      </c>
      <c r="J20" s="108">
        <v>-6655957</v>
      </c>
      <c r="K20" s="108">
        <v>-7670680</v>
      </c>
    </row>
    <row r="21" spans="1:11" ht="12.75">
      <c r="A21" s="265" t="s">
        <v>310</v>
      </c>
      <c r="B21" s="266"/>
      <c r="C21" s="266"/>
      <c r="D21" s="266"/>
      <c r="E21" s="266"/>
      <c r="F21" s="266"/>
      <c r="G21" s="266"/>
      <c r="H21" s="266"/>
      <c r="I21" s="106">
        <v>17</v>
      </c>
      <c r="J21" s="110">
        <f>SUM(J15:J20)</f>
        <v>-6655957</v>
      </c>
      <c r="K21" s="110">
        <f>SUM(K15:K20)</f>
        <v>-7670680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7" t="s">
        <v>311</v>
      </c>
      <c r="B23" s="268"/>
      <c r="C23" s="268"/>
      <c r="D23" s="268"/>
      <c r="E23" s="268"/>
      <c r="F23" s="268"/>
      <c r="G23" s="268"/>
      <c r="H23" s="268"/>
      <c r="I23" s="111">
        <v>18</v>
      </c>
      <c r="J23" s="107"/>
      <c r="K23" s="107"/>
    </row>
    <row r="24" spans="1:11" ht="23.25" customHeight="1">
      <c r="A24" s="269" t="s">
        <v>312</v>
      </c>
      <c r="B24" s="270"/>
      <c r="C24" s="270"/>
      <c r="D24" s="270"/>
      <c r="E24" s="270"/>
      <c r="F24" s="270"/>
      <c r="G24" s="270"/>
      <c r="H24" s="270"/>
      <c r="I24" s="112">
        <v>19</v>
      </c>
      <c r="J24" s="110"/>
      <c r="K24" s="110"/>
    </row>
    <row r="25" spans="1:11" ht="30" customHeight="1">
      <c r="A25" s="271" t="s">
        <v>313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28">
      <selection activeCell="A4" sqref="A4:J10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289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2:10" ht="12.75"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Financije</cp:lastModifiedBy>
  <cp:lastPrinted>2011-04-20T09:34:01Z</cp:lastPrinted>
  <dcterms:created xsi:type="dcterms:W3CDTF">2008-10-17T11:51:54Z</dcterms:created>
  <dcterms:modified xsi:type="dcterms:W3CDTF">2011-04-27T10:34:07Z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