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468" activeTab="0"/>
  </bookViews>
  <sheets>
    <sheet name="OPĆI PODACI" sheetId="1" r:id="rId1"/>
    <sheet name="RDG " sheetId="2" r:id="rId2"/>
    <sheet name="Bilanca" sheetId="3" r:id="rId3"/>
    <sheet name="NT_I" sheetId="4" r:id="rId4"/>
    <sheet name="PK" sheetId="5" r:id="rId5"/>
    <sheet name="Bilješke" sheetId="6" state="hidden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<sst xmlns="http://schemas.openxmlformats.org/spreadsheetml/2006/main" count="355" uniqueCount="323">
  <si>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</si>
  <si>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</si>
  <si>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</si>
  <si>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</si>
  <si>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</si>
  <si>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</si>
  <si>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</si>
  <si>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</si>
  <si>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</si>
  <si>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</si>
  <si>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</si>
  <si>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</si>
  <si>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</si>
  <si>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</si>
  <si>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</si>
  <si>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</si>
  <si>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</si>
  <si>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</si>
  <si>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</si>
  <si>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</si>
  <si>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</si>
  <si>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</si>
  <si>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</si>
  <si>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</si>
  <si>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</si>
  <si>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</si>
  <si>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</si>
  <si>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</si>
  <si>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</si>
  <si>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</si>
  <si>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</si>
  <si>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</si>
  <si>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</si>
  <si>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</si>
  <si>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</si>
  <si>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</si>
  <si>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</si>
  <si>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</si>
  <si>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</si>
  <si>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</si>
  <si>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</si>
  <si>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</si>
  <si>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</si>
  <si>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</si>
  <si>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</si>
  <si>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</si>
  <si>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</si>
  <si>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</si>
  <si>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</si>
  <si>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</si>
  <si>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</si>
  <si>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</si>
  <si>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</si>
  <si>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</si>
  <si>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</si>
  <si>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</si>
  <si>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</si>
  <si>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</si>
  <si>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</si>
  <si>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</si>
  <si>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</si>
  <si>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</si>
  <si>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</si>
  <si>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</si>
  <si>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</si>
  <si>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</si>
  <si>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</si>
  <si>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</si>
  <si>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</si>
  <si>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</si>
  <si>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</si>
  <si>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</si>
  <si>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</si>
  <si>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</si>
  <si>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</si>
  <si>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</si>
  <si>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</si>
  <si>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</si>
  <si>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</si>
  <si>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</si>
  <si>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</si>
  <si>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</si>
  <si>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</si>
  <si>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</si>
  <si>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</si>
  <si>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</si>
  <si>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</si>
  <si>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</si>
  <si>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</si>
  <si>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</si>
  <si>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</si>
  <si>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</si>
  <si>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</si>
  <si>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</si>
  <si>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</si>
  <si>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</si>
  <si>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</si>
  <si>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</si>
  <si>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</si>
  <si>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</si>
  <si>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</si>
  <si>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</si>
  <si>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</si>
  <si>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</si>
  <si>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</si>
  <si>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</si>
  <si>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</si>
  <si>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</si>
  <si>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</si>
  <si>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</si>
  <si>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</si>
  <si>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</si>
  <si>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</si>
  <si>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</si>
  <si>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</si>
  <si>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</si>
  <si>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</si>
  <si>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</si>
  <si>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</si>
  <si>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</si>
  <si>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</si>
  <si>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</si>
  <si>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</si>
  <si>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</si>
  <si>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</si>
  <si>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</si>
  <si>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</si>
  <si>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</si>
  <si>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</si>
  <si>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</si>
  <si>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</si>
  <si>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</si>
  <si>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</si>
  <si>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</si>
  <si>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</si>
  <si>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</si>
  <si>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</si>
  <si>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</si>
  <si>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</si>
  <si>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</si>
  <si>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</si>
  <si>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</si>
  <si>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</si>
  <si>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</si>
  <si>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</si>
  <si>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</si>
  <si>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</si>
  <si>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</si>
  <si>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</si>
  <si>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</si>
  <si>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</si>
  <si>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</si>
  <si>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</si>
  <si>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</si>
  <si>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</si>
  <si>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</si>
  <si>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</si>
  <si>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</si>
  <si>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</si>
  <si>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</si>
  <si>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</si>
  <si>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</si>
  <si>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</si>
  <si>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</si>
  <si>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</si>
  <si>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</si>
  <si>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</si>
  <si>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</si>
  <si>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</si>
  <si>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</si>
  <si>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</si>
  <si>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</si>
  <si>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</si>
  <si>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</si>
  <si>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</si>
  <si>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</si>
  <si>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</si>
  <si>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</si>
  <si>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</si>
  <si>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</si>
  <si>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</si>
  <si>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</si>
  <si>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</si>
  <si>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</si>
  <si>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</si>
  <si>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</si>
  <si>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</si>
  <si>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</si>
  <si>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</si>
  <si>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</si>
  <si>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</si>
  <si>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</si>
  <si>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</si>
  <si>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</si>
  <si>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</si>
  <si>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</si>
  <si>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</si>
  <si>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</si>
  <si>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</si>
  <si>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</si>
  <si>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</si>
  <si>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</si>
  <si>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</si>
  <si>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</si>
  <si>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</si>
  <si>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</si>
  <si>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</si>
  <si>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</si>
  <si>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</si>
  <si>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</si>
  <si>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</si>
  <si>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</si>
  <si>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</si>
  <si>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</si>
  <si>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</si>
  <si>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</si>
  <si>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</si>
  <si>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</si>
  <si>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</si>
  <si>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</si>
  <si>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</si>
  <si>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</si>
  <si>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</si>
  <si>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</si>
  <si>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</si>
  <si>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</si>
  <si>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</si>
  <si>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</si>
  <si>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</si>
  <si>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</si>
  <si>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</si>
  <si>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</si>
  <si>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</si>
  <si>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</si>
  <si>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</si>
  <si>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</si>
  <si>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</si>
  <si>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</si>
  <si>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</si>
  <si>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</si>
  <si>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</si>
  <si>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</si>
  <si>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</si>
  <si>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</si>
  <si>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</si>
  <si>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</si>
  <si>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</si>
  <si>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</si>
  <si>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</si>
  <si>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</si>
  <si>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</si>
  <si>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</si>
  <si>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</si>
  <si>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</si>
  <si>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</si>
  <si>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</si>
  <si>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</si>
  <si>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</si>
  <si>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</si>
  <si>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</si>
  <si>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</si>
  <si>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</si>
  <si>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</si>
  <si>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</si>
  <si>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</si>
  <si>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</si>
  <si>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</si>
  <si>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</si>
  <si>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</si>
  <si>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</si>
  <si>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</si>
  <si>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</si>
  <si>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</si>
  <si>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</si>
  <si>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</si>
  <si>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</si>
  <si>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</si>
  <si>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</si>
  <si>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</si>
  <si>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</si>
  <si>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</si>
  <si>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</si>
  <si>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</si>
  <si>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</si>
  <si>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</si>
  <si>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</si>
  <si>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01244272</t>
  </si>
  <si>
    <t>080111595</t>
  </si>
  <si>
    <t>59064993527</t>
  </si>
  <si>
    <t>GRANOLIO d.d.</t>
  </si>
  <si>
    <t>ZAGREB</t>
  </si>
  <si>
    <t>BUDMANIJEVA 5</t>
  </si>
  <si>
    <t>granolio@granolio.hr</t>
  </si>
  <si>
    <t>www.granolio.hr</t>
  </si>
  <si>
    <t>GRAD ZAGREB</t>
  </si>
  <si>
    <t>1061</t>
  </si>
  <si>
    <t>HRVOJE FILIPOVIĆ</t>
  </si>
  <si>
    <t>JASENKA KORDIĆ</t>
  </si>
  <si>
    <t>01/6320-261</t>
  </si>
  <si>
    <t>01/6320-224</t>
  </si>
  <si>
    <t>jkordic@granolio.hr</t>
  </si>
  <si>
    <t>Obveznik: GRANOLIO d.d.</t>
  </si>
  <si>
    <t xml:space="preserve">Prethodno razdoblje </t>
  </si>
  <si>
    <t xml:space="preserve">Tekuće razdoblje </t>
  </si>
  <si>
    <t>Prethodna godina</t>
  </si>
  <si>
    <t>DA</t>
  </si>
  <si>
    <t>GRANOLIO D.D.</t>
  </si>
  <si>
    <t xml:space="preserve">01244272 </t>
  </si>
  <si>
    <t>ZDENAČKA FARMA D.O.O.</t>
  </si>
  <si>
    <t>VELIKI ZDENCI</t>
  </si>
  <si>
    <t>02095777</t>
  </si>
  <si>
    <t>PRERADA ŽITARICA D.O.O.</t>
  </si>
  <si>
    <t>GRUBIŠNO POLJE</t>
  </si>
  <si>
    <t xml:space="preserve"> 02095696 </t>
  </si>
  <si>
    <t>ZDENKA - MLIJEČNI PROIZVODI D.O.O.</t>
  </si>
  <si>
    <t xml:space="preserve">01623982 </t>
  </si>
  <si>
    <t>ŽITAR D.O.O.</t>
  </si>
  <si>
    <t>DONJI MIHOLJAC</t>
  </si>
  <si>
    <t>01443119</t>
  </si>
  <si>
    <t>ŽITAR KONTO D.O.O.</t>
  </si>
  <si>
    <t>04212517</t>
  </si>
  <si>
    <t>u razdoblju 01.01.2018. do 31.12.2018.</t>
  </si>
  <si>
    <t>stanje na dan 31.12.2018</t>
  </si>
</sst>
</file>

<file path=xl/styles.xml><?xml version="1.0" encoding="utf-8"?>
<styleSheet xmlns="http://schemas.openxmlformats.org/spreadsheetml/2006/main">
  <numFmts count="4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-&quot;£&quot;* #,##0_-;\-&quot;£&quot;* #,##0_-;_-&quot;£&quot;* &quot;-&quot;_-;_-@_-"/>
    <numFmt numFmtId="195" formatCode="_-* #,##0_-;\-* #,##0_-;_-* &quot;-&quot;_-;_-@_-"/>
    <numFmt numFmtId="196" formatCode="_-&quot;£&quot;* #,##0.00_-;\-&quot;£&quot;* #,##0.00_-;_-&quot;£&quot;* &quot;-&quot;??_-;_-@_-"/>
    <numFmt numFmtId="197" formatCode="_-* #,##0.00_-;\-* #,##0.00_-;_-* &quot;-&quot;??_-;_-@_-"/>
    <numFmt numFmtId="198" formatCode="#,##0;\(#,##0\)"/>
    <numFmt numFmtId="199" formatCode="#,##0;\ \(#,##0\);\-"/>
    <numFmt numFmtId="200" formatCode="#,##0;[Red]\ \(#,##0\);\-"/>
    <numFmt numFmtId="201" formatCode="_-* #,##0.0\ _k_n_-;\-* #,##0.0\ _k_n_-;_-* &quot;-&quot;??\ _k_n_-;_-@_-"/>
    <numFmt numFmtId="202" formatCode="_-* #,##0\ _k_n_-;\-* #,##0\ _k_n_-;_-* &quot;-&quot;??\ _k_n_-;_-@_-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22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167" fontId="2" fillId="0" borderId="12" xfId="0" applyNumberFormat="1" applyFont="1" applyFill="1" applyBorder="1" applyAlignment="1">
      <alignment horizontal="center" vertical="center"/>
    </xf>
    <xf numFmtId="0" fontId="3" fillId="0" borderId="0" xfId="66" applyFont="1" applyAlignment="1">
      <alignment/>
      <protection/>
    </xf>
    <xf numFmtId="0" fontId="0" fillId="0" borderId="0" xfId="66" applyFont="1" applyAlignment="1">
      <alignment/>
      <protection/>
    </xf>
    <xf numFmtId="0" fontId="3" fillId="0" borderId="13" xfId="66" applyFont="1" applyFill="1" applyBorder="1" applyAlignment="1" applyProtection="1">
      <alignment horizontal="center" vertical="center"/>
      <protection hidden="1" locked="0"/>
    </xf>
    <xf numFmtId="0" fontId="2" fillId="0" borderId="0" xfId="66" applyFont="1" applyFill="1" applyBorder="1" applyAlignment="1" applyProtection="1">
      <alignment horizontal="left" vertical="center"/>
      <protection hidden="1"/>
    </xf>
    <xf numFmtId="0" fontId="3" fillId="0" borderId="0" xfId="66" applyFont="1" applyFill="1" applyBorder="1" applyAlignment="1" applyProtection="1">
      <alignment vertical="center"/>
      <protection hidden="1"/>
    </xf>
    <xf numFmtId="0" fontId="3" fillId="0" borderId="0" xfId="66" applyFont="1" applyFill="1" applyBorder="1" applyAlignment="1" applyProtection="1">
      <alignment horizontal="center" vertical="center" wrapText="1"/>
      <protection hidden="1"/>
    </xf>
    <xf numFmtId="0" fontId="3" fillId="0" borderId="0" xfId="66" applyFont="1" applyBorder="1" applyAlignment="1" applyProtection="1">
      <alignment/>
      <protection hidden="1"/>
    </xf>
    <xf numFmtId="0" fontId="12" fillId="0" borderId="0" xfId="66" applyFont="1" applyBorder="1" applyAlignment="1" applyProtection="1">
      <alignment horizontal="right" vertical="center" wrapText="1"/>
      <protection hidden="1"/>
    </xf>
    <xf numFmtId="0" fontId="12" fillId="0" borderId="0" xfId="6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6" applyFont="1" applyFill="1" applyBorder="1" applyAlignment="1" applyProtection="1">
      <alignment horizontal="left" vertical="center"/>
      <protection hidden="1"/>
    </xf>
    <xf numFmtId="0" fontId="3" fillId="0" borderId="0" xfId="66" applyFont="1" applyBorder="1" applyAlignment="1" applyProtection="1">
      <alignment horizontal="left"/>
      <protection hidden="1"/>
    </xf>
    <xf numFmtId="0" fontId="3" fillId="0" borderId="0" xfId="66" applyFont="1" applyBorder="1" applyAlignment="1" applyProtection="1">
      <alignment vertical="top"/>
      <protection hidden="1"/>
    </xf>
    <xf numFmtId="0" fontId="3" fillId="0" borderId="0" xfId="66" applyFont="1" applyBorder="1" applyAlignment="1" applyProtection="1">
      <alignment horizontal="right"/>
      <protection hidden="1"/>
    </xf>
    <xf numFmtId="0" fontId="2" fillId="0" borderId="0" xfId="66" applyFont="1" applyFill="1" applyBorder="1" applyAlignment="1" applyProtection="1">
      <alignment horizontal="right" vertical="center"/>
      <protection hidden="1" locked="0"/>
    </xf>
    <xf numFmtId="0" fontId="3" fillId="0" borderId="0" xfId="66" applyFont="1" applyBorder="1" applyAlignment="1" applyProtection="1">
      <alignment/>
      <protection hidden="1"/>
    </xf>
    <xf numFmtId="0" fontId="2" fillId="0" borderId="0" xfId="66" applyFont="1" applyBorder="1" applyAlignment="1" applyProtection="1">
      <alignment vertical="top"/>
      <protection hidden="1"/>
    </xf>
    <xf numFmtId="0" fontId="3" fillId="0" borderId="0" xfId="66" applyFont="1" applyFill="1" applyBorder="1" applyAlignment="1" applyProtection="1">
      <alignment/>
      <protection hidden="1"/>
    </xf>
    <xf numFmtId="0" fontId="3" fillId="0" borderId="0" xfId="66" applyFont="1" applyBorder="1" applyAlignment="1" applyProtection="1">
      <alignment horizontal="center" vertical="center"/>
      <protection hidden="1" locked="0"/>
    </xf>
    <xf numFmtId="0" fontId="3" fillId="0" borderId="0" xfId="66" applyFont="1" applyBorder="1" applyAlignment="1" applyProtection="1">
      <alignment wrapText="1"/>
      <protection hidden="1"/>
    </xf>
    <xf numFmtId="0" fontId="3" fillId="0" borderId="0" xfId="66" applyFont="1" applyBorder="1" applyAlignment="1" applyProtection="1">
      <alignment horizontal="right" vertical="top"/>
      <protection hidden="1"/>
    </xf>
    <xf numFmtId="0" fontId="3" fillId="0" borderId="0" xfId="66" applyFont="1" applyBorder="1" applyAlignment="1" applyProtection="1">
      <alignment horizontal="center" vertical="top"/>
      <protection hidden="1"/>
    </xf>
    <xf numFmtId="0" fontId="3" fillId="0" borderId="0" xfId="66" applyFont="1" applyBorder="1" applyAlignment="1" applyProtection="1">
      <alignment horizontal="center"/>
      <protection hidden="1"/>
    </xf>
    <xf numFmtId="0" fontId="3" fillId="0" borderId="0" xfId="66" applyFont="1" applyBorder="1" applyAlignment="1">
      <alignment/>
      <protection/>
    </xf>
    <xf numFmtId="0" fontId="3" fillId="0" borderId="0" xfId="66" applyFont="1" applyBorder="1" applyAlignment="1" applyProtection="1">
      <alignment horizontal="left" vertical="top"/>
      <protection hidden="1"/>
    </xf>
    <xf numFmtId="0" fontId="3" fillId="0" borderId="14" xfId="66" applyFont="1" applyBorder="1" applyAlignment="1" applyProtection="1">
      <alignment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3" fillId="0" borderId="15" xfId="66" applyFont="1" applyBorder="1" applyAlignment="1" applyProtection="1">
      <alignment/>
      <protection hidden="1"/>
    </xf>
    <xf numFmtId="0" fontId="3" fillId="0" borderId="15" xfId="66" applyFont="1" applyBorder="1" applyAlignment="1">
      <alignment/>
      <protection/>
    </xf>
    <xf numFmtId="0" fontId="9" fillId="0" borderId="0" xfId="71">
      <alignment vertical="top"/>
      <protection/>
    </xf>
    <xf numFmtId="0" fontId="9" fillId="0" borderId="0" xfId="71" applyAlignment="1">
      <alignment/>
      <protection/>
    </xf>
    <xf numFmtId="0" fontId="16" fillId="0" borderId="0" xfId="71" applyFont="1" applyAlignment="1">
      <alignment/>
      <protection/>
    </xf>
    <xf numFmtId="0" fontId="10" fillId="0" borderId="0" xfId="71" applyFont="1" applyFill="1" applyBorder="1" applyAlignment="1">
      <alignment horizontal="center" vertical="center" wrapText="1"/>
      <protection/>
    </xf>
    <xf numFmtId="0" fontId="7" fillId="0" borderId="0" xfId="7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0" fontId="13" fillId="0" borderId="0" xfId="71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right" wrapText="1"/>
      <protection hidden="1"/>
    </xf>
    <xf numFmtId="0" fontId="3" fillId="0" borderId="0" xfId="6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7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7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1" applyFont="1" applyFill="1" applyBorder="1" applyAlignment="1">
      <alignment wrapText="1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14" xfId="66" applyFont="1" applyBorder="1" applyAlignment="1">
      <alignment/>
      <protection/>
    </xf>
    <xf numFmtId="0" fontId="3" fillId="0" borderId="19" xfId="66" applyFont="1" applyBorder="1" applyAlignment="1">
      <alignment/>
      <protection/>
    </xf>
    <xf numFmtId="0" fontId="3" fillId="0" borderId="20" xfId="66" applyFont="1" applyFill="1" applyBorder="1" applyAlignment="1" applyProtection="1">
      <alignment horizontal="left" vertical="center" wrapText="1"/>
      <protection hidden="1"/>
    </xf>
    <xf numFmtId="0" fontId="3" fillId="0" borderId="13" xfId="66" applyFont="1" applyFill="1" applyBorder="1" applyAlignment="1" applyProtection="1">
      <alignment vertical="center"/>
      <protection hidden="1"/>
    </xf>
    <xf numFmtId="0" fontId="3" fillId="0" borderId="20" xfId="66" applyFont="1" applyBorder="1" applyAlignment="1" applyProtection="1">
      <alignment horizontal="left" vertical="center" wrapText="1"/>
      <protection hidden="1"/>
    </xf>
    <xf numFmtId="0" fontId="3" fillId="0" borderId="13" xfId="66" applyFont="1" applyBorder="1" applyAlignment="1" applyProtection="1">
      <alignment/>
      <protection hidden="1"/>
    </xf>
    <xf numFmtId="0" fontId="12" fillId="0" borderId="0" xfId="66" applyFont="1" applyBorder="1" applyAlignment="1" applyProtection="1">
      <alignment horizontal="right"/>
      <protection hidden="1"/>
    </xf>
    <xf numFmtId="0" fontId="3" fillId="0" borderId="20" xfId="66" applyFont="1" applyFill="1" applyBorder="1" applyAlignment="1" applyProtection="1">
      <alignment/>
      <protection hidden="1"/>
    </xf>
    <xf numFmtId="0" fontId="3" fillId="0" borderId="20" xfId="66" applyFont="1" applyBorder="1" applyAlignment="1" applyProtection="1">
      <alignment wrapText="1"/>
      <protection hidden="1"/>
    </xf>
    <xf numFmtId="0" fontId="3" fillId="0" borderId="13" xfId="66" applyFont="1" applyBorder="1" applyAlignment="1" applyProtection="1">
      <alignment horizontal="right"/>
      <protection hidden="1"/>
    </xf>
    <xf numFmtId="0" fontId="3" fillId="0" borderId="20" xfId="66" applyFont="1" applyBorder="1" applyAlignment="1" applyProtection="1">
      <alignment/>
      <protection hidden="1"/>
    </xf>
    <xf numFmtId="0" fontId="3" fillId="0" borderId="13" xfId="66" applyFont="1" applyBorder="1" applyAlignment="1" applyProtection="1">
      <alignment horizontal="right" wrapText="1"/>
      <protection hidden="1"/>
    </xf>
    <xf numFmtId="0" fontId="2" fillId="0" borderId="20" xfId="66" applyFont="1" applyFill="1" applyBorder="1" applyAlignment="1" applyProtection="1">
      <alignment horizontal="right" vertical="center"/>
      <protection hidden="1" locked="0"/>
    </xf>
    <xf numFmtId="0" fontId="3" fillId="0" borderId="20" xfId="66" applyFont="1" applyBorder="1" applyAlignment="1" applyProtection="1">
      <alignment vertical="top"/>
      <protection hidden="1"/>
    </xf>
    <xf numFmtId="0" fontId="3" fillId="0" borderId="20" xfId="66" applyFont="1" applyBorder="1" applyAlignment="1" applyProtection="1">
      <alignment horizontal="left" vertical="top" wrapText="1"/>
      <protection hidden="1"/>
    </xf>
    <xf numFmtId="0" fontId="3" fillId="0" borderId="13" xfId="66" applyFont="1" applyBorder="1" applyAlignment="1">
      <alignment/>
      <protection/>
    </xf>
    <xf numFmtId="0" fontId="3" fillId="0" borderId="13" xfId="66" applyFont="1" applyBorder="1" applyAlignment="1" applyProtection="1">
      <alignment horizontal="right" vertical="top"/>
      <protection hidden="1"/>
    </xf>
    <xf numFmtId="49" fontId="2" fillId="0" borderId="20" xfId="66" applyNumberFormat="1" applyFont="1" applyBorder="1" applyAlignment="1" applyProtection="1">
      <alignment horizontal="center" vertical="center"/>
      <protection hidden="1" locked="0"/>
    </xf>
    <xf numFmtId="0" fontId="3" fillId="0" borderId="13" xfId="66" applyFont="1" applyBorder="1" applyAlignment="1" applyProtection="1">
      <alignment horizontal="left" vertical="top"/>
      <protection hidden="1"/>
    </xf>
    <xf numFmtId="0" fontId="3" fillId="0" borderId="20" xfId="66" applyFont="1" applyBorder="1" applyAlignment="1" applyProtection="1">
      <alignment horizontal="left"/>
      <protection hidden="1"/>
    </xf>
    <xf numFmtId="0" fontId="3" fillId="0" borderId="19" xfId="66" applyFont="1" applyBorder="1" applyAlignment="1" applyProtection="1">
      <alignment/>
      <protection hidden="1"/>
    </xf>
    <xf numFmtId="0" fontId="3" fillId="0" borderId="13" xfId="66" applyFont="1" applyBorder="1" applyAlignment="1" applyProtection="1">
      <alignment horizontal="left"/>
      <protection hidden="1"/>
    </xf>
    <xf numFmtId="0" fontId="3" fillId="0" borderId="20" xfId="66" applyFont="1" applyFill="1" applyBorder="1" applyAlignment="1" applyProtection="1">
      <alignment vertical="center"/>
      <protection hidden="1"/>
    </xf>
    <xf numFmtId="0" fontId="13" fillId="0" borderId="20" xfId="71" applyFont="1" applyFill="1" applyBorder="1" applyAlignment="1" applyProtection="1">
      <alignment vertical="center"/>
      <protection hidden="1"/>
    </xf>
    <xf numFmtId="0" fontId="13" fillId="0" borderId="0" xfId="71" applyFont="1" applyBorder="1" applyAlignment="1" applyProtection="1">
      <alignment horizontal="left"/>
      <protection hidden="1"/>
    </xf>
    <xf numFmtId="0" fontId="9" fillId="0" borderId="0" xfId="71" applyBorder="1" applyAlignment="1">
      <alignment/>
      <protection/>
    </xf>
    <xf numFmtId="0" fontId="9" fillId="0" borderId="20" xfId="71" applyBorder="1" applyAlignment="1">
      <alignment/>
      <protection/>
    </xf>
    <xf numFmtId="0" fontId="2" fillId="0" borderId="13" xfId="66" applyFont="1" applyBorder="1" applyAlignment="1" applyProtection="1">
      <alignment vertical="center"/>
      <protection hidden="1"/>
    </xf>
    <xf numFmtId="0" fontId="3" fillId="0" borderId="21" xfId="66" applyFont="1" applyBorder="1" applyAlignment="1" applyProtection="1">
      <alignment/>
      <protection hidden="1"/>
    </xf>
    <xf numFmtId="0" fontId="3" fillId="0" borderId="22" xfId="66" applyFont="1" applyFill="1" applyBorder="1" applyAlignment="1" applyProtection="1">
      <alignment horizontal="right" vertical="top" wrapText="1"/>
      <protection hidden="1"/>
    </xf>
    <xf numFmtId="0" fontId="3" fillId="0" borderId="23" xfId="66" applyFont="1" applyFill="1" applyBorder="1" applyAlignment="1" applyProtection="1">
      <alignment horizontal="right" vertical="top" wrapText="1"/>
      <protection hidden="1"/>
    </xf>
    <xf numFmtId="0" fontId="3" fillId="0" borderId="23" xfId="66" applyFont="1" applyFill="1" applyBorder="1" applyAlignment="1" applyProtection="1">
      <alignment/>
      <protection hidden="1"/>
    </xf>
    <xf numFmtId="0" fontId="3" fillId="0" borderId="24" xfId="66" applyFont="1" applyFill="1" applyBorder="1" applyAlignment="1" applyProtection="1">
      <alignment/>
      <protection hidden="1"/>
    </xf>
    <xf numFmtId="14" fontId="2" fillId="0" borderId="18" xfId="66" applyNumberFormat="1" applyFont="1" applyFill="1" applyBorder="1" applyAlignment="1" applyProtection="1">
      <alignment horizontal="center" vertical="center"/>
      <protection hidden="1" locked="0"/>
    </xf>
    <xf numFmtId="1" fontId="2" fillId="0" borderId="17" xfId="66" applyNumberFormat="1" applyFont="1" applyFill="1" applyBorder="1" applyAlignment="1" applyProtection="1">
      <alignment horizontal="center" vertical="center"/>
      <protection hidden="1" locked="0"/>
    </xf>
    <xf numFmtId="3" fontId="2" fillId="0" borderId="17" xfId="66" applyNumberFormat="1" applyFont="1" applyFill="1" applyBorder="1" applyAlignment="1" applyProtection="1">
      <alignment horizontal="right" vertical="center"/>
      <protection hidden="1" locked="0"/>
    </xf>
    <xf numFmtId="0" fontId="2" fillId="0" borderId="17" xfId="66" applyFont="1" applyFill="1" applyBorder="1" applyAlignment="1" applyProtection="1">
      <alignment horizontal="center" vertical="center"/>
      <protection hidden="1" locked="0"/>
    </xf>
    <xf numFmtId="49" fontId="2" fillId="0" borderId="17" xfId="66" applyNumberFormat="1" applyFont="1" applyFill="1" applyBorder="1" applyAlignment="1" applyProtection="1">
      <alignment horizontal="right" vertical="center"/>
      <protection hidden="1" locked="0"/>
    </xf>
    <xf numFmtId="0" fontId="2" fillId="0" borderId="13" xfId="66" applyFont="1" applyFill="1" applyBorder="1" applyAlignment="1" applyProtection="1">
      <alignment horizontal="right" vertical="center"/>
      <protection hidden="1" locked="0"/>
    </xf>
    <xf numFmtId="0" fontId="3" fillId="0" borderId="0" xfId="66" applyFont="1" applyFill="1" applyBorder="1" applyAlignment="1">
      <alignment/>
      <protection/>
    </xf>
    <xf numFmtId="49" fontId="2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167" fontId="2" fillId="0" borderId="26" xfId="0" applyNumberFormat="1" applyFont="1" applyFill="1" applyBorder="1" applyAlignment="1">
      <alignment horizontal="center" vertical="center"/>
    </xf>
    <xf numFmtId="167" fontId="2" fillId="0" borderId="27" xfId="0" applyNumberFormat="1" applyFont="1" applyFill="1" applyBorder="1" applyAlignment="1">
      <alignment horizontal="center" vertical="center"/>
    </xf>
    <xf numFmtId="167" fontId="2" fillId="0" borderId="28" xfId="0" applyNumberFormat="1" applyFont="1" applyFill="1" applyBorder="1" applyAlignment="1">
      <alignment horizontal="center" vertical="center"/>
    </xf>
    <xf numFmtId="167" fontId="2" fillId="0" borderId="29" xfId="0" applyNumberFormat="1" applyFont="1" applyFill="1" applyBorder="1" applyAlignment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  <protection hidden="1"/>
    </xf>
    <xf numFmtId="3" fontId="1" fillId="0" borderId="10" xfId="63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202" fontId="0" fillId="0" borderId="0" xfId="42" applyNumberFormat="1" applyFont="1" applyFill="1" applyAlignment="1">
      <alignment horizontal="right"/>
    </xf>
    <xf numFmtId="167" fontId="2" fillId="0" borderId="30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3" fontId="1" fillId="33" borderId="31" xfId="0" applyNumberFormat="1" applyFont="1" applyFill="1" applyBorder="1" applyAlignment="1" applyProtection="1">
      <alignment vertical="center"/>
      <protection locked="0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33" xfId="0" applyFont="1" applyFill="1" applyBorder="1" applyAlignment="1" applyProtection="1">
      <alignment horizontal="center" vertical="center" wrapText="1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3" fontId="1" fillId="0" borderId="35" xfId="0" applyNumberFormat="1" applyFont="1" applyFill="1" applyBorder="1" applyAlignment="1" applyProtection="1">
      <alignment vertical="center"/>
      <protection locked="0"/>
    </xf>
    <xf numFmtId="3" fontId="54" fillId="0" borderId="36" xfId="0" applyNumberFormat="1" applyFont="1" applyFill="1" applyBorder="1" applyAlignment="1">
      <alignment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0" fontId="0" fillId="0" borderId="37" xfId="0" applyFill="1" applyBorder="1" applyAlignment="1">
      <alignment/>
    </xf>
    <xf numFmtId="167" fontId="2" fillId="0" borderId="38" xfId="0" applyNumberFormat="1" applyFont="1" applyFill="1" applyBorder="1" applyAlignment="1">
      <alignment horizontal="center" vertical="center"/>
    </xf>
    <xf numFmtId="3" fontId="1" fillId="0" borderId="38" xfId="0" applyNumberFormat="1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3" fontId="6" fillId="33" borderId="31" xfId="0" applyNumberFormat="1" applyFont="1" applyFill="1" applyBorder="1" applyAlignment="1" applyProtection="1">
      <alignment vertical="center"/>
      <protection hidden="1"/>
    </xf>
    <xf numFmtId="3" fontId="6" fillId="0" borderId="31" xfId="61" applyNumberFormat="1" applyFont="1" applyFill="1" applyBorder="1" applyAlignment="1" applyProtection="1">
      <alignment vertical="center"/>
      <protection hidden="1"/>
    </xf>
    <xf numFmtId="3" fontId="6" fillId="0" borderId="11" xfId="0" applyNumberFormat="1" applyFont="1" applyFill="1" applyBorder="1" applyAlignment="1" applyProtection="1">
      <alignment vertical="center"/>
      <protection hidden="1"/>
    </xf>
    <xf numFmtId="3" fontId="6" fillId="0" borderId="32" xfId="0" applyNumberFormat="1" applyFont="1" applyFill="1" applyBorder="1" applyAlignment="1" applyProtection="1">
      <alignment vertical="center"/>
      <protection hidden="1"/>
    </xf>
    <xf numFmtId="3" fontId="6" fillId="0" borderId="31" xfId="0" applyNumberFormat="1" applyFont="1" applyFill="1" applyBorder="1" applyAlignment="1" applyProtection="1">
      <alignment vertical="center"/>
      <protection hidden="1"/>
    </xf>
    <xf numFmtId="3" fontId="54" fillId="0" borderId="31" xfId="0" applyNumberFormat="1" applyFont="1" applyFill="1" applyBorder="1" applyAlignment="1" applyProtection="1">
      <alignment vertical="center"/>
      <protection locked="0"/>
    </xf>
    <xf numFmtId="3" fontId="1" fillId="0" borderId="39" xfId="0" applyNumberFormat="1" applyFont="1" applyFill="1" applyBorder="1" applyAlignment="1" applyProtection="1">
      <alignment vertical="center"/>
      <protection hidden="1"/>
    </xf>
    <xf numFmtId="0" fontId="6" fillId="0" borderId="18" xfId="0" applyFont="1" applyFill="1" applyBorder="1" applyAlignment="1">
      <alignment horizontal="center" vertical="center" wrapText="1"/>
    </xf>
    <xf numFmtId="3" fontId="1" fillId="0" borderId="4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3" fontId="1" fillId="0" borderId="10" xfId="60" applyNumberFormat="1" applyFont="1" applyFill="1" applyBorder="1" applyAlignment="1" applyProtection="1">
      <alignment vertical="center"/>
      <protection locked="0"/>
    </xf>
    <xf numFmtId="3" fontId="1" fillId="0" borderId="10" xfId="60" applyNumberFormat="1" applyFont="1" applyFill="1" applyBorder="1" applyAlignment="1" applyProtection="1">
      <alignment vertical="center"/>
      <protection hidden="1"/>
    </xf>
    <xf numFmtId="3" fontId="54" fillId="0" borderId="10" xfId="60" applyNumberFormat="1" applyFont="1" applyFill="1" applyBorder="1" applyAlignment="1" applyProtection="1">
      <alignment vertical="center"/>
      <protection locked="0"/>
    </xf>
    <xf numFmtId="0" fontId="3" fillId="0" borderId="0" xfId="66" applyFont="1" applyBorder="1" applyAlignment="1" applyProtection="1">
      <alignment horizontal="right"/>
      <protection hidden="1"/>
    </xf>
    <xf numFmtId="0" fontId="3" fillId="0" borderId="0" xfId="66" applyFont="1" applyBorder="1" applyAlignment="1" applyProtection="1">
      <alignment vertical="top"/>
      <protection hidden="1"/>
    </xf>
    <xf numFmtId="0" fontId="3" fillId="0" borderId="0" xfId="66" applyFont="1" applyBorder="1" applyAlignment="1" applyProtection="1">
      <alignment vertical="top" wrapText="1"/>
      <protection hidden="1"/>
    </xf>
    <xf numFmtId="0" fontId="3" fillId="0" borderId="0" xfId="66" applyFont="1" applyBorder="1" applyAlignment="1" applyProtection="1">
      <alignment wrapText="1"/>
      <protection hidden="1"/>
    </xf>
    <xf numFmtId="0" fontId="3" fillId="0" borderId="0" xfId="66" applyFont="1" applyAlignment="1" applyProtection="1">
      <alignment horizontal="left" vertical="top" indent="2"/>
      <protection hidden="1"/>
    </xf>
    <xf numFmtId="0" fontId="3" fillId="0" borderId="0" xfId="66" applyFont="1" applyAlignment="1" applyProtection="1">
      <alignment horizontal="left" vertical="top" wrapText="1" indent="2"/>
      <protection hidden="1"/>
    </xf>
    <xf numFmtId="0" fontId="3" fillId="0" borderId="0" xfId="66" applyFont="1" applyBorder="1" applyAlignment="1" applyProtection="1">
      <alignment horizontal="right" vertical="top"/>
      <protection hidden="1"/>
    </xf>
    <xf numFmtId="0" fontId="3" fillId="0" borderId="0" xfId="66" applyFont="1" applyBorder="1" applyAlignment="1" applyProtection="1">
      <alignment horizontal="center" vertical="top"/>
      <protection hidden="1"/>
    </xf>
    <xf numFmtId="0" fontId="3" fillId="0" borderId="0" xfId="66" applyFont="1" applyBorder="1" applyAlignment="1" applyProtection="1">
      <alignment horizont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9" fillId="0" borderId="40" xfId="0" applyNumberFormat="1" applyFont="1" applyFill="1" applyBorder="1" applyAlignment="1">
      <alignment horizontal="right" wrapText="1"/>
    </xf>
    <xf numFmtId="3" fontId="6" fillId="0" borderId="34" xfId="0" applyNumberFormat="1" applyFont="1" applyFill="1" applyBorder="1" applyAlignment="1" applyProtection="1">
      <alignment vertical="center"/>
      <protection hidden="1"/>
    </xf>
    <xf numFmtId="202" fontId="0" fillId="34" borderId="0" xfId="42" applyNumberFormat="1" applyFont="1" applyFill="1" applyAlignment="1">
      <alignment horizontal="right"/>
    </xf>
    <xf numFmtId="3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3" fontId="1" fillId="0" borderId="39" xfId="0" applyNumberFormat="1" applyFont="1" applyFill="1" applyBorder="1" applyAlignment="1" applyProtection="1">
      <alignment vertical="center"/>
      <protection locked="0"/>
    </xf>
    <xf numFmtId="3" fontId="1" fillId="0" borderId="12" xfId="63" applyNumberFormat="1" applyFont="1" applyFill="1" applyBorder="1" applyAlignment="1" applyProtection="1">
      <alignment vertical="center"/>
      <protection locked="0"/>
    </xf>
    <xf numFmtId="3" fontId="6" fillId="0" borderId="11" xfId="64" applyNumberFormat="1" applyFont="1" applyFill="1" applyBorder="1" applyAlignment="1" applyProtection="1">
      <alignment vertical="center"/>
      <protection hidden="1"/>
    </xf>
    <xf numFmtId="3" fontId="1" fillId="0" borderId="35" xfId="0" applyNumberFormat="1" applyFont="1" applyFill="1" applyBorder="1" applyAlignment="1" applyProtection="1">
      <alignment vertical="center"/>
      <protection hidden="1"/>
    </xf>
    <xf numFmtId="3" fontId="1" fillId="0" borderId="31" xfId="60" applyNumberFormat="1" applyFont="1" applyFill="1" applyBorder="1" applyAlignment="1" applyProtection="1">
      <alignment vertical="center"/>
      <protection locked="0"/>
    </xf>
    <xf numFmtId="3" fontId="54" fillId="0" borderId="31" xfId="60" applyNumberFormat="1" applyFont="1" applyFill="1" applyBorder="1" applyAlignment="1" applyProtection="1">
      <alignment vertical="center"/>
      <protection locked="0"/>
    </xf>
    <xf numFmtId="0" fontId="3" fillId="0" borderId="13" xfId="66" applyFont="1" applyBorder="1" applyAlignment="1" applyProtection="1">
      <alignment horizontal="right" vertical="center" wrapText="1"/>
      <protection hidden="1"/>
    </xf>
    <xf numFmtId="0" fontId="3" fillId="0" borderId="0" xfId="66" applyFont="1" applyBorder="1" applyAlignment="1" applyProtection="1">
      <alignment horizontal="right" wrapText="1"/>
      <protection hidden="1"/>
    </xf>
    <xf numFmtId="0" fontId="3" fillId="0" borderId="13" xfId="66" applyFont="1" applyBorder="1" applyAlignment="1" applyProtection="1">
      <alignment horizontal="right" wrapText="1"/>
      <protection hidden="1"/>
    </xf>
    <xf numFmtId="49" fontId="2" fillId="0" borderId="22" xfId="66" applyNumberFormat="1" applyFont="1" applyFill="1" applyBorder="1" applyAlignment="1" applyProtection="1">
      <alignment horizontal="center" vertical="center"/>
      <protection hidden="1" locked="0"/>
    </xf>
    <xf numFmtId="49" fontId="2" fillId="0" borderId="24" xfId="66" applyNumberFormat="1" applyFont="1" applyFill="1" applyBorder="1" applyAlignment="1" applyProtection="1">
      <alignment horizontal="center" vertical="center"/>
      <protection hidden="1" locked="0"/>
    </xf>
    <xf numFmtId="0" fontId="2" fillId="0" borderId="13" xfId="66" applyFont="1" applyFill="1" applyBorder="1" applyAlignment="1" applyProtection="1">
      <alignment horizontal="left" vertical="center" wrapText="1"/>
      <protection hidden="1"/>
    </xf>
    <xf numFmtId="0" fontId="2" fillId="0" borderId="0" xfId="66" applyFont="1" applyFill="1" applyBorder="1" applyAlignment="1" applyProtection="1">
      <alignment horizontal="left" vertical="center" wrapText="1"/>
      <protection hidden="1"/>
    </xf>
    <xf numFmtId="0" fontId="2" fillId="0" borderId="20" xfId="66" applyFont="1" applyFill="1" applyBorder="1" applyAlignment="1" applyProtection="1">
      <alignment horizontal="left" vertical="center" wrapText="1"/>
      <protection hidden="1"/>
    </xf>
    <xf numFmtId="0" fontId="11" fillId="0" borderId="13" xfId="66" applyFont="1" applyBorder="1" applyAlignment="1" applyProtection="1">
      <alignment horizontal="center" vertical="center" wrapText="1"/>
      <protection hidden="1"/>
    </xf>
    <xf numFmtId="0" fontId="11" fillId="0" borderId="0" xfId="66" applyFont="1" applyBorder="1" applyAlignment="1" applyProtection="1">
      <alignment horizontal="center" vertical="center" wrapText="1"/>
      <protection hidden="1"/>
    </xf>
    <xf numFmtId="0" fontId="11" fillId="0" borderId="20" xfId="66" applyFont="1" applyBorder="1" applyAlignment="1" applyProtection="1">
      <alignment horizontal="center" vertical="center" wrapText="1"/>
      <protection hidden="1"/>
    </xf>
    <xf numFmtId="0" fontId="3" fillId="0" borderId="13" xfId="66" applyFont="1" applyBorder="1" applyAlignment="1" applyProtection="1">
      <alignment horizontal="right" vertical="center"/>
      <protection hidden="1"/>
    </xf>
    <xf numFmtId="0" fontId="3" fillId="0" borderId="20" xfId="66" applyFont="1" applyBorder="1" applyAlignment="1" applyProtection="1">
      <alignment horizontal="right"/>
      <protection hidden="1"/>
    </xf>
    <xf numFmtId="0" fontId="1" fillId="0" borderId="13" xfId="66" applyFont="1" applyBorder="1" applyAlignment="1" applyProtection="1">
      <alignment horizontal="right" vertical="center" wrapText="1"/>
      <protection hidden="1"/>
    </xf>
    <xf numFmtId="0" fontId="1" fillId="0" borderId="20" xfId="66" applyFont="1" applyBorder="1" applyAlignment="1" applyProtection="1">
      <alignment horizontal="right" wrapText="1"/>
      <protection hidden="1"/>
    </xf>
    <xf numFmtId="0" fontId="2" fillId="0" borderId="22" xfId="66" applyFont="1" applyFill="1" applyBorder="1" applyAlignment="1" applyProtection="1">
      <alignment horizontal="left" vertical="center"/>
      <protection hidden="1" locked="0"/>
    </xf>
    <xf numFmtId="0" fontId="3" fillId="0" borderId="23" xfId="66" applyFont="1" applyFill="1" applyBorder="1" applyAlignment="1">
      <alignment horizontal="left" vertical="center"/>
      <protection/>
    </xf>
    <xf numFmtId="0" fontId="3" fillId="0" borderId="24" xfId="66" applyFont="1" applyFill="1" applyBorder="1" applyAlignment="1">
      <alignment horizontal="left" vertical="center"/>
      <protection/>
    </xf>
    <xf numFmtId="1" fontId="2" fillId="0" borderId="22" xfId="66" applyNumberFormat="1" applyFont="1" applyFill="1" applyBorder="1" applyAlignment="1" applyProtection="1">
      <alignment horizontal="center" vertical="center"/>
      <protection hidden="1" locked="0"/>
    </xf>
    <xf numFmtId="1" fontId="2" fillId="0" borderId="24" xfId="66" applyNumberFormat="1" applyFont="1" applyFill="1" applyBorder="1" applyAlignment="1" applyProtection="1">
      <alignment horizontal="center" vertical="center"/>
      <protection hidden="1" locked="0"/>
    </xf>
    <xf numFmtId="0" fontId="4" fillId="0" borderId="22" xfId="56" applyFill="1" applyBorder="1" applyAlignment="1" applyProtection="1">
      <alignment/>
      <protection hidden="1" locked="0"/>
    </xf>
    <xf numFmtId="0" fontId="2" fillId="0" borderId="23" xfId="66" applyFont="1" applyFill="1" applyBorder="1" applyAlignment="1" applyProtection="1">
      <alignment/>
      <protection hidden="1" locked="0"/>
    </xf>
    <xf numFmtId="0" fontId="2" fillId="0" borderId="24" xfId="66" applyFont="1" applyFill="1" applyBorder="1" applyAlignment="1" applyProtection="1">
      <alignment/>
      <protection hidden="1" locked="0"/>
    </xf>
    <xf numFmtId="0" fontId="3" fillId="0" borderId="23" xfId="66" applyFont="1" applyFill="1" applyBorder="1" applyAlignment="1">
      <alignment horizontal="left"/>
      <protection/>
    </xf>
    <xf numFmtId="0" fontId="3" fillId="0" borderId="24" xfId="66" applyFont="1" applyFill="1" applyBorder="1" applyAlignment="1">
      <alignment horizontal="left"/>
      <protection/>
    </xf>
    <xf numFmtId="0" fontId="3" fillId="0" borderId="0" xfId="66" applyFont="1" applyBorder="1" applyAlignment="1" applyProtection="1">
      <alignment horizontal="right"/>
      <protection hidden="1"/>
    </xf>
    <xf numFmtId="0" fontId="3" fillId="0" borderId="0" xfId="66" applyFont="1" applyBorder="1" applyAlignment="1" applyProtection="1">
      <alignment horizontal="right" vertical="center"/>
      <protection hidden="1"/>
    </xf>
    <xf numFmtId="0" fontId="3" fillId="0" borderId="13" xfId="66" applyFont="1" applyBorder="1" applyAlignment="1" applyProtection="1">
      <alignment horizontal="center" vertical="center"/>
      <protection hidden="1"/>
    </xf>
    <xf numFmtId="0" fontId="3" fillId="0" borderId="0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 applyAlignment="1">
      <alignment horizontal="center"/>
      <protection/>
    </xf>
    <xf numFmtId="0" fontId="3" fillId="0" borderId="20" xfId="66" applyFont="1" applyBorder="1" applyAlignment="1">
      <alignment horizontal="center"/>
      <protection/>
    </xf>
    <xf numFmtId="0" fontId="2" fillId="35" borderId="22" xfId="66" applyFont="1" applyFill="1" applyBorder="1" applyAlignment="1" applyProtection="1">
      <alignment horizontal="right" vertical="center"/>
      <protection hidden="1" locked="0"/>
    </xf>
    <xf numFmtId="0" fontId="3" fillId="0" borderId="23" xfId="66" applyFont="1" applyBorder="1" applyAlignment="1">
      <alignment/>
      <protection/>
    </xf>
    <xf numFmtId="0" fontId="3" fillId="0" borderId="24" xfId="66" applyFont="1" applyBorder="1" applyAlignment="1">
      <alignment/>
      <protection/>
    </xf>
    <xf numFmtId="49" fontId="2" fillId="35" borderId="22" xfId="66" applyNumberFormat="1" applyFont="1" applyFill="1" applyBorder="1" applyAlignment="1" applyProtection="1">
      <alignment horizontal="center" vertical="center"/>
      <protection hidden="1" locked="0"/>
    </xf>
    <xf numFmtId="49" fontId="2" fillId="0" borderId="24" xfId="66" applyNumberFormat="1" applyFont="1" applyBorder="1" applyAlignment="1" applyProtection="1">
      <alignment horizontal="center" vertical="center"/>
      <protection hidden="1" locked="0"/>
    </xf>
    <xf numFmtId="0" fontId="3" fillId="0" borderId="0" xfId="66" applyFont="1" applyBorder="1" applyAlignment="1" applyProtection="1">
      <alignment vertical="top" wrapText="1"/>
      <protection hidden="1"/>
    </xf>
    <xf numFmtId="0" fontId="3" fillId="0" borderId="0" xfId="66" applyFont="1" applyBorder="1" applyAlignment="1" applyProtection="1">
      <alignment wrapText="1"/>
      <protection hidden="1"/>
    </xf>
    <xf numFmtId="49" fontId="2" fillId="35" borderId="24" xfId="66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6" applyFont="1" applyBorder="1" applyAlignment="1" applyProtection="1">
      <alignment horizontal="center" vertical="top"/>
      <protection hidden="1"/>
    </xf>
    <xf numFmtId="0" fontId="3" fillId="0" borderId="0" xfId="66" applyFont="1" applyBorder="1" applyAlignment="1" applyProtection="1">
      <alignment horizontal="center"/>
      <protection hidden="1"/>
    </xf>
    <xf numFmtId="0" fontId="3" fillId="0" borderId="14" xfId="66" applyFont="1" applyBorder="1" applyAlignment="1" applyProtection="1">
      <alignment horizontal="center"/>
      <protection hidden="1"/>
    </xf>
    <xf numFmtId="0" fontId="2" fillId="0" borderId="23" xfId="66" applyFont="1" applyFill="1" applyBorder="1" applyAlignment="1" applyProtection="1">
      <alignment horizontal="left" vertical="center"/>
      <protection hidden="1" locked="0"/>
    </xf>
    <xf numFmtId="0" fontId="2" fillId="0" borderId="24" xfId="66" applyFont="1" applyFill="1" applyBorder="1" applyAlignment="1" applyProtection="1">
      <alignment horizontal="left" vertical="center"/>
      <protection hidden="1" locked="0"/>
    </xf>
    <xf numFmtId="0" fontId="3" fillId="0" borderId="0" xfId="66" applyFont="1" applyBorder="1" applyAlignment="1" applyProtection="1">
      <alignment horizontal="center" vertical="top"/>
      <protection hidden="1"/>
    </xf>
    <xf numFmtId="0" fontId="3" fillId="0" borderId="0" xfId="66" applyFont="1" applyBorder="1" applyAlignment="1" applyProtection="1">
      <alignment horizontal="center"/>
      <protection hidden="1"/>
    </xf>
    <xf numFmtId="0" fontId="2" fillId="35" borderId="23" xfId="66" applyFont="1" applyFill="1" applyBorder="1" applyAlignment="1" applyProtection="1">
      <alignment horizontal="right" vertical="center"/>
      <protection hidden="1" locked="0"/>
    </xf>
    <xf numFmtId="0" fontId="2" fillId="35" borderId="24" xfId="66" applyFont="1" applyFill="1" applyBorder="1" applyAlignment="1" applyProtection="1">
      <alignment horizontal="right" vertical="center"/>
      <protection hidden="1" locked="0"/>
    </xf>
    <xf numFmtId="0" fontId="3" fillId="0" borderId="20" xfId="66" applyFont="1" applyBorder="1" applyAlignment="1" applyProtection="1">
      <alignment horizontal="right" wrapText="1"/>
      <protection hidden="1"/>
    </xf>
    <xf numFmtId="49" fontId="2" fillId="0" borderId="22" xfId="66" applyNumberFormat="1" applyFont="1" applyFill="1" applyBorder="1" applyAlignment="1" applyProtection="1">
      <alignment horizontal="left" vertical="center"/>
      <protection hidden="1" locked="0"/>
    </xf>
    <xf numFmtId="49" fontId="2" fillId="0" borderId="23" xfId="66" applyNumberFormat="1" applyFont="1" applyFill="1" applyBorder="1" applyAlignment="1" applyProtection="1">
      <alignment horizontal="left" vertical="center"/>
      <protection hidden="1" locked="0"/>
    </xf>
    <xf numFmtId="49" fontId="2" fillId="0" borderId="24" xfId="66" applyNumberFormat="1" applyFont="1" applyFill="1" applyBorder="1" applyAlignment="1" applyProtection="1">
      <alignment horizontal="left" vertical="center"/>
      <protection hidden="1" locked="0"/>
    </xf>
    <xf numFmtId="0" fontId="10" fillId="0" borderId="41" xfId="66" applyFont="1" applyBorder="1" applyAlignment="1">
      <alignment/>
      <protection/>
    </xf>
    <xf numFmtId="0" fontId="10" fillId="0" borderId="14" xfId="66" applyFont="1" applyBorder="1" applyAlignment="1">
      <alignment/>
      <protection/>
    </xf>
    <xf numFmtId="0" fontId="3" fillId="0" borderId="0" xfId="66" applyFont="1" applyBorder="1" applyAlignment="1" applyProtection="1">
      <alignment vertical="center"/>
      <protection hidden="1"/>
    </xf>
    <xf numFmtId="0" fontId="3" fillId="0" borderId="42" xfId="66" applyFont="1" applyBorder="1" applyAlignment="1" applyProtection="1">
      <alignment horizontal="center" vertical="top"/>
      <protection hidden="1"/>
    </xf>
    <xf numFmtId="0" fontId="3" fillId="0" borderId="42" xfId="66" applyFont="1" applyBorder="1" applyAlignment="1">
      <alignment horizontal="center"/>
      <protection/>
    </xf>
    <xf numFmtId="0" fontId="3" fillId="0" borderId="43" xfId="66" applyFont="1" applyBorder="1" applyAlignment="1">
      <alignment/>
      <protection/>
    </xf>
    <xf numFmtId="0" fontId="3" fillId="0" borderId="23" xfId="66" applyFont="1" applyFill="1" applyBorder="1" applyAlignment="1">
      <alignment/>
      <protection/>
    </xf>
    <xf numFmtId="0" fontId="3" fillId="0" borderId="24" xfId="66" applyFont="1" applyFill="1" applyBorder="1" applyAlignment="1">
      <alignment/>
      <protection/>
    </xf>
    <xf numFmtId="0" fontId="3" fillId="0" borderId="23" xfId="66" applyFont="1" applyFill="1" applyBorder="1" applyAlignment="1" applyProtection="1">
      <alignment horizontal="center" vertical="top"/>
      <protection hidden="1"/>
    </xf>
    <xf numFmtId="0" fontId="3" fillId="0" borderId="23" xfId="66" applyFont="1" applyFill="1" applyBorder="1" applyAlignment="1" applyProtection="1">
      <alignment horizontal="center"/>
      <protection hidden="1"/>
    </xf>
    <xf numFmtId="49" fontId="4" fillId="0" borderId="22" xfId="56" applyNumberFormat="1" applyFill="1" applyBorder="1" applyAlignment="1" applyProtection="1">
      <alignment horizontal="left" vertical="center"/>
      <protection hidden="1" locked="0"/>
    </xf>
    <xf numFmtId="0" fontId="17" fillId="0" borderId="0" xfId="71" applyFont="1" applyBorder="1" applyAlignment="1" applyProtection="1">
      <alignment horizontal="left"/>
      <protection hidden="1"/>
    </xf>
    <xf numFmtId="0" fontId="18" fillId="0" borderId="0" xfId="71" applyFont="1" applyBorder="1" applyAlignment="1">
      <alignment/>
      <protection/>
    </xf>
    <xf numFmtId="0" fontId="13" fillId="0" borderId="0" xfId="71" applyFont="1" applyBorder="1" applyAlignment="1" applyProtection="1">
      <alignment horizontal="left"/>
      <protection hidden="1"/>
    </xf>
    <xf numFmtId="0" fontId="9" fillId="0" borderId="0" xfId="71" applyBorder="1" applyAlignment="1">
      <alignment/>
      <protection/>
    </xf>
    <xf numFmtId="0" fontId="9" fillId="0" borderId="20" xfId="71" applyBorder="1" applyAlignment="1">
      <alignment/>
      <protection/>
    </xf>
    <xf numFmtId="0" fontId="7" fillId="0" borderId="4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45" xfId="0" applyFont="1" applyFill="1" applyBorder="1" applyAlignment="1" applyProtection="1">
      <alignment horizontal="center" vertical="top" wrapText="1"/>
      <protection hidden="1"/>
    </xf>
    <xf numFmtId="0" fontId="10" fillId="0" borderId="46" xfId="0" applyFont="1" applyFill="1" applyBorder="1" applyAlignment="1" applyProtection="1">
      <alignment horizontal="center" vertical="center" wrapText="1"/>
      <protection hidden="1"/>
    </xf>
    <xf numFmtId="0" fontId="10" fillId="0" borderId="42" xfId="0" applyFont="1" applyFill="1" applyBorder="1" applyAlignment="1" applyProtection="1">
      <alignment horizontal="center" vertical="center" wrapText="1"/>
      <protection hidden="1"/>
    </xf>
    <xf numFmtId="0" fontId="10" fillId="0" borderId="47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5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horizontal="left" vertical="center" wrapText="1" indent="1"/>
    </xf>
    <xf numFmtId="0" fontId="3" fillId="0" borderId="65" xfId="0" applyFont="1" applyFill="1" applyBorder="1" applyAlignment="1">
      <alignment horizontal="left" vertical="center" wrapText="1" indent="1"/>
    </xf>
    <xf numFmtId="0" fontId="3" fillId="0" borderId="66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3" fillId="0" borderId="5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 applyProtection="1">
      <alignment horizontal="left" vertical="center" wrapText="1"/>
      <protection hidden="1"/>
    </xf>
    <xf numFmtId="0" fontId="7" fillId="0" borderId="23" xfId="0" applyFont="1" applyFill="1" applyBorder="1" applyAlignment="1" applyProtection="1">
      <alignment horizontal="left" vertical="center" wrapText="1"/>
      <protection hidden="1"/>
    </xf>
    <xf numFmtId="0" fontId="7" fillId="0" borderId="68" xfId="0" applyFont="1" applyFill="1" applyBorder="1" applyAlignment="1" applyProtection="1">
      <alignment horizontal="left" vertical="center" wrapText="1"/>
      <protection hidden="1"/>
    </xf>
    <xf numFmtId="0" fontId="2" fillId="0" borderId="69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6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33" xfId="0" applyFont="1" applyFill="1" applyBorder="1" applyAlignment="1" applyProtection="1">
      <alignment horizontal="center" vertical="center" wrapText="1"/>
      <protection hidden="1"/>
    </xf>
    <xf numFmtId="0" fontId="8" fillId="0" borderId="7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/>
    </xf>
    <xf numFmtId="0" fontId="8" fillId="0" borderId="71" xfId="0" applyFont="1" applyFill="1" applyBorder="1" applyAlignment="1">
      <alignment vertical="center"/>
    </xf>
    <xf numFmtId="0" fontId="2" fillId="0" borderId="72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3" fillId="0" borderId="72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3" fillId="0" borderId="74" xfId="0" applyFont="1" applyFill="1" applyBorder="1" applyAlignment="1">
      <alignment horizontal="left" vertical="center" wrapText="1"/>
    </xf>
    <xf numFmtId="0" fontId="19" fillId="0" borderId="44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45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6" fillId="0" borderId="75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67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horizontal="center" vertical="top" wrapText="1"/>
      <protection hidden="1"/>
    </xf>
    <xf numFmtId="0" fontId="7" fillId="0" borderId="68" xfId="0" applyFont="1" applyFill="1" applyBorder="1" applyAlignment="1" applyProtection="1">
      <alignment horizontal="center" vertical="top" wrapText="1"/>
      <protection hidden="1"/>
    </xf>
    <xf numFmtId="0" fontId="7" fillId="0" borderId="61" xfId="0" applyFont="1" applyFill="1" applyBorder="1" applyAlignment="1" applyProtection="1">
      <alignment vertical="center" wrapText="1"/>
      <protection hidden="1"/>
    </xf>
    <xf numFmtId="0" fontId="7" fillId="0" borderId="62" xfId="0" applyFont="1" applyFill="1" applyBorder="1" applyAlignment="1" applyProtection="1">
      <alignment vertical="center" wrapText="1"/>
      <protection hidden="1"/>
    </xf>
    <xf numFmtId="0" fontId="7" fillId="0" borderId="63" xfId="0" applyFont="1" applyFill="1" applyBorder="1" applyAlignment="1" applyProtection="1">
      <alignment vertical="center" wrapText="1"/>
      <protection hidden="1"/>
    </xf>
    <xf numFmtId="0" fontId="2" fillId="0" borderId="61" xfId="0" applyFont="1" applyFill="1" applyBorder="1" applyAlignment="1" applyProtection="1">
      <alignment horizontal="center" vertical="center" wrapText="1"/>
      <protection hidden="1"/>
    </xf>
    <xf numFmtId="0" fontId="2" fillId="0" borderId="62" xfId="0" applyFont="1" applyFill="1" applyBorder="1" applyAlignment="1" applyProtection="1">
      <alignment horizontal="center" vertical="center" wrapText="1"/>
      <protection hidden="1"/>
    </xf>
    <xf numFmtId="0" fontId="2" fillId="0" borderId="76" xfId="0" applyFont="1" applyFill="1" applyBorder="1" applyAlignment="1" applyProtection="1">
      <alignment horizontal="center" vertical="center" wrapText="1"/>
      <protection hidden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vertical="center" wrapText="1"/>
    </xf>
    <xf numFmtId="0" fontId="0" fillId="0" borderId="63" xfId="0" applyFont="1" applyFill="1" applyBorder="1" applyAlignment="1">
      <alignment vertical="center" wrapText="1"/>
    </xf>
    <xf numFmtId="0" fontId="3" fillId="0" borderId="59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 applyProtection="1">
      <alignment vertical="center" wrapText="1"/>
      <protection hidden="1"/>
    </xf>
    <xf numFmtId="0" fontId="6" fillId="0" borderId="62" xfId="0" applyFont="1" applyFill="1" applyBorder="1" applyAlignment="1" applyProtection="1">
      <alignment vertical="center" wrapText="1"/>
      <protection hidden="1"/>
    </xf>
    <xf numFmtId="0" fontId="6" fillId="0" borderId="63" xfId="0" applyFont="1" applyFill="1" applyBorder="1" applyAlignment="1" applyProtection="1">
      <alignment vertical="center" wrapText="1"/>
      <protection hidden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68" xfId="0" applyFont="1" applyFill="1" applyBorder="1" applyAlignment="1">
      <alignment horizontal="center" vertical="top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7" fillId="0" borderId="0" xfId="71" applyFont="1" applyFill="1" applyBorder="1" applyAlignment="1" applyProtection="1">
      <alignment horizontal="center" vertical="center"/>
      <protection hidden="1"/>
    </xf>
    <xf numFmtId="14" fontId="7" fillId="0" borderId="0" xfId="7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1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0" fillId="0" borderId="0" xfId="7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0" fillId="0" borderId="62" xfId="0" applyFont="1" applyFill="1" applyBorder="1" applyAlignment="1">
      <alignment vertical="center" wrapText="1"/>
    </xf>
    <xf numFmtId="0" fontId="0" fillId="0" borderId="76" xfId="0" applyFont="1" applyFill="1" applyBorder="1" applyAlignment="1">
      <alignment vertical="center" wrapText="1"/>
    </xf>
    <xf numFmtId="0" fontId="10" fillId="0" borderId="0" xfId="71" applyFont="1" applyAlignment="1">
      <alignment/>
      <protection/>
    </xf>
    <xf numFmtId="0" fontId="15" fillId="0" borderId="0" xfId="71" applyFont="1" applyBorder="1" applyAlignment="1">
      <alignment horizontal="justify" vertical="top" wrapText="1"/>
      <protection/>
    </xf>
    <xf numFmtId="0" fontId="9" fillId="0" borderId="0" xfId="71" applyAlignment="1">
      <alignment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rmal 4" xfId="63"/>
    <cellStyle name="Normal 5" xfId="64"/>
    <cellStyle name="Normal 6" xfId="65"/>
    <cellStyle name="Normal_TFI-POD" xfId="66"/>
    <cellStyle name="Note" xfId="67"/>
    <cellStyle name="Obično_Knjiga2" xfId="68"/>
    <cellStyle name="Output" xfId="69"/>
    <cellStyle name="Percent" xfId="70"/>
    <cellStyle name="Style 1" xfId="71"/>
    <cellStyle name="Title" xfId="72"/>
    <cellStyle name="Total" xfId="73"/>
    <cellStyle name="Warning Text" xfId="7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nolio@granolio.hr" TargetMode="External" /><Relationship Id="rId2" Type="http://schemas.openxmlformats.org/officeDocument/2006/relationships/hyperlink" Target="http://www.granolio.hr/" TargetMode="External" /><Relationship Id="rId3" Type="http://schemas.openxmlformats.org/officeDocument/2006/relationships/hyperlink" Target="mailto:jkordic@granolio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7">
      <selection activeCell="I24" sqref="I24"/>
    </sheetView>
  </sheetViews>
  <sheetFormatPr defaultColWidth="9.28125" defaultRowHeight="12.75"/>
  <cols>
    <col min="1" max="1" width="9.28125" style="8" customWidth="1"/>
    <col min="2" max="2" width="13.00390625" style="8" customWidth="1"/>
    <col min="3" max="6" width="9.28125" style="8" customWidth="1"/>
    <col min="7" max="7" width="15.28125" style="8" customWidth="1"/>
    <col min="8" max="8" width="19.28125" style="8" customWidth="1"/>
    <col min="9" max="9" width="14.421875" style="8" customWidth="1"/>
    <col min="10" max="16384" width="9.28125" style="8" customWidth="1"/>
  </cols>
  <sheetData>
    <row r="1" spans="1:12" ht="15">
      <c r="A1" s="224" t="s">
        <v>213</v>
      </c>
      <c r="B1" s="225"/>
      <c r="C1" s="225"/>
      <c r="D1" s="63"/>
      <c r="E1" s="63"/>
      <c r="F1" s="63"/>
      <c r="G1" s="63"/>
      <c r="H1" s="63"/>
      <c r="I1" s="64"/>
      <c r="J1" s="7"/>
      <c r="K1" s="7"/>
      <c r="L1" s="7"/>
    </row>
    <row r="2" spans="1:12" ht="12.75">
      <c r="A2" s="174" t="s">
        <v>214</v>
      </c>
      <c r="B2" s="175"/>
      <c r="C2" s="175"/>
      <c r="D2" s="176"/>
      <c r="E2" s="96">
        <v>43101</v>
      </c>
      <c r="F2" s="9"/>
      <c r="G2" s="10" t="s">
        <v>215</v>
      </c>
      <c r="H2" s="96">
        <v>43465</v>
      </c>
      <c r="I2" s="65"/>
      <c r="J2" s="7"/>
      <c r="K2" s="7"/>
      <c r="L2" s="7"/>
    </row>
    <row r="3" spans="1:12" ht="12.75">
      <c r="A3" s="66"/>
      <c r="B3" s="11"/>
      <c r="C3" s="11"/>
      <c r="D3" s="11"/>
      <c r="E3" s="12"/>
      <c r="F3" s="12"/>
      <c r="G3" s="11"/>
      <c r="H3" s="11"/>
      <c r="I3" s="67"/>
      <c r="J3" s="7"/>
      <c r="K3" s="7"/>
      <c r="L3" s="7"/>
    </row>
    <row r="4" spans="1:12" ht="15">
      <c r="A4" s="177" t="s">
        <v>282</v>
      </c>
      <c r="B4" s="178"/>
      <c r="C4" s="178"/>
      <c r="D4" s="178"/>
      <c r="E4" s="178"/>
      <c r="F4" s="178"/>
      <c r="G4" s="178"/>
      <c r="H4" s="178"/>
      <c r="I4" s="179"/>
      <c r="J4" s="7"/>
      <c r="K4" s="7"/>
      <c r="L4" s="7"/>
    </row>
    <row r="5" spans="1:12" ht="12.75">
      <c r="A5" s="68"/>
      <c r="B5" s="13"/>
      <c r="C5" s="13"/>
      <c r="D5" s="13"/>
      <c r="E5" s="14"/>
      <c r="F5" s="69"/>
      <c r="G5" s="15"/>
      <c r="H5" s="16"/>
      <c r="I5" s="70"/>
      <c r="J5" s="7"/>
      <c r="K5" s="7"/>
      <c r="L5" s="7"/>
    </row>
    <row r="6" spans="1:12" ht="12.75">
      <c r="A6" s="180" t="s">
        <v>216</v>
      </c>
      <c r="B6" s="181"/>
      <c r="C6" s="172" t="s">
        <v>286</v>
      </c>
      <c r="D6" s="173"/>
      <c r="E6" s="25"/>
      <c r="F6" s="25"/>
      <c r="G6" s="25"/>
      <c r="H6" s="25"/>
      <c r="I6" s="71"/>
      <c r="J6" s="7"/>
      <c r="K6" s="7"/>
      <c r="L6" s="7"/>
    </row>
    <row r="7" spans="1:12" ht="12.75">
      <c r="A7" s="72"/>
      <c r="B7" s="19"/>
      <c r="C7" s="13"/>
      <c r="D7" s="13"/>
      <c r="E7" s="25"/>
      <c r="F7" s="25"/>
      <c r="G7" s="25"/>
      <c r="H7" s="25"/>
      <c r="I7" s="71"/>
      <c r="J7" s="7"/>
      <c r="K7" s="7"/>
      <c r="L7" s="7"/>
    </row>
    <row r="8" spans="1:12" ht="12.75">
      <c r="A8" s="182" t="s">
        <v>217</v>
      </c>
      <c r="B8" s="183"/>
      <c r="C8" s="172" t="s">
        <v>287</v>
      </c>
      <c r="D8" s="173"/>
      <c r="E8" s="25"/>
      <c r="F8" s="25"/>
      <c r="G8" s="25"/>
      <c r="H8" s="25"/>
      <c r="I8" s="73"/>
      <c r="J8" s="7"/>
      <c r="K8" s="7"/>
      <c r="L8" s="7"/>
    </row>
    <row r="9" spans="1:12" ht="12.75">
      <c r="A9" s="74"/>
      <c r="B9" s="44"/>
      <c r="C9" s="17"/>
      <c r="D9" s="23"/>
      <c r="E9" s="13"/>
      <c r="F9" s="13"/>
      <c r="G9" s="13"/>
      <c r="H9" s="13"/>
      <c r="I9" s="73"/>
      <c r="J9" s="7"/>
      <c r="K9" s="7"/>
      <c r="L9" s="7"/>
    </row>
    <row r="10" spans="1:12" ht="12.75">
      <c r="A10" s="169" t="s">
        <v>218</v>
      </c>
      <c r="B10" s="170"/>
      <c r="C10" s="172" t="s">
        <v>288</v>
      </c>
      <c r="D10" s="173"/>
      <c r="E10" s="13"/>
      <c r="F10" s="13"/>
      <c r="G10" s="13"/>
      <c r="H10" s="13"/>
      <c r="I10" s="73"/>
      <c r="J10" s="7"/>
      <c r="K10" s="7"/>
      <c r="L10" s="7"/>
    </row>
    <row r="11" spans="1:12" ht="12.75">
      <c r="A11" s="171"/>
      <c r="B11" s="170"/>
      <c r="C11" s="13"/>
      <c r="D11" s="13"/>
      <c r="E11" s="13"/>
      <c r="F11" s="13"/>
      <c r="G11" s="13"/>
      <c r="H11" s="13"/>
      <c r="I11" s="73"/>
      <c r="J11" s="7"/>
      <c r="K11" s="7"/>
      <c r="L11" s="7"/>
    </row>
    <row r="12" spans="1:12" ht="12.75">
      <c r="A12" s="180" t="s">
        <v>219</v>
      </c>
      <c r="B12" s="181"/>
      <c r="C12" s="184" t="s">
        <v>289</v>
      </c>
      <c r="D12" s="185"/>
      <c r="E12" s="185"/>
      <c r="F12" s="185"/>
      <c r="G12" s="185"/>
      <c r="H12" s="185"/>
      <c r="I12" s="186"/>
      <c r="J12" s="7"/>
      <c r="K12" s="7"/>
      <c r="L12" s="7"/>
    </row>
    <row r="13" spans="1:12" ht="12.75">
      <c r="A13" s="72"/>
      <c r="B13" s="19"/>
      <c r="C13" s="18"/>
      <c r="D13" s="13"/>
      <c r="E13" s="13"/>
      <c r="F13" s="13"/>
      <c r="G13" s="13"/>
      <c r="H13" s="13"/>
      <c r="I13" s="73"/>
      <c r="J13" s="7"/>
      <c r="K13" s="7"/>
      <c r="L13" s="7"/>
    </row>
    <row r="14" spans="1:12" ht="12.75">
      <c r="A14" s="180" t="s">
        <v>220</v>
      </c>
      <c r="B14" s="181"/>
      <c r="C14" s="187">
        <v>10000</v>
      </c>
      <c r="D14" s="188"/>
      <c r="E14" s="13"/>
      <c r="F14" s="184" t="s">
        <v>290</v>
      </c>
      <c r="G14" s="185"/>
      <c r="H14" s="185"/>
      <c r="I14" s="186"/>
      <c r="J14" s="7"/>
      <c r="K14" s="7"/>
      <c r="L14" s="7"/>
    </row>
    <row r="15" spans="1:12" ht="12.75">
      <c r="A15" s="72"/>
      <c r="B15" s="19"/>
      <c r="C15" s="13"/>
      <c r="D15" s="13"/>
      <c r="E15" s="13"/>
      <c r="F15" s="13"/>
      <c r="G15" s="13"/>
      <c r="H15" s="13"/>
      <c r="I15" s="73"/>
      <c r="J15" s="7"/>
      <c r="K15" s="7"/>
      <c r="L15" s="7"/>
    </row>
    <row r="16" spans="1:12" ht="12.75">
      <c r="A16" s="180" t="s">
        <v>221</v>
      </c>
      <c r="B16" s="181"/>
      <c r="C16" s="184" t="s">
        <v>291</v>
      </c>
      <c r="D16" s="185"/>
      <c r="E16" s="185"/>
      <c r="F16" s="185"/>
      <c r="G16" s="185"/>
      <c r="H16" s="185"/>
      <c r="I16" s="186"/>
      <c r="J16" s="7"/>
      <c r="K16" s="7"/>
      <c r="L16" s="7"/>
    </row>
    <row r="17" spans="1:12" ht="12.75">
      <c r="A17" s="72"/>
      <c r="B17" s="19"/>
      <c r="C17" s="13"/>
      <c r="D17" s="13"/>
      <c r="E17" s="13"/>
      <c r="F17" s="13"/>
      <c r="G17" s="13"/>
      <c r="H17" s="13"/>
      <c r="I17" s="73"/>
      <c r="J17" s="7"/>
      <c r="K17" s="7"/>
      <c r="L17" s="7"/>
    </row>
    <row r="18" spans="1:12" ht="12.75">
      <c r="A18" s="180" t="s">
        <v>222</v>
      </c>
      <c r="B18" s="181"/>
      <c r="C18" s="189" t="s">
        <v>292</v>
      </c>
      <c r="D18" s="190"/>
      <c r="E18" s="190"/>
      <c r="F18" s="190"/>
      <c r="G18" s="190"/>
      <c r="H18" s="190"/>
      <c r="I18" s="191"/>
      <c r="J18" s="7"/>
      <c r="K18" s="7"/>
      <c r="L18" s="7"/>
    </row>
    <row r="19" spans="1:12" ht="12.75">
      <c r="A19" s="72"/>
      <c r="B19" s="19"/>
      <c r="C19" s="18"/>
      <c r="D19" s="13"/>
      <c r="E19" s="13"/>
      <c r="F19" s="13"/>
      <c r="G19" s="13"/>
      <c r="H19" s="13"/>
      <c r="I19" s="73"/>
      <c r="J19" s="7"/>
      <c r="K19" s="7"/>
      <c r="L19" s="7"/>
    </row>
    <row r="20" spans="1:12" ht="12.75">
      <c r="A20" s="180" t="s">
        <v>223</v>
      </c>
      <c r="B20" s="181"/>
      <c r="C20" s="189" t="s">
        <v>293</v>
      </c>
      <c r="D20" s="190"/>
      <c r="E20" s="190"/>
      <c r="F20" s="190"/>
      <c r="G20" s="190"/>
      <c r="H20" s="190"/>
      <c r="I20" s="191"/>
      <c r="J20" s="7"/>
      <c r="K20" s="7"/>
      <c r="L20" s="7"/>
    </row>
    <row r="21" spans="1:12" ht="12.75">
      <c r="A21" s="72"/>
      <c r="B21" s="19"/>
      <c r="C21" s="18"/>
      <c r="D21" s="13"/>
      <c r="E21" s="13"/>
      <c r="F21" s="13"/>
      <c r="G21" s="13"/>
      <c r="H21" s="13"/>
      <c r="I21" s="73"/>
      <c r="J21" s="7"/>
      <c r="K21" s="7"/>
      <c r="L21" s="7"/>
    </row>
    <row r="22" spans="1:12" ht="12.75">
      <c r="A22" s="180" t="s">
        <v>224</v>
      </c>
      <c r="B22" s="181"/>
      <c r="C22" s="97">
        <v>133</v>
      </c>
      <c r="D22" s="184"/>
      <c r="E22" s="192"/>
      <c r="F22" s="193"/>
      <c r="G22" s="180"/>
      <c r="H22" s="194"/>
      <c r="I22" s="75"/>
      <c r="J22" s="7"/>
      <c r="K22" s="7"/>
      <c r="L22" s="7"/>
    </row>
    <row r="23" spans="1:12" ht="12.75">
      <c r="A23" s="72"/>
      <c r="B23" s="19"/>
      <c r="C23" s="13"/>
      <c r="D23" s="21"/>
      <c r="E23" s="21"/>
      <c r="F23" s="21"/>
      <c r="G23" s="21"/>
      <c r="H23" s="13"/>
      <c r="I23" s="73"/>
      <c r="J23" s="7"/>
      <c r="K23" s="7"/>
      <c r="L23" s="7"/>
    </row>
    <row r="24" spans="1:12" ht="12.75">
      <c r="A24" s="180" t="s">
        <v>225</v>
      </c>
      <c r="B24" s="181"/>
      <c r="C24" s="97">
        <v>21</v>
      </c>
      <c r="D24" s="184" t="s">
        <v>294</v>
      </c>
      <c r="E24" s="192"/>
      <c r="F24" s="192"/>
      <c r="G24" s="193"/>
      <c r="H24" s="45" t="s">
        <v>226</v>
      </c>
      <c r="I24" s="98">
        <v>429</v>
      </c>
      <c r="J24" s="7"/>
      <c r="K24" s="7"/>
      <c r="L24" s="7"/>
    </row>
    <row r="25" spans="1:12" ht="12.75">
      <c r="A25" s="72"/>
      <c r="B25" s="19"/>
      <c r="C25" s="13"/>
      <c r="D25" s="21"/>
      <c r="E25" s="21"/>
      <c r="F25" s="21"/>
      <c r="G25" s="19"/>
      <c r="H25" s="19" t="s">
        <v>283</v>
      </c>
      <c r="I25" s="76"/>
      <c r="J25" s="7"/>
      <c r="K25" s="7"/>
      <c r="L25" s="7"/>
    </row>
    <row r="26" spans="1:12" ht="12.75">
      <c r="A26" s="180" t="s">
        <v>227</v>
      </c>
      <c r="B26" s="181"/>
      <c r="C26" s="99" t="s">
        <v>305</v>
      </c>
      <c r="D26" s="22"/>
      <c r="E26" s="29"/>
      <c r="F26" s="21"/>
      <c r="G26" s="195" t="s">
        <v>228</v>
      </c>
      <c r="H26" s="181"/>
      <c r="I26" s="100" t="s">
        <v>295</v>
      </c>
      <c r="J26" s="7"/>
      <c r="K26" s="7"/>
      <c r="L26" s="7"/>
    </row>
    <row r="27" spans="1:12" ht="12.75">
      <c r="A27" s="72"/>
      <c r="B27" s="19"/>
      <c r="C27" s="13"/>
      <c r="D27" s="21"/>
      <c r="E27" s="21"/>
      <c r="F27" s="21"/>
      <c r="G27" s="21"/>
      <c r="H27" s="13"/>
      <c r="I27" s="77"/>
      <c r="J27" s="7"/>
      <c r="K27" s="7"/>
      <c r="L27" s="7"/>
    </row>
    <row r="28" spans="1:12" ht="12.75">
      <c r="A28" s="196" t="s">
        <v>229</v>
      </c>
      <c r="B28" s="197"/>
      <c r="C28" s="198"/>
      <c r="D28" s="198"/>
      <c r="E28" s="199" t="s">
        <v>230</v>
      </c>
      <c r="F28" s="200"/>
      <c r="G28" s="200"/>
      <c r="H28" s="201" t="s">
        <v>231</v>
      </c>
      <c r="I28" s="202"/>
      <c r="J28" s="7"/>
      <c r="K28" s="7"/>
      <c r="L28" s="7"/>
    </row>
    <row r="29" spans="1:12" ht="12.75">
      <c r="A29" s="78"/>
      <c r="B29" s="29"/>
      <c r="C29" s="29"/>
      <c r="D29" s="23"/>
      <c r="E29" s="13"/>
      <c r="F29" s="13"/>
      <c r="G29" s="13"/>
      <c r="H29" s="24"/>
      <c r="I29" s="77"/>
      <c r="J29" s="7"/>
      <c r="K29" s="7"/>
      <c r="L29" s="7"/>
    </row>
    <row r="30" spans="1:12" ht="12.75">
      <c r="A30" s="203" t="s">
        <v>306</v>
      </c>
      <c r="B30" s="204"/>
      <c r="C30" s="204"/>
      <c r="D30" s="205"/>
      <c r="E30" s="203" t="s">
        <v>290</v>
      </c>
      <c r="F30" s="204"/>
      <c r="G30" s="204"/>
      <c r="H30" s="206" t="s">
        <v>307</v>
      </c>
      <c r="I30" s="207"/>
      <c r="J30" s="7"/>
      <c r="K30" s="7"/>
      <c r="L30" s="7"/>
    </row>
    <row r="31" spans="1:12" ht="12.75">
      <c r="A31" s="148"/>
      <c r="B31" s="148"/>
      <c r="C31" s="149"/>
      <c r="D31" s="208"/>
      <c r="E31" s="208"/>
      <c r="F31" s="208"/>
      <c r="G31" s="209"/>
      <c r="H31" s="21"/>
      <c r="I31" s="152"/>
      <c r="J31" s="7"/>
      <c r="K31" s="7"/>
      <c r="L31" s="7"/>
    </row>
    <row r="32" spans="1:12" ht="12.75">
      <c r="A32" s="203" t="s">
        <v>308</v>
      </c>
      <c r="B32" s="204"/>
      <c r="C32" s="204"/>
      <c r="D32" s="205"/>
      <c r="E32" s="203" t="s">
        <v>309</v>
      </c>
      <c r="F32" s="204"/>
      <c r="G32" s="204"/>
      <c r="H32" s="206" t="s">
        <v>310</v>
      </c>
      <c r="I32" s="207"/>
      <c r="J32" s="7"/>
      <c r="K32" s="7"/>
      <c r="L32" s="7"/>
    </row>
    <row r="33" spans="1:12" ht="12.75">
      <c r="A33" s="148"/>
      <c r="B33" s="148"/>
      <c r="C33" s="149"/>
      <c r="D33" s="150"/>
      <c r="E33" s="150"/>
      <c r="F33" s="150"/>
      <c r="G33" s="151"/>
      <c r="H33" s="21"/>
      <c r="I33" s="153"/>
      <c r="J33" s="7"/>
      <c r="K33" s="7"/>
      <c r="L33" s="7"/>
    </row>
    <row r="34" spans="1:12" ht="12.75">
      <c r="A34" s="203" t="s">
        <v>311</v>
      </c>
      <c r="B34" s="204"/>
      <c r="C34" s="204"/>
      <c r="D34" s="205"/>
      <c r="E34" s="203" t="s">
        <v>312</v>
      </c>
      <c r="F34" s="204"/>
      <c r="G34" s="204"/>
      <c r="H34" s="206" t="s">
        <v>313</v>
      </c>
      <c r="I34" s="207"/>
      <c r="J34" s="7"/>
      <c r="K34" s="7"/>
      <c r="L34" s="7"/>
    </row>
    <row r="35" spans="1:12" ht="12.75">
      <c r="A35" s="148"/>
      <c r="B35" s="148"/>
      <c r="C35" s="149"/>
      <c r="D35" s="150"/>
      <c r="E35" s="150"/>
      <c r="F35" s="150"/>
      <c r="G35" s="151"/>
      <c r="H35" s="21"/>
      <c r="I35" s="153"/>
      <c r="J35" s="7"/>
      <c r="K35" s="7"/>
      <c r="L35" s="7"/>
    </row>
    <row r="36" spans="1:12" ht="12.75">
      <c r="A36" s="203" t="s">
        <v>314</v>
      </c>
      <c r="B36" s="204"/>
      <c r="C36" s="204"/>
      <c r="D36" s="205"/>
      <c r="E36" s="203" t="s">
        <v>309</v>
      </c>
      <c r="F36" s="204"/>
      <c r="G36" s="204"/>
      <c r="H36" s="206" t="s">
        <v>315</v>
      </c>
      <c r="I36" s="207"/>
      <c r="J36" s="7"/>
      <c r="K36" s="7"/>
      <c r="L36" s="7"/>
    </row>
    <row r="37" spans="1:12" ht="12.75">
      <c r="A37" s="154"/>
      <c r="B37" s="154"/>
      <c r="C37" s="216"/>
      <c r="D37" s="217"/>
      <c r="E37" s="21"/>
      <c r="F37" s="216"/>
      <c r="G37" s="217"/>
      <c r="H37" s="21"/>
      <c r="I37" s="21"/>
      <c r="J37" s="7"/>
      <c r="K37" s="7"/>
      <c r="L37" s="7"/>
    </row>
    <row r="38" spans="1:12" ht="12.75">
      <c r="A38" s="203" t="s">
        <v>316</v>
      </c>
      <c r="B38" s="204"/>
      <c r="C38" s="204"/>
      <c r="D38" s="205"/>
      <c r="E38" s="203" t="s">
        <v>317</v>
      </c>
      <c r="F38" s="204"/>
      <c r="G38" s="204"/>
      <c r="H38" s="206" t="s">
        <v>318</v>
      </c>
      <c r="I38" s="207"/>
      <c r="J38" s="7"/>
      <c r="K38" s="7"/>
      <c r="L38" s="7"/>
    </row>
    <row r="39" spans="1:12" ht="12.75">
      <c r="A39" s="154"/>
      <c r="B39" s="154"/>
      <c r="C39" s="155"/>
      <c r="D39" s="156"/>
      <c r="E39" s="21"/>
      <c r="F39" s="155"/>
      <c r="G39" s="156"/>
      <c r="H39" s="21"/>
      <c r="I39" s="21"/>
      <c r="J39" s="7"/>
      <c r="K39" s="7"/>
      <c r="L39" s="7"/>
    </row>
    <row r="40" spans="1:12" ht="12.75">
      <c r="A40" s="203" t="s">
        <v>319</v>
      </c>
      <c r="B40" s="218"/>
      <c r="C40" s="218"/>
      <c r="D40" s="219"/>
      <c r="E40" s="203" t="s">
        <v>317</v>
      </c>
      <c r="F40" s="218"/>
      <c r="G40" s="219"/>
      <c r="H40" s="206" t="s">
        <v>320</v>
      </c>
      <c r="I40" s="210"/>
      <c r="J40" s="7"/>
      <c r="K40" s="7"/>
      <c r="L40" s="7"/>
    </row>
    <row r="41" spans="1:12" ht="12.75">
      <c r="A41" s="101"/>
      <c r="B41" s="29"/>
      <c r="C41" s="29"/>
      <c r="D41" s="29"/>
      <c r="E41" s="20"/>
      <c r="F41" s="102"/>
      <c r="G41" s="102"/>
      <c r="H41" s="103"/>
      <c r="I41" s="80"/>
      <c r="J41" s="7"/>
      <c r="K41" s="7"/>
      <c r="L41" s="7"/>
    </row>
    <row r="42" spans="1:12" ht="12.75">
      <c r="A42" s="79"/>
      <c r="B42" s="26"/>
      <c r="C42" s="27"/>
      <c r="D42" s="28"/>
      <c r="E42" s="13"/>
      <c r="F42" s="27"/>
      <c r="G42" s="28"/>
      <c r="H42" s="13"/>
      <c r="I42" s="73"/>
      <c r="J42" s="7"/>
      <c r="K42" s="7"/>
      <c r="L42" s="7"/>
    </row>
    <row r="43" spans="1:12" ht="12.75">
      <c r="A43" s="81"/>
      <c r="B43" s="30"/>
      <c r="C43" s="30"/>
      <c r="D43" s="17"/>
      <c r="E43" s="17"/>
      <c r="F43" s="30"/>
      <c r="G43" s="17"/>
      <c r="H43" s="17"/>
      <c r="I43" s="82"/>
      <c r="J43" s="7"/>
      <c r="K43" s="7"/>
      <c r="L43" s="7"/>
    </row>
    <row r="44" spans="1:12" ht="12.75">
      <c r="A44" s="169" t="s">
        <v>232</v>
      </c>
      <c r="B44" s="220"/>
      <c r="C44" s="172"/>
      <c r="D44" s="173"/>
      <c r="E44" s="23"/>
      <c r="F44" s="184"/>
      <c r="G44" s="230"/>
      <c r="H44" s="230"/>
      <c r="I44" s="231"/>
      <c r="J44" s="7"/>
      <c r="K44" s="7"/>
      <c r="L44" s="7"/>
    </row>
    <row r="45" spans="1:12" ht="12.75">
      <c r="A45" s="79"/>
      <c r="B45" s="26"/>
      <c r="C45" s="211"/>
      <c r="D45" s="212"/>
      <c r="E45" s="13"/>
      <c r="F45" s="211"/>
      <c r="G45" s="213"/>
      <c r="H45" s="31"/>
      <c r="I45" s="83"/>
      <c r="J45" s="7"/>
      <c r="K45" s="7"/>
      <c r="L45" s="7"/>
    </row>
    <row r="46" spans="1:12" ht="12.75">
      <c r="A46" s="169" t="s">
        <v>233</v>
      </c>
      <c r="B46" s="220"/>
      <c r="C46" s="184" t="s">
        <v>297</v>
      </c>
      <c r="D46" s="214"/>
      <c r="E46" s="214"/>
      <c r="F46" s="214"/>
      <c r="G46" s="214"/>
      <c r="H46" s="214"/>
      <c r="I46" s="215"/>
      <c r="J46" s="7"/>
      <c r="K46" s="7"/>
      <c r="L46" s="7"/>
    </row>
    <row r="47" spans="1:12" ht="12.75">
      <c r="A47" s="72"/>
      <c r="B47" s="19"/>
      <c r="C47" s="18" t="s">
        <v>234</v>
      </c>
      <c r="D47" s="13"/>
      <c r="E47" s="13"/>
      <c r="F47" s="13"/>
      <c r="G47" s="13"/>
      <c r="H47" s="13"/>
      <c r="I47" s="73"/>
      <c r="J47" s="7"/>
      <c r="K47" s="7"/>
      <c r="L47" s="7"/>
    </row>
    <row r="48" spans="1:12" ht="12.75">
      <c r="A48" s="169" t="s">
        <v>235</v>
      </c>
      <c r="B48" s="220"/>
      <c r="C48" s="221" t="s">
        <v>298</v>
      </c>
      <c r="D48" s="222"/>
      <c r="E48" s="223"/>
      <c r="F48" s="13"/>
      <c r="G48" s="45" t="s">
        <v>236</v>
      </c>
      <c r="H48" s="221" t="s">
        <v>299</v>
      </c>
      <c r="I48" s="223"/>
      <c r="J48" s="7"/>
      <c r="K48" s="7"/>
      <c r="L48" s="7"/>
    </row>
    <row r="49" spans="1:12" ht="12.75">
      <c r="A49" s="72"/>
      <c r="B49" s="19"/>
      <c r="C49" s="18"/>
      <c r="D49" s="13"/>
      <c r="E49" s="13"/>
      <c r="F49" s="13"/>
      <c r="G49" s="13"/>
      <c r="H49" s="13"/>
      <c r="I49" s="73"/>
      <c r="J49" s="7"/>
      <c r="K49" s="7"/>
      <c r="L49" s="7"/>
    </row>
    <row r="50" spans="1:12" ht="12.75">
      <c r="A50" s="169" t="s">
        <v>222</v>
      </c>
      <c r="B50" s="220"/>
      <c r="C50" s="234" t="s">
        <v>300</v>
      </c>
      <c r="D50" s="222"/>
      <c r="E50" s="222"/>
      <c r="F50" s="222"/>
      <c r="G50" s="222"/>
      <c r="H50" s="222"/>
      <c r="I50" s="223"/>
      <c r="J50" s="7"/>
      <c r="K50" s="7"/>
      <c r="L50" s="7"/>
    </row>
    <row r="51" spans="1:12" ht="12.75">
      <c r="A51" s="72"/>
      <c r="B51" s="19"/>
      <c r="C51" s="13"/>
      <c r="D51" s="13"/>
      <c r="E51" s="13"/>
      <c r="F51" s="13"/>
      <c r="G51" s="13"/>
      <c r="H51" s="13"/>
      <c r="I51" s="73"/>
      <c r="J51" s="7"/>
      <c r="K51" s="7"/>
      <c r="L51" s="7"/>
    </row>
    <row r="52" spans="1:12" ht="12.75">
      <c r="A52" s="180" t="s">
        <v>237</v>
      </c>
      <c r="B52" s="181"/>
      <c r="C52" s="221" t="s">
        <v>296</v>
      </c>
      <c r="D52" s="222"/>
      <c r="E52" s="222"/>
      <c r="F52" s="222"/>
      <c r="G52" s="222"/>
      <c r="H52" s="222"/>
      <c r="I52" s="186"/>
      <c r="J52" s="7"/>
      <c r="K52" s="7"/>
      <c r="L52" s="7"/>
    </row>
    <row r="53" spans="1:12" ht="12.75">
      <c r="A53" s="84"/>
      <c r="B53" s="17"/>
      <c r="C53" s="226" t="s">
        <v>238</v>
      </c>
      <c r="D53" s="226"/>
      <c r="E53" s="226"/>
      <c r="F53" s="226"/>
      <c r="G53" s="226"/>
      <c r="H53" s="226"/>
      <c r="I53" s="85"/>
      <c r="J53" s="7"/>
      <c r="K53" s="7"/>
      <c r="L53" s="7"/>
    </row>
    <row r="54" spans="1:12" ht="12.75">
      <c r="A54" s="84"/>
      <c r="B54" s="17"/>
      <c r="C54" s="32"/>
      <c r="D54" s="32"/>
      <c r="E54" s="32"/>
      <c r="F54" s="32"/>
      <c r="G54" s="32"/>
      <c r="H54" s="32"/>
      <c r="I54" s="85"/>
      <c r="J54" s="7"/>
      <c r="K54" s="7"/>
      <c r="L54" s="7"/>
    </row>
    <row r="55" spans="1:12" ht="12.75">
      <c r="A55" s="84"/>
      <c r="B55" s="235" t="s">
        <v>239</v>
      </c>
      <c r="C55" s="236"/>
      <c r="D55" s="236"/>
      <c r="E55" s="236"/>
      <c r="F55" s="43"/>
      <c r="G55" s="43"/>
      <c r="H55" s="43"/>
      <c r="I55" s="86"/>
      <c r="J55" s="7"/>
      <c r="K55" s="7"/>
      <c r="L55" s="7"/>
    </row>
    <row r="56" spans="1:12" ht="12.75">
      <c r="A56" s="84"/>
      <c r="B56" s="237" t="s">
        <v>271</v>
      </c>
      <c r="C56" s="238"/>
      <c r="D56" s="238"/>
      <c r="E56" s="238"/>
      <c r="F56" s="238"/>
      <c r="G56" s="238"/>
      <c r="H56" s="238"/>
      <c r="I56" s="239"/>
      <c r="J56" s="7"/>
      <c r="K56" s="7"/>
      <c r="L56" s="7"/>
    </row>
    <row r="57" spans="1:12" ht="12.75">
      <c r="A57" s="84"/>
      <c r="B57" s="237" t="s">
        <v>272</v>
      </c>
      <c r="C57" s="238"/>
      <c r="D57" s="238"/>
      <c r="E57" s="238"/>
      <c r="F57" s="238"/>
      <c r="G57" s="238"/>
      <c r="H57" s="238"/>
      <c r="I57" s="86"/>
      <c r="J57" s="7"/>
      <c r="K57" s="7"/>
      <c r="L57" s="7"/>
    </row>
    <row r="58" spans="1:12" ht="12.75">
      <c r="A58" s="84"/>
      <c r="B58" s="237" t="s">
        <v>273</v>
      </c>
      <c r="C58" s="238"/>
      <c r="D58" s="238"/>
      <c r="E58" s="238"/>
      <c r="F58" s="238"/>
      <c r="G58" s="238"/>
      <c r="H58" s="238"/>
      <c r="I58" s="239"/>
      <c r="J58" s="7"/>
      <c r="K58" s="7"/>
      <c r="L58" s="7"/>
    </row>
    <row r="59" spans="1:12" ht="12.75">
      <c r="A59" s="84"/>
      <c r="B59" s="237" t="s">
        <v>274</v>
      </c>
      <c r="C59" s="238"/>
      <c r="D59" s="238"/>
      <c r="E59" s="238"/>
      <c r="F59" s="238"/>
      <c r="G59" s="238"/>
      <c r="H59" s="238"/>
      <c r="I59" s="239"/>
      <c r="J59" s="7"/>
      <c r="K59" s="7"/>
      <c r="L59" s="7"/>
    </row>
    <row r="60" spans="1:12" ht="12.75">
      <c r="A60" s="84"/>
      <c r="B60" s="87"/>
      <c r="C60" s="88"/>
      <c r="D60" s="88"/>
      <c r="E60" s="88"/>
      <c r="F60" s="88"/>
      <c r="G60" s="88"/>
      <c r="H60" s="88"/>
      <c r="I60" s="89"/>
      <c r="J60" s="7"/>
      <c r="K60" s="7"/>
      <c r="L60" s="7"/>
    </row>
    <row r="61" spans="1:12" ht="13.5" thickBot="1">
      <c r="A61" s="90" t="s">
        <v>240</v>
      </c>
      <c r="B61" s="13"/>
      <c r="C61" s="13"/>
      <c r="D61" s="13"/>
      <c r="E61" s="13"/>
      <c r="F61" s="13"/>
      <c r="G61" s="33"/>
      <c r="H61" s="34"/>
      <c r="I61" s="91"/>
      <c r="J61" s="7"/>
      <c r="K61" s="7"/>
      <c r="L61" s="7"/>
    </row>
    <row r="62" spans="1:12" ht="12.75">
      <c r="A62" s="68"/>
      <c r="B62" s="13"/>
      <c r="C62" s="13"/>
      <c r="D62" s="13"/>
      <c r="E62" s="17" t="s">
        <v>241</v>
      </c>
      <c r="F62" s="29"/>
      <c r="G62" s="227" t="s">
        <v>242</v>
      </c>
      <c r="H62" s="228"/>
      <c r="I62" s="229"/>
      <c r="J62" s="7"/>
      <c r="K62" s="7"/>
      <c r="L62" s="7"/>
    </row>
    <row r="63" spans="1:12" ht="12.75">
      <c r="A63" s="92"/>
      <c r="B63" s="93"/>
      <c r="C63" s="94"/>
      <c r="D63" s="94"/>
      <c r="E63" s="94"/>
      <c r="F63" s="94"/>
      <c r="G63" s="232"/>
      <c r="H63" s="233"/>
      <c r="I63" s="95"/>
      <c r="J63" s="7"/>
      <c r="K63" s="7"/>
      <c r="L63" s="7"/>
    </row>
  </sheetData>
  <sheetProtection/>
  <protectedRanges>
    <protectedRange sqref="E2 H2 C6:D6 C8:D8 C10:D10 C12:I12 C14:D14 F14:I14 C16:I16 C18:I18 C20:I20 C24:G24 C22:F22 C26 I26" name="Range1"/>
    <protectedRange sqref="I24" name="Range1_1"/>
    <protectedRange sqref="A30:I30 A32:I32 A34:D34" name="Range1_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granolio@granolio.hr"/>
    <hyperlink ref="C20" r:id="rId2" display="www.granolio.hr"/>
    <hyperlink ref="C50" r:id="rId3" display="jkordic@granolio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SheetLayoutView="130" zoomScalePageLayoutView="0" workbookViewId="0" topLeftCell="A1">
      <pane xSplit="8" ySplit="6" topLeftCell="I7" activePane="bottomRight" state="frozen"/>
      <selection pane="topLeft" activeCell="K51" sqref="K51"/>
      <selection pane="topRight" activeCell="K51" sqref="K51"/>
      <selection pane="bottomLeft" activeCell="K51" sqref="K51"/>
      <selection pane="bottomRight" activeCell="Q59" sqref="Q59"/>
    </sheetView>
  </sheetViews>
  <sheetFormatPr defaultColWidth="9.28125" defaultRowHeight="12.75"/>
  <cols>
    <col min="1" max="7" width="9.28125" style="46" customWidth="1"/>
    <col min="8" max="8" width="4.7109375" style="46" customWidth="1"/>
    <col min="9" max="9" width="9.28125" style="46" customWidth="1"/>
    <col min="10" max="10" width="11.7109375" style="46" customWidth="1"/>
    <col min="11" max="11" width="10.00390625" style="46" customWidth="1"/>
    <col min="12" max="12" width="11.140625" style="46" customWidth="1"/>
    <col min="13" max="13" width="10.28125" style="46" customWidth="1"/>
    <col min="14" max="16384" width="9.28125" style="46" customWidth="1"/>
  </cols>
  <sheetData>
    <row r="1" spans="1:13" ht="12.75" customHeight="1">
      <c r="A1" s="243" t="s">
        <v>127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5"/>
    </row>
    <row r="2" spans="1:13" ht="12.75" customHeight="1">
      <c r="A2" s="240" t="s">
        <v>321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</row>
    <row r="3" spans="1:13" ht="12.75" customHeight="1">
      <c r="A3" s="276" t="s">
        <v>301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8"/>
    </row>
    <row r="4" spans="1:13" ht="23.25" customHeight="1">
      <c r="A4" s="279" t="s">
        <v>50</v>
      </c>
      <c r="B4" s="280"/>
      <c r="C4" s="280"/>
      <c r="D4" s="280"/>
      <c r="E4" s="280"/>
      <c r="F4" s="280"/>
      <c r="G4" s="280"/>
      <c r="H4" s="280"/>
      <c r="I4" s="104" t="s">
        <v>244</v>
      </c>
      <c r="J4" s="282" t="s">
        <v>284</v>
      </c>
      <c r="K4" s="282"/>
      <c r="L4" s="282" t="s">
        <v>285</v>
      </c>
      <c r="M4" s="283"/>
    </row>
    <row r="5" spans="1:13" ht="12.75">
      <c r="A5" s="279"/>
      <c r="B5" s="280"/>
      <c r="C5" s="280"/>
      <c r="D5" s="280"/>
      <c r="E5" s="280"/>
      <c r="F5" s="280"/>
      <c r="G5" s="280"/>
      <c r="H5" s="280"/>
      <c r="I5" s="104"/>
      <c r="J5" s="53" t="s">
        <v>279</v>
      </c>
      <c r="K5" s="53" t="s">
        <v>280</v>
      </c>
      <c r="L5" s="53" t="s">
        <v>279</v>
      </c>
      <c r="M5" s="121" t="s">
        <v>280</v>
      </c>
    </row>
    <row r="6" spans="1:13" ht="12.75">
      <c r="A6" s="281">
        <v>1</v>
      </c>
      <c r="B6" s="282"/>
      <c r="C6" s="282"/>
      <c r="D6" s="282"/>
      <c r="E6" s="282"/>
      <c r="F6" s="282"/>
      <c r="G6" s="282"/>
      <c r="H6" s="282"/>
      <c r="I6" s="109">
        <v>2</v>
      </c>
      <c r="J6" s="53">
        <v>3</v>
      </c>
      <c r="K6" s="53">
        <v>4</v>
      </c>
      <c r="L6" s="53">
        <v>5</v>
      </c>
      <c r="M6" s="121">
        <v>6</v>
      </c>
    </row>
    <row r="7" spans="1:13" ht="12.75">
      <c r="A7" s="261" t="s">
        <v>20</v>
      </c>
      <c r="B7" s="262"/>
      <c r="C7" s="262"/>
      <c r="D7" s="262"/>
      <c r="E7" s="262"/>
      <c r="F7" s="262"/>
      <c r="G7" s="262"/>
      <c r="H7" s="263"/>
      <c r="I7" s="105">
        <v>111</v>
      </c>
      <c r="J7" s="48">
        <f>SUM(J8:J9)</f>
        <v>628276092.89</v>
      </c>
      <c r="K7" s="48">
        <v>201771319.89</v>
      </c>
      <c r="L7" s="48">
        <f>SUM(L8:L9)</f>
        <v>538570457.6700001</v>
      </c>
      <c r="M7" s="166">
        <f>SUM(M8:M9)</f>
        <v>157157870.94</v>
      </c>
    </row>
    <row r="8" spans="1:13" ht="12.75">
      <c r="A8" s="249" t="s">
        <v>125</v>
      </c>
      <c r="B8" s="250"/>
      <c r="C8" s="250"/>
      <c r="D8" s="250"/>
      <c r="E8" s="250"/>
      <c r="F8" s="250"/>
      <c r="G8" s="250"/>
      <c r="H8" s="251"/>
      <c r="I8" s="106">
        <v>112</v>
      </c>
      <c r="J8" s="145">
        <v>608570230.78</v>
      </c>
      <c r="K8" s="145">
        <v>196841596.77999997</v>
      </c>
      <c r="L8" s="145">
        <v>517418929.92</v>
      </c>
      <c r="M8" s="167">
        <v>150454747.18</v>
      </c>
    </row>
    <row r="9" spans="1:13" ht="12.75">
      <c r="A9" s="249" t="s">
        <v>94</v>
      </c>
      <c r="B9" s="250"/>
      <c r="C9" s="250"/>
      <c r="D9" s="250"/>
      <c r="E9" s="250"/>
      <c r="F9" s="250"/>
      <c r="G9" s="250"/>
      <c r="H9" s="251"/>
      <c r="I9" s="106">
        <v>113</v>
      </c>
      <c r="J9" s="145">
        <v>19705862.11</v>
      </c>
      <c r="K9" s="145">
        <v>4929723.109999999</v>
      </c>
      <c r="L9" s="145">
        <v>21151527.75</v>
      </c>
      <c r="M9" s="167">
        <v>6703123.76</v>
      </c>
    </row>
    <row r="10" spans="1:13" ht="12.75">
      <c r="A10" s="249" t="s">
        <v>7</v>
      </c>
      <c r="B10" s="250"/>
      <c r="C10" s="250"/>
      <c r="D10" s="250"/>
      <c r="E10" s="250"/>
      <c r="F10" s="250"/>
      <c r="G10" s="250"/>
      <c r="H10" s="251"/>
      <c r="I10" s="106">
        <v>114</v>
      </c>
      <c r="J10" s="47">
        <f>J11+J12+J16+J20+J21+J22+J25+J26</f>
        <v>809476125.71</v>
      </c>
      <c r="K10" s="47">
        <f>K11+K12+K16+K20+K21+K22+K25+K26</f>
        <v>371990755.04999995</v>
      </c>
      <c r="L10" s="47">
        <f>L11+L12+L16+L20+L21+L22+L25+L26</f>
        <v>536572674.04999995</v>
      </c>
      <c r="M10" s="117">
        <f>M11+M12+M16+M20+M21+M22+M25+M26</f>
        <v>151925621.31999996</v>
      </c>
    </row>
    <row r="11" spans="1:13" ht="12.75">
      <c r="A11" s="249" t="s">
        <v>95</v>
      </c>
      <c r="B11" s="250"/>
      <c r="C11" s="250"/>
      <c r="D11" s="250"/>
      <c r="E11" s="250"/>
      <c r="F11" s="250"/>
      <c r="G11" s="250"/>
      <c r="H11" s="251"/>
      <c r="I11" s="106">
        <v>115</v>
      </c>
      <c r="J11" s="145">
        <v>-4105678.66</v>
      </c>
      <c r="K11" s="145">
        <v>-2210767.66</v>
      </c>
      <c r="L11" s="145">
        <v>-788671</v>
      </c>
      <c r="M11" s="167">
        <v>2178362</v>
      </c>
    </row>
    <row r="12" spans="1:13" ht="12.75">
      <c r="A12" s="249" t="s">
        <v>16</v>
      </c>
      <c r="B12" s="250"/>
      <c r="C12" s="250"/>
      <c r="D12" s="250"/>
      <c r="E12" s="250"/>
      <c r="F12" s="250"/>
      <c r="G12" s="250"/>
      <c r="H12" s="251"/>
      <c r="I12" s="106">
        <v>116</v>
      </c>
      <c r="J12" s="47">
        <f>SUM(J13:J15)</f>
        <v>550650667</v>
      </c>
      <c r="K12" s="47">
        <v>181875963.34</v>
      </c>
      <c r="L12" s="47">
        <f>SUM(L13:L15)</f>
        <v>453146148.3399999</v>
      </c>
      <c r="M12" s="117">
        <v>127901778.79999995</v>
      </c>
    </row>
    <row r="13" spans="1:13" ht="12.75">
      <c r="A13" s="273" t="s">
        <v>122</v>
      </c>
      <c r="B13" s="274"/>
      <c r="C13" s="274"/>
      <c r="D13" s="274"/>
      <c r="E13" s="274"/>
      <c r="F13" s="274"/>
      <c r="G13" s="274"/>
      <c r="H13" s="275"/>
      <c r="I13" s="106">
        <v>117</v>
      </c>
      <c r="J13" s="147">
        <v>277258592</v>
      </c>
      <c r="K13" s="147">
        <v>78130810.47</v>
      </c>
      <c r="L13" s="147">
        <v>302750150.84999996</v>
      </c>
      <c r="M13" s="168">
        <v>78845385.13999996</v>
      </c>
    </row>
    <row r="14" spans="1:13" ht="12.75">
      <c r="A14" s="273" t="s">
        <v>123</v>
      </c>
      <c r="B14" s="274"/>
      <c r="C14" s="274"/>
      <c r="D14" s="274"/>
      <c r="E14" s="274"/>
      <c r="F14" s="274"/>
      <c r="G14" s="274"/>
      <c r="H14" s="275"/>
      <c r="I14" s="106">
        <v>118</v>
      </c>
      <c r="J14" s="147">
        <v>228917688</v>
      </c>
      <c r="K14" s="147">
        <v>91798540.65</v>
      </c>
      <c r="L14" s="147">
        <v>107701730.64999999</v>
      </c>
      <c r="M14" s="168">
        <v>37144584.83</v>
      </c>
    </row>
    <row r="15" spans="1:13" ht="12.75">
      <c r="A15" s="273" t="s">
        <v>52</v>
      </c>
      <c r="B15" s="274"/>
      <c r="C15" s="274"/>
      <c r="D15" s="274"/>
      <c r="E15" s="274"/>
      <c r="F15" s="274"/>
      <c r="G15" s="274"/>
      <c r="H15" s="275"/>
      <c r="I15" s="106">
        <v>119</v>
      </c>
      <c r="J15" s="147">
        <v>44474387</v>
      </c>
      <c r="K15" s="147">
        <v>11946612.219999999</v>
      </c>
      <c r="L15" s="147">
        <v>42694266.839999996</v>
      </c>
      <c r="M15" s="168">
        <v>11911808.829999994</v>
      </c>
    </row>
    <row r="16" spans="1:13" ht="12.75">
      <c r="A16" s="249" t="s">
        <v>17</v>
      </c>
      <c r="B16" s="250"/>
      <c r="C16" s="250"/>
      <c r="D16" s="250"/>
      <c r="E16" s="250"/>
      <c r="F16" s="250"/>
      <c r="G16" s="250"/>
      <c r="H16" s="251"/>
      <c r="I16" s="106">
        <v>120</v>
      </c>
      <c r="J16" s="146">
        <f>J17+J18+J19</f>
        <v>40955079</v>
      </c>
      <c r="K16" s="147">
        <v>9527859</v>
      </c>
      <c r="L16" s="47">
        <f>SUM(L17:L19)</f>
        <v>37889329.29000001</v>
      </c>
      <c r="M16" s="117">
        <f>SUM(M17:M19)</f>
        <v>9669832</v>
      </c>
    </row>
    <row r="17" spans="1:13" ht="12.75">
      <c r="A17" s="273" t="s">
        <v>53</v>
      </c>
      <c r="B17" s="274"/>
      <c r="C17" s="274"/>
      <c r="D17" s="274"/>
      <c r="E17" s="274"/>
      <c r="F17" s="274"/>
      <c r="G17" s="274"/>
      <c r="H17" s="275"/>
      <c r="I17" s="106">
        <v>121</v>
      </c>
      <c r="J17" s="147">
        <v>25807844</v>
      </c>
      <c r="K17" s="147">
        <v>6105598</v>
      </c>
      <c r="L17" s="147">
        <v>24492299.76</v>
      </c>
      <c r="M17" s="168">
        <v>6302853</v>
      </c>
    </row>
    <row r="18" spans="1:13" ht="12.75">
      <c r="A18" s="273" t="s">
        <v>54</v>
      </c>
      <c r="B18" s="274"/>
      <c r="C18" s="274"/>
      <c r="D18" s="274"/>
      <c r="E18" s="274"/>
      <c r="F18" s="274"/>
      <c r="G18" s="274"/>
      <c r="H18" s="275"/>
      <c r="I18" s="106">
        <v>122</v>
      </c>
      <c r="J18" s="147">
        <v>9130405</v>
      </c>
      <c r="K18" s="147">
        <v>2045961</v>
      </c>
      <c r="L18" s="147">
        <v>8068777.87</v>
      </c>
      <c r="M18" s="168">
        <v>2018712</v>
      </c>
    </row>
    <row r="19" spans="1:13" ht="12.75">
      <c r="A19" s="273" t="s">
        <v>55</v>
      </c>
      <c r="B19" s="274"/>
      <c r="C19" s="274"/>
      <c r="D19" s="274"/>
      <c r="E19" s="274"/>
      <c r="F19" s="274"/>
      <c r="G19" s="274"/>
      <c r="H19" s="275"/>
      <c r="I19" s="106">
        <v>123</v>
      </c>
      <c r="J19" s="147">
        <v>6016830</v>
      </c>
      <c r="K19" s="147">
        <v>1376300</v>
      </c>
      <c r="L19" s="147">
        <v>5328251.66</v>
      </c>
      <c r="M19" s="168">
        <v>1348267</v>
      </c>
    </row>
    <row r="20" spans="1:13" ht="12.75">
      <c r="A20" s="249" t="s">
        <v>96</v>
      </c>
      <c r="B20" s="250"/>
      <c r="C20" s="250"/>
      <c r="D20" s="250"/>
      <c r="E20" s="250"/>
      <c r="F20" s="250"/>
      <c r="G20" s="250"/>
      <c r="H20" s="251"/>
      <c r="I20" s="106">
        <v>124</v>
      </c>
      <c r="J20" s="147">
        <v>31937330</v>
      </c>
      <c r="K20" s="147">
        <v>7829885</v>
      </c>
      <c r="L20" s="147">
        <v>30584835.24</v>
      </c>
      <c r="M20" s="168">
        <v>7626309</v>
      </c>
    </row>
    <row r="21" spans="1:13" ht="12.75">
      <c r="A21" s="249" t="s">
        <v>97</v>
      </c>
      <c r="B21" s="250"/>
      <c r="C21" s="250"/>
      <c r="D21" s="250"/>
      <c r="E21" s="250"/>
      <c r="F21" s="250"/>
      <c r="G21" s="250"/>
      <c r="H21" s="251"/>
      <c r="I21" s="106">
        <v>125</v>
      </c>
      <c r="J21" s="147">
        <v>10295875.32</v>
      </c>
      <c r="K21" s="147">
        <v>4687267.32</v>
      </c>
      <c r="L21" s="147">
        <v>7733019.86</v>
      </c>
      <c r="M21" s="168">
        <v>2812631</v>
      </c>
    </row>
    <row r="22" spans="1:13" ht="12.75">
      <c r="A22" s="249" t="s">
        <v>18</v>
      </c>
      <c r="B22" s="250"/>
      <c r="C22" s="250"/>
      <c r="D22" s="250"/>
      <c r="E22" s="250"/>
      <c r="F22" s="250"/>
      <c r="G22" s="250"/>
      <c r="H22" s="251"/>
      <c r="I22" s="106">
        <v>126</v>
      </c>
      <c r="J22" s="146">
        <f>SUM(J23:J24)</f>
        <v>165102114.04999998</v>
      </c>
      <c r="K22" s="147">
        <v>165100737.04999998</v>
      </c>
      <c r="L22" s="47">
        <f>SUM(L23:L24)</f>
        <v>29374</v>
      </c>
      <c r="M22" s="117">
        <f>SUM(M23:M24)</f>
        <v>29374</v>
      </c>
    </row>
    <row r="23" spans="1:13" ht="12.75">
      <c r="A23" s="273" t="s">
        <v>113</v>
      </c>
      <c r="B23" s="274"/>
      <c r="C23" s="274"/>
      <c r="D23" s="274"/>
      <c r="E23" s="274"/>
      <c r="F23" s="274"/>
      <c r="G23" s="274"/>
      <c r="H23" s="275"/>
      <c r="I23" s="106">
        <v>127</v>
      </c>
      <c r="J23" s="147">
        <v>60379072</v>
      </c>
      <c r="K23" s="147">
        <v>60379072</v>
      </c>
      <c r="L23" s="4">
        <v>0</v>
      </c>
      <c r="M23" s="116">
        <v>0</v>
      </c>
    </row>
    <row r="24" spans="1:13" ht="12.75">
      <c r="A24" s="273" t="s">
        <v>114</v>
      </c>
      <c r="B24" s="274"/>
      <c r="C24" s="274"/>
      <c r="D24" s="274"/>
      <c r="E24" s="274"/>
      <c r="F24" s="274"/>
      <c r="G24" s="274"/>
      <c r="H24" s="275"/>
      <c r="I24" s="106">
        <v>128</v>
      </c>
      <c r="J24" s="147">
        <v>104723042.04999998</v>
      </c>
      <c r="K24" s="147">
        <v>104721665.04999998</v>
      </c>
      <c r="L24" s="4">
        <v>29374</v>
      </c>
      <c r="M24" s="116">
        <v>29374</v>
      </c>
    </row>
    <row r="25" spans="1:13" ht="12.75">
      <c r="A25" s="249" t="s">
        <v>98</v>
      </c>
      <c r="B25" s="250"/>
      <c r="C25" s="250"/>
      <c r="D25" s="250"/>
      <c r="E25" s="250"/>
      <c r="F25" s="250"/>
      <c r="G25" s="250"/>
      <c r="H25" s="251"/>
      <c r="I25" s="106">
        <v>129</v>
      </c>
      <c r="J25" s="4"/>
      <c r="K25" s="147">
        <v>0</v>
      </c>
      <c r="L25" s="4">
        <v>0</v>
      </c>
      <c r="M25" s="116">
        <v>0</v>
      </c>
    </row>
    <row r="26" spans="1:13" ht="12.75">
      <c r="A26" s="249" t="s">
        <v>41</v>
      </c>
      <c r="B26" s="250"/>
      <c r="C26" s="250"/>
      <c r="D26" s="250"/>
      <c r="E26" s="250"/>
      <c r="F26" s="250"/>
      <c r="G26" s="250"/>
      <c r="H26" s="251"/>
      <c r="I26" s="106">
        <v>130</v>
      </c>
      <c r="J26" s="147">
        <v>14640739</v>
      </c>
      <c r="K26" s="147">
        <v>5179811</v>
      </c>
      <c r="L26" s="147">
        <v>7978638.319999999</v>
      </c>
      <c r="M26" s="168">
        <v>1707334.5199999996</v>
      </c>
    </row>
    <row r="27" spans="1:13" ht="12.75">
      <c r="A27" s="249" t="s">
        <v>178</v>
      </c>
      <c r="B27" s="250"/>
      <c r="C27" s="250"/>
      <c r="D27" s="250"/>
      <c r="E27" s="250"/>
      <c r="F27" s="250"/>
      <c r="G27" s="250"/>
      <c r="H27" s="251"/>
      <c r="I27" s="106">
        <v>131</v>
      </c>
      <c r="J27" s="146">
        <f>J28+J29+J32</f>
        <v>5130196.72</v>
      </c>
      <c r="K27" s="147">
        <v>688493.7199999997</v>
      </c>
      <c r="L27" s="47">
        <f>SUM(L28:L32)</f>
        <v>94708648.15</v>
      </c>
      <c r="M27" s="117">
        <f>SUM(M28:M32)</f>
        <v>92259154.17</v>
      </c>
    </row>
    <row r="28" spans="1:13" ht="21.75" customHeight="1">
      <c r="A28" s="249" t="s">
        <v>192</v>
      </c>
      <c r="B28" s="250"/>
      <c r="C28" s="250"/>
      <c r="D28" s="250"/>
      <c r="E28" s="250"/>
      <c r="F28" s="250"/>
      <c r="G28" s="250"/>
      <c r="H28" s="251"/>
      <c r="I28" s="106">
        <v>132</v>
      </c>
      <c r="J28" s="145">
        <v>0</v>
      </c>
      <c r="K28" s="4">
        <v>0</v>
      </c>
      <c r="L28" s="4">
        <v>0</v>
      </c>
      <c r="M28" s="116"/>
    </row>
    <row r="29" spans="1:13" ht="21.75" customHeight="1">
      <c r="A29" s="249" t="s">
        <v>128</v>
      </c>
      <c r="B29" s="250"/>
      <c r="C29" s="250"/>
      <c r="D29" s="250"/>
      <c r="E29" s="250"/>
      <c r="F29" s="250"/>
      <c r="G29" s="250"/>
      <c r="H29" s="251"/>
      <c r="I29" s="106">
        <v>133</v>
      </c>
      <c r="J29" s="145">
        <v>3990941</v>
      </c>
      <c r="K29" s="145">
        <v>688494</v>
      </c>
      <c r="L29" s="145">
        <v>3328550.68</v>
      </c>
      <c r="M29" s="167">
        <v>879056.7000000002</v>
      </c>
    </row>
    <row r="30" spans="1:13" ht="12.75">
      <c r="A30" s="249" t="s">
        <v>115</v>
      </c>
      <c r="B30" s="250"/>
      <c r="C30" s="250"/>
      <c r="D30" s="250"/>
      <c r="E30" s="250"/>
      <c r="F30" s="250"/>
      <c r="G30" s="250"/>
      <c r="H30" s="251"/>
      <c r="I30" s="106">
        <v>134</v>
      </c>
      <c r="J30" s="145">
        <v>0</v>
      </c>
      <c r="K30" s="4">
        <v>0</v>
      </c>
      <c r="L30" s="4"/>
      <c r="M30" s="116"/>
    </row>
    <row r="31" spans="1:13" ht="12.75">
      <c r="A31" s="249" t="s">
        <v>188</v>
      </c>
      <c r="B31" s="250"/>
      <c r="C31" s="250"/>
      <c r="D31" s="250"/>
      <c r="E31" s="250"/>
      <c r="F31" s="250"/>
      <c r="G31" s="250"/>
      <c r="H31" s="251"/>
      <c r="I31" s="106">
        <v>135</v>
      </c>
      <c r="J31" s="145">
        <v>0</v>
      </c>
      <c r="K31" s="4">
        <v>0</v>
      </c>
      <c r="L31" s="4"/>
      <c r="M31" s="116"/>
    </row>
    <row r="32" spans="1:13" ht="12.75">
      <c r="A32" s="249" t="s">
        <v>116</v>
      </c>
      <c r="B32" s="250"/>
      <c r="C32" s="250"/>
      <c r="D32" s="250"/>
      <c r="E32" s="250"/>
      <c r="F32" s="250"/>
      <c r="G32" s="250"/>
      <c r="H32" s="251"/>
      <c r="I32" s="106">
        <v>136</v>
      </c>
      <c r="J32" s="145">
        <v>1139255.72</v>
      </c>
      <c r="K32" s="145">
        <v>0</v>
      </c>
      <c r="L32" s="145">
        <v>91380097.47</v>
      </c>
      <c r="M32" s="167">
        <v>91380097.47</v>
      </c>
    </row>
    <row r="33" spans="1:13" ht="12.75">
      <c r="A33" s="249" t="s">
        <v>179</v>
      </c>
      <c r="B33" s="250"/>
      <c r="C33" s="250"/>
      <c r="D33" s="250"/>
      <c r="E33" s="250"/>
      <c r="F33" s="250"/>
      <c r="G33" s="250"/>
      <c r="H33" s="251"/>
      <c r="I33" s="106">
        <v>137</v>
      </c>
      <c r="J33" s="47">
        <f>SUM(J34:J37)</f>
        <v>26716559.46</v>
      </c>
      <c r="K33" s="47">
        <v>1941201.460000001</v>
      </c>
      <c r="L33" s="47">
        <f>SUM(L34:L37)</f>
        <v>4821561.959999999</v>
      </c>
      <c r="M33" s="117">
        <f>SUM(M34:M37)</f>
        <v>1173366.19</v>
      </c>
    </row>
    <row r="34" spans="1:13" ht="12.75">
      <c r="A34" s="249" t="s">
        <v>57</v>
      </c>
      <c r="B34" s="250"/>
      <c r="C34" s="250"/>
      <c r="D34" s="250"/>
      <c r="E34" s="250"/>
      <c r="F34" s="250"/>
      <c r="G34" s="250"/>
      <c r="H34" s="251"/>
      <c r="I34" s="106">
        <v>138</v>
      </c>
      <c r="J34" s="145">
        <v>0</v>
      </c>
      <c r="K34" s="4">
        <v>0</v>
      </c>
      <c r="L34" s="4">
        <v>0.43999999994412065</v>
      </c>
      <c r="M34" s="167">
        <v>0.43999999994412065</v>
      </c>
    </row>
    <row r="35" spans="1:13" ht="19.5" customHeight="1">
      <c r="A35" s="249" t="s">
        <v>56</v>
      </c>
      <c r="B35" s="250"/>
      <c r="C35" s="250"/>
      <c r="D35" s="250"/>
      <c r="E35" s="250"/>
      <c r="F35" s="250"/>
      <c r="G35" s="250"/>
      <c r="H35" s="251"/>
      <c r="I35" s="106">
        <v>139</v>
      </c>
      <c r="J35" s="145">
        <v>26683404</v>
      </c>
      <c r="K35" s="145">
        <v>1940774</v>
      </c>
      <c r="L35" s="145">
        <v>4799376.52</v>
      </c>
      <c r="M35" s="167">
        <v>1173315.75</v>
      </c>
    </row>
    <row r="36" spans="1:13" ht="12.75">
      <c r="A36" s="249" t="s">
        <v>189</v>
      </c>
      <c r="B36" s="250"/>
      <c r="C36" s="250"/>
      <c r="D36" s="250"/>
      <c r="E36" s="250"/>
      <c r="F36" s="250"/>
      <c r="G36" s="250"/>
      <c r="H36" s="251"/>
      <c r="I36" s="106">
        <v>140</v>
      </c>
      <c r="J36" s="145"/>
      <c r="K36" s="145"/>
      <c r="L36" s="145"/>
      <c r="M36" s="167">
        <v>0</v>
      </c>
    </row>
    <row r="37" spans="1:13" ht="12.75">
      <c r="A37" s="249" t="s">
        <v>58</v>
      </c>
      <c r="B37" s="250"/>
      <c r="C37" s="250"/>
      <c r="D37" s="250"/>
      <c r="E37" s="250"/>
      <c r="F37" s="250"/>
      <c r="G37" s="250"/>
      <c r="H37" s="251"/>
      <c r="I37" s="106">
        <v>141</v>
      </c>
      <c r="J37" s="145">
        <v>33155.4600000008</v>
      </c>
      <c r="K37" s="145">
        <v>427.4600000007995</v>
      </c>
      <c r="L37" s="145">
        <v>22185</v>
      </c>
      <c r="M37" s="167">
        <v>50</v>
      </c>
    </row>
    <row r="38" spans="1:13" ht="12.75">
      <c r="A38" s="249" t="s">
        <v>163</v>
      </c>
      <c r="B38" s="250"/>
      <c r="C38" s="250"/>
      <c r="D38" s="250"/>
      <c r="E38" s="250"/>
      <c r="F38" s="250"/>
      <c r="G38" s="250"/>
      <c r="H38" s="251"/>
      <c r="I38" s="106">
        <v>142</v>
      </c>
      <c r="J38" s="4"/>
      <c r="K38" s="4"/>
      <c r="L38" s="4"/>
      <c r="M38" s="116"/>
    </row>
    <row r="39" spans="1:13" ht="12.75">
      <c r="A39" s="249" t="s">
        <v>164</v>
      </c>
      <c r="B39" s="250"/>
      <c r="C39" s="250"/>
      <c r="D39" s="250"/>
      <c r="E39" s="250"/>
      <c r="F39" s="250"/>
      <c r="G39" s="250"/>
      <c r="H39" s="251"/>
      <c r="I39" s="106">
        <v>143</v>
      </c>
      <c r="J39" s="4">
        <v>0</v>
      </c>
      <c r="K39" s="4">
        <v>0</v>
      </c>
      <c r="L39" s="4"/>
      <c r="M39" s="116"/>
    </row>
    <row r="40" spans="1:13" ht="12.75">
      <c r="A40" s="249" t="s">
        <v>190</v>
      </c>
      <c r="B40" s="250"/>
      <c r="C40" s="250"/>
      <c r="D40" s="250"/>
      <c r="E40" s="250"/>
      <c r="F40" s="250"/>
      <c r="G40" s="250"/>
      <c r="H40" s="251"/>
      <c r="I40" s="106">
        <v>144</v>
      </c>
      <c r="J40" s="4">
        <v>0</v>
      </c>
      <c r="K40" s="4">
        <v>0</v>
      </c>
      <c r="L40" s="4"/>
      <c r="M40" s="116"/>
    </row>
    <row r="41" spans="1:13" ht="12.75">
      <c r="A41" s="249" t="s">
        <v>191</v>
      </c>
      <c r="B41" s="250"/>
      <c r="C41" s="250"/>
      <c r="D41" s="250"/>
      <c r="E41" s="250"/>
      <c r="F41" s="250"/>
      <c r="G41" s="250"/>
      <c r="H41" s="251"/>
      <c r="I41" s="106">
        <v>145</v>
      </c>
      <c r="J41" s="4">
        <v>0</v>
      </c>
      <c r="K41" s="4">
        <v>0</v>
      </c>
      <c r="L41" s="4"/>
      <c r="M41" s="116"/>
    </row>
    <row r="42" spans="1:13" ht="12.75">
      <c r="A42" s="249" t="s">
        <v>180</v>
      </c>
      <c r="B42" s="250"/>
      <c r="C42" s="250"/>
      <c r="D42" s="250"/>
      <c r="E42" s="250"/>
      <c r="F42" s="250"/>
      <c r="G42" s="250"/>
      <c r="H42" s="251"/>
      <c r="I42" s="106">
        <v>146</v>
      </c>
      <c r="J42" s="47">
        <f>J7+J27+J38+J40</f>
        <v>633406289.61</v>
      </c>
      <c r="K42" s="47">
        <f>K7+K27+K38+K40</f>
        <v>202459813.60999998</v>
      </c>
      <c r="L42" s="47">
        <f>L7+L27+L38+L40</f>
        <v>633279105.82</v>
      </c>
      <c r="M42" s="117">
        <v>249417025.11</v>
      </c>
    </row>
    <row r="43" spans="1:13" ht="12.75">
      <c r="A43" s="249" t="s">
        <v>181</v>
      </c>
      <c r="B43" s="250"/>
      <c r="C43" s="250"/>
      <c r="D43" s="250"/>
      <c r="E43" s="250"/>
      <c r="F43" s="250"/>
      <c r="G43" s="250"/>
      <c r="H43" s="251"/>
      <c r="I43" s="106">
        <v>147</v>
      </c>
      <c r="J43" s="47">
        <f>J10+J33+J39+J41</f>
        <v>836192685.1700001</v>
      </c>
      <c r="K43" s="47">
        <f>K10+K33+K39+K41</f>
        <v>373931956.50999993</v>
      </c>
      <c r="L43" s="47">
        <f>L10+L33+L39+L41</f>
        <v>541394236.01</v>
      </c>
      <c r="M43" s="117">
        <f>M10+M33+M39+M41</f>
        <v>153098987.50999996</v>
      </c>
    </row>
    <row r="44" spans="1:13" ht="12.75">
      <c r="A44" s="249" t="s">
        <v>201</v>
      </c>
      <c r="B44" s="250"/>
      <c r="C44" s="250"/>
      <c r="D44" s="250"/>
      <c r="E44" s="250"/>
      <c r="F44" s="250"/>
      <c r="G44" s="250"/>
      <c r="H44" s="251"/>
      <c r="I44" s="106">
        <v>148</v>
      </c>
      <c r="J44" s="47">
        <f>J42-J43</f>
        <v>-202786395.56000006</v>
      </c>
      <c r="K44" s="47">
        <f>K42-K43</f>
        <v>-171472142.89999995</v>
      </c>
      <c r="L44" s="47">
        <f>L42-L43</f>
        <v>91884869.81000006</v>
      </c>
      <c r="M44" s="117">
        <f>M42-M43</f>
        <v>96318037.60000005</v>
      </c>
    </row>
    <row r="45" spans="1:13" ht="12.75">
      <c r="A45" s="270" t="s">
        <v>183</v>
      </c>
      <c r="B45" s="271"/>
      <c r="C45" s="271"/>
      <c r="D45" s="271"/>
      <c r="E45" s="271"/>
      <c r="F45" s="271"/>
      <c r="G45" s="271"/>
      <c r="H45" s="272"/>
      <c r="I45" s="106">
        <v>149</v>
      </c>
      <c r="J45" s="47">
        <f>IF(J42&gt;J43,J42-J43,0)</f>
        <v>0</v>
      </c>
      <c r="K45" s="47">
        <f>IF(K42&gt;K43,K42-K43,0)</f>
        <v>0</v>
      </c>
      <c r="L45" s="47">
        <f>IF(L42&gt;L43,L42-L43,0)</f>
        <v>91884869.81000006</v>
      </c>
      <c r="M45" s="117">
        <f>IF(M42&gt;M43,M42-M43,0)</f>
        <v>96318037.60000005</v>
      </c>
    </row>
    <row r="46" spans="1:13" ht="12.75">
      <c r="A46" s="270" t="s">
        <v>184</v>
      </c>
      <c r="B46" s="271"/>
      <c r="C46" s="271"/>
      <c r="D46" s="271"/>
      <c r="E46" s="271"/>
      <c r="F46" s="271"/>
      <c r="G46" s="271"/>
      <c r="H46" s="272"/>
      <c r="I46" s="106">
        <v>150</v>
      </c>
      <c r="J46" s="47">
        <f>IF(J43&gt;J42,J43-J42,0)</f>
        <v>202786395.56000006</v>
      </c>
      <c r="K46" s="47">
        <f>IF(K43&gt;K42,K43-K42,0)</f>
        <v>171472142.89999995</v>
      </c>
      <c r="L46" s="47">
        <f>IF(L43&gt;L42,L43-L42,0)</f>
        <v>0</v>
      </c>
      <c r="M46" s="117">
        <v>0</v>
      </c>
    </row>
    <row r="47" spans="1:13" ht="12.75">
      <c r="A47" s="249" t="s">
        <v>182</v>
      </c>
      <c r="B47" s="250"/>
      <c r="C47" s="250"/>
      <c r="D47" s="250"/>
      <c r="E47" s="250"/>
      <c r="F47" s="250"/>
      <c r="G47" s="250"/>
      <c r="H47" s="251"/>
      <c r="I47" s="106">
        <v>151</v>
      </c>
      <c r="J47" s="145">
        <v>24500</v>
      </c>
      <c r="K47" s="4"/>
      <c r="L47" s="4">
        <v>0</v>
      </c>
      <c r="M47" s="116">
        <v>0</v>
      </c>
    </row>
    <row r="48" spans="1:13" ht="12.75">
      <c r="A48" s="249" t="s">
        <v>202</v>
      </c>
      <c r="B48" s="250"/>
      <c r="C48" s="250"/>
      <c r="D48" s="250"/>
      <c r="E48" s="250"/>
      <c r="F48" s="250"/>
      <c r="G48" s="250"/>
      <c r="H48" s="251"/>
      <c r="I48" s="106">
        <v>152</v>
      </c>
      <c r="J48" s="47">
        <f>J44-J47</f>
        <v>-202810895.56000006</v>
      </c>
      <c r="K48" s="47">
        <f>K44-K47</f>
        <v>-171472142.89999995</v>
      </c>
      <c r="L48" s="47">
        <f>L44-L47</f>
        <v>91884869.81000006</v>
      </c>
      <c r="M48" s="117">
        <f>M44-M47</f>
        <v>96318037.60000005</v>
      </c>
    </row>
    <row r="49" spans="1:13" ht="12.75">
      <c r="A49" s="270" t="s">
        <v>160</v>
      </c>
      <c r="B49" s="271"/>
      <c r="C49" s="271"/>
      <c r="D49" s="271"/>
      <c r="E49" s="271"/>
      <c r="F49" s="271"/>
      <c r="G49" s="271"/>
      <c r="H49" s="272"/>
      <c r="I49" s="106">
        <v>153</v>
      </c>
      <c r="J49" s="47">
        <f>IF(J48&gt;0,J48,0)</f>
        <v>0</v>
      </c>
      <c r="K49" s="47">
        <f>IF(K48&gt;0,K48,0)</f>
        <v>0</v>
      </c>
      <c r="L49" s="47">
        <f>IF(L48&gt;0,L48,0)</f>
        <v>91884869.81000006</v>
      </c>
      <c r="M49" s="117">
        <v>96347411.60000005</v>
      </c>
    </row>
    <row r="50" spans="1:13" ht="12.75">
      <c r="A50" s="267" t="s">
        <v>185</v>
      </c>
      <c r="B50" s="268"/>
      <c r="C50" s="268"/>
      <c r="D50" s="268"/>
      <c r="E50" s="268"/>
      <c r="F50" s="268"/>
      <c r="G50" s="268"/>
      <c r="H50" s="269"/>
      <c r="I50" s="108">
        <v>154</v>
      </c>
      <c r="J50" s="54">
        <f>IF(J48&lt;0,-J48,0)</f>
        <v>202810895.56000006</v>
      </c>
      <c r="K50" s="54">
        <f>IF(K48&lt;0,-K48,0)</f>
        <v>171472142.89999995</v>
      </c>
      <c r="L50" s="54">
        <f>IF(L48&lt;0,-L48,0)</f>
        <v>0</v>
      </c>
      <c r="M50" s="119">
        <f>IF(M48&lt;0,-M48,0)</f>
        <v>0</v>
      </c>
    </row>
    <row r="51" spans="1:13" ht="12.75" customHeight="1">
      <c r="A51" s="264" t="s">
        <v>277</v>
      </c>
      <c r="B51" s="265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6"/>
    </row>
    <row r="52" spans="1:13" ht="12.75" customHeight="1">
      <c r="A52" s="261" t="s">
        <v>155</v>
      </c>
      <c r="B52" s="262"/>
      <c r="C52" s="262"/>
      <c r="D52" s="262"/>
      <c r="E52" s="262"/>
      <c r="F52" s="262"/>
      <c r="G52" s="262"/>
      <c r="H52" s="262"/>
      <c r="I52" s="49"/>
      <c r="J52" s="49"/>
      <c r="K52" s="49"/>
      <c r="L52" s="49"/>
      <c r="M52" s="126"/>
    </row>
    <row r="53" spans="1:13" ht="12.75">
      <c r="A53" s="258" t="s">
        <v>199</v>
      </c>
      <c r="B53" s="259"/>
      <c r="C53" s="259"/>
      <c r="D53" s="259"/>
      <c r="E53" s="259"/>
      <c r="F53" s="259"/>
      <c r="G53" s="259"/>
      <c r="H53" s="260"/>
      <c r="I53" s="1">
        <v>155</v>
      </c>
      <c r="J53" s="4">
        <v>-201662286</v>
      </c>
      <c r="K53" s="4">
        <v>-172838791.5946</v>
      </c>
      <c r="L53" s="4">
        <v>88304600.32380007</v>
      </c>
      <c r="M53" s="116">
        <v>95093365.72440003</v>
      </c>
    </row>
    <row r="54" spans="1:13" ht="12.75">
      <c r="A54" s="258" t="s">
        <v>200</v>
      </c>
      <c r="B54" s="259"/>
      <c r="C54" s="259"/>
      <c r="D54" s="259"/>
      <c r="E54" s="259"/>
      <c r="F54" s="259"/>
      <c r="G54" s="259"/>
      <c r="H54" s="260"/>
      <c r="I54" s="1">
        <v>156</v>
      </c>
      <c r="J54" s="4">
        <v>-1148610</v>
      </c>
      <c r="K54" s="4">
        <v>1366649.2046000003</v>
      </c>
      <c r="L54" s="4">
        <v>3580269.3762</v>
      </c>
      <c r="M54" s="116">
        <v>1224671.8956</v>
      </c>
    </row>
    <row r="55" spans="1:13" ht="12.75" customHeight="1">
      <c r="A55" s="264" t="s">
        <v>157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6"/>
    </row>
    <row r="56" spans="1:13" ht="12.75">
      <c r="A56" s="261" t="s">
        <v>169</v>
      </c>
      <c r="B56" s="262"/>
      <c r="C56" s="262"/>
      <c r="D56" s="262"/>
      <c r="E56" s="262"/>
      <c r="F56" s="262"/>
      <c r="G56" s="262"/>
      <c r="H56" s="263"/>
      <c r="I56" s="6">
        <v>157</v>
      </c>
      <c r="J56" s="3">
        <f>J48</f>
        <v>-202810895.56000006</v>
      </c>
      <c r="K56" s="3">
        <f>K48</f>
        <v>-171472142.89999995</v>
      </c>
      <c r="L56" s="3">
        <f>L48</f>
        <v>91884869.81000006</v>
      </c>
      <c r="M56" s="123">
        <f>M48</f>
        <v>96318037.60000005</v>
      </c>
    </row>
    <row r="57" spans="1:13" ht="12.75">
      <c r="A57" s="249" t="s">
        <v>186</v>
      </c>
      <c r="B57" s="250"/>
      <c r="C57" s="250"/>
      <c r="D57" s="250"/>
      <c r="E57" s="250"/>
      <c r="F57" s="250"/>
      <c r="G57" s="250"/>
      <c r="H57" s="251"/>
      <c r="I57" s="1">
        <v>158</v>
      </c>
      <c r="J57" s="47">
        <f>SUM(J58:J64)</f>
        <v>0</v>
      </c>
      <c r="K57" s="47">
        <f>SUM(K58:K64)</f>
        <v>0</v>
      </c>
      <c r="L57" s="47">
        <f>SUM(L58:L64)</f>
        <v>0</v>
      </c>
      <c r="M57" s="117">
        <f>SUM(M58:M64)</f>
        <v>0</v>
      </c>
    </row>
    <row r="58" spans="1:13" ht="12.75">
      <c r="A58" s="249" t="s">
        <v>193</v>
      </c>
      <c r="B58" s="250"/>
      <c r="C58" s="250"/>
      <c r="D58" s="250"/>
      <c r="E58" s="250"/>
      <c r="F58" s="250"/>
      <c r="G58" s="250"/>
      <c r="H58" s="251"/>
      <c r="I58" s="1">
        <v>159</v>
      </c>
      <c r="J58" s="4">
        <v>0</v>
      </c>
      <c r="K58" s="4">
        <v>0</v>
      </c>
      <c r="L58" s="4">
        <v>0</v>
      </c>
      <c r="M58" s="116">
        <v>0</v>
      </c>
    </row>
    <row r="59" spans="1:13" ht="12.75">
      <c r="A59" s="249" t="s">
        <v>194</v>
      </c>
      <c r="B59" s="250"/>
      <c r="C59" s="250"/>
      <c r="D59" s="250"/>
      <c r="E59" s="250"/>
      <c r="F59" s="250"/>
      <c r="G59" s="250"/>
      <c r="H59" s="251"/>
      <c r="I59" s="1">
        <v>160</v>
      </c>
      <c r="J59" s="4">
        <v>0</v>
      </c>
      <c r="K59" s="4">
        <v>0</v>
      </c>
      <c r="L59" s="4">
        <v>0</v>
      </c>
      <c r="M59" s="116">
        <v>0</v>
      </c>
    </row>
    <row r="60" spans="1:13" ht="12.75">
      <c r="A60" s="249" t="s">
        <v>39</v>
      </c>
      <c r="B60" s="250"/>
      <c r="C60" s="250"/>
      <c r="D60" s="250"/>
      <c r="E60" s="250"/>
      <c r="F60" s="250"/>
      <c r="G60" s="250"/>
      <c r="H60" s="251"/>
      <c r="I60" s="1">
        <v>161</v>
      </c>
      <c r="J60" s="4">
        <v>0</v>
      </c>
      <c r="K60" s="4">
        <v>0</v>
      </c>
      <c r="L60" s="4">
        <v>0</v>
      </c>
      <c r="M60" s="116">
        <v>0</v>
      </c>
    </row>
    <row r="61" spans="1:13" ht="12.75">
      <c r="A61" s="249" t="s">
        <v>195</v>
      </c>
      <c r="B61" s="250"/>
      <c r="C61" s="250"/>
      <c r="D61" s="250"/>
      <c r="E61" s="250"/>
      <c r="F61" s="250"/>
      <c r="G61" s="250"/>
      <c r="H61" s="251"/>
      <c r="I61" s="1">
        <v>162</v>
      </c>
      <c r="J61" s="4">
        <v>0</v>
      </c>
      <c r="K61" s="4">
        <v>0</v>
      </c>
      <c r="L61" s="4">
        <v>0</v>
      </c>
      <c r="M61" s="116">
        <v>0</v>
      </c>
    </row>
    <row r="62" spans="1:13" ht="12.75">
      <c r="A62" s="249" t="s">
        <v>196</v>
      </c>
      <c r="B62" s="250"/>
      <c r="C62" s="250"/>
      <c r="D62" s="250"/>
      <c r="E62" s="250"/>
      <c r="F62" s="250"/>
      <c r="G62" s="250"/>
      <c r="H62" s="251"/>
      <c r="I62" s="1">
        <v>163</v>
      </c>
      <c r="J62" s="4">
        <v>0</v>
      </c>
      <c r="K62" s="4">
        <v>0</v>
      </c>
      <c r="L62" s="4">
        <v>0</v>
      </c>
      <c r="M62" s="116">
        <v>0</v>
      </c>
    </row>
    <row r="63" spans="1:13" ht="12.75">
      <c r="A63" s="249" t="s">
        <v>197</v>
      </c>
      <c r="B63" s="250"/>
      <c r="C63" s="250"/>
      <c r="D63" s="250"/>
      <c r="E63" s="250"/>
      <c r="F63" s="250"/>
      <c r="G63" s="250"/>
      <c r="H63" s="251"/>
      <c r="I63" s="1">
        <v>164</v>
      </c>
      <c r="J63" s="4">
        <v>0</v>
      </c>
      <c r="K63" s="4">
        <v>0</v>
      </c>
      <c r="L63" s="4">
        <v>0</v>
      </c>
      <c r="M63" s="116">
        <v>0</v>
      </c>
    </row>
    <row r="64" spans="1:13" ht="12.75">
      <c r="A64" s="249" t="s">
        <v>198</v>
      </c>
      <c r="B64" s="250"/>
      <c r="C64" s="250"/>
      <c r="D64" s="250"/>
      <c r="E64" s="250"/>
      <c r="F64" s="250"/>
      <c r="G64" s="250"/>
      <c r="H64" s="251"/>
      <c r="I64" s="1">
        <v>165</v>
      </c>
      <c r="J64" s="4">
        <v>0</v>
      </c>
      <c r="K64" s="4">
        <v>0</v>
      </c>
      <c r="L64" s="4">
        <v>0</v>
      </c>
      <c r="M64" s="116">
        <v>0</v>
      </c>
    </row>
    <row r="65" spans="1:13" ht="12.75">
      <c r="A65" s="249" t="s">
        <v>187</v>
      </c>
      <c r="B65" s="250"/>
      <c r="C65" s="250"/>
      <c r="D65" s="250"/>
      <c r="E65" s="250"/>
      <c r="F65" s="250"/>
      <c r="G65" s="250"/>
      <c r="H65" s="251"/>
      <c r="I65" s="1">
        <v>166</v>
      </c>
      <c r="J65" s="4">
        <v>0</v>
      </c>
      <c r="K65" s="4">
        <v>0</v>
      </c>
      <c r="L65" s="4">
        <v>0</v>
      </c>
      <c r="M65" s="116">
        <v>0</v>
      </c>
    </row>
    <row r="66" spans="1:13" ht="12.75">
      <c r="A66" s="249" t="s">
        <v>161</v>
      </c>
      <c r="B66" s="250"/>
      <c r="C66" s="250"/>
      <c r="D66" s="250"/>
      <c r="E66" s="250"/>
      <c r="F66" s="250"/>
      <c r="G66" s="250"/>
      <c r="H66" s="251"/>
      <c r="I66" s="1">
        <v>167</v>
      </c>
      <c r="J66" s="47">
        <f>J57-J65</f>
        <v>0</v>
      </c>
      <c r="K66" s="47">
        <f>K57-K65</f>
        <v>0</v>
      </c>
      <c r="L66" s="47">
        <f>L57-L65</f>
        <v>0</v>
      </c>
      <c r="M66" s="117">
        <f>M57-M65</f>
        <v>0</v>
      </c>
    </row>
    <row r="67" spans="1:13" ht="12.75">
      <c r="A67" s="249" t="s">
        <v>162</v>
      </c>
      <c r="B67" s="250"/>
      <c r="C67" s="250"/>
      <c r="D67" s="250"/>
      <c r="E67" s="250"/>
      <c r="F67" s="250"/>
      <c r="G67" s="250"/>
      <c r="H67" s="251"/>
      <c r="I67" s="1">
        <v>168</v>
      </c>
      <c r="J67" s="54">
        <f>J56+J66</f>
        <v>-202810895.56000006</v>
      </c>
      <c r="K67" s="54">
        <f>K56+K66</f>
        <v>-171472142.89999995</v>
      </c>
      <c r="L67" s="54">
        <f>L56+L66</f>
        <v>91884869.81000006</v>
      </c>
      <c r="M67" s="119">
        <f>M56+M66</f>
        <v>96318037.60000005</v>
      </c>
    </row>
    <row r="68" spans="1:13" ht="12.75" customHeight="1">
      <c r="A68" s="252" t="s">
        <v>278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4"/>
    </row>
    <row r="69" spans="1:13" ht="12.75" customHeight="1">
      <c r="A69" s="255" t="s">
        <v>156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7"/>
    </row>
    <row r="70" spans="1:13" ht="12.75">
      <c r="A70" s="258" t="s">
        <v>199</v>
      </c>
      <c r="B70" s="259"/>
      <c r="C70" s="259"/>
      <c r="D70" s="259"/>
      <c r="E70" s="259"/>
      <c r="F70" s="259"/>
      <c r="G70" s="259"/>
      <c r="H70" s="260"/>
      <c r="I70" s="1">
        <v>169</v>
      </c>
      <c r="J70" s="4">
        <v>-201662286</v>
      </c>
      <c r="K70" s="4">
        <v>-172838791.5946</v>
      </c>
      <c r="L70" s="4">
        <v>88304600.32380007</v>
      </c>
      <c r="M70" s="116">
        <v>95093365.72440003</v>
      </c>
    </row>
    <row r="71" spans="1:13" ht="13.5" thickBot="1">
      <c r="A71" s="246" t="s">
        <v>200</v>
      </c>
      <c r="B71" s="247"/>
      <c r="C71" s="247"/>
      <c r="D71" s="247"/>
      <c r="E71" s="247"/>
      <c r="F71" s="247"/>
      <c r="G71" s="247"/>
      <c r="H71" s="248"/>
      <c r="I71" s="127">
        <v>170</v>
      </c>
      <c r="J71" s="128">
        <v>-1148610</v>
      </c>
      <c r="K71" s="128">
        <v>1366649.2046000003</v>
      </c>
      <c r="L71" s="128">
        <v>3580269.3762</v>
      </c>
      <c r="M71" s="163">
        <v>1224671.8956</v>
      </c>
    </row>
    <row r="72" spans="10:13" ht="12.75">
      <c r="J72" s="144"/>
      <c r="K72" s="144"/>
      <c r="L72" s="144"/>
      <c r="M72" s="144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1"/>
  <ignoredErrors>
    <ignoredError sqref="J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22"/>
  <sheetViews>
    <sheetView view="pageBreakPreview" zoomScale="130" zoomScaleSheetLayoutView="130" zoomScalePageLayoutView="0" workbookViewId="0" topLeftCell="A112">
      <selection activeCell="I127" sqref="I127"/>
    </sheetView>
  </sheetViews>
  <sheetFormatPr defaultColWidth="9.28125" defaultRowHeight="12.75"/>
  <cols>
    <col min="1" max="9" width="9.28125" style="46" customWidth="1"/>
    <col min="10" max="10" width="12.421875" style="46" customWidth="1"/>
    <col min="11" max="11" width="11.7109375" style="46" customWidth="1"/>
    <col min="12" max="12" width="11.7109375" style="46" bestFit="1" customWidth="1"/>
    <col min="13" max="13" width="9.28125" style="46" customWidth="1"/>
    <col min="14" max="14" width="10.140625" style="46" bestFit="1" customWidth="1"/>
    <col min="15" max="16384" width="9.28125" style="46" customWidth="1"/>
  </cols>
  <sheetData>
    <row r="1" spans="1:11" ht="12.75" customHeight="1">
      <c r="A1" s="243" t="s">
        <v>126</v>
      </c>
      <c r="B1" s="244"/>
      <c r="C1" s="244"/>
      <c r="D1" s="244"/>
      <c r="E1" s="244"/>
      <c r="F1" s="244"/>
      <c r="G1" s="244"/>
      <c r="H1" s="244"/>
      <c r="I1" s="244"/>
      <c r="J1" s="244"/>
      <c r="K1" s="245"/>
    </row>
    <row r="2" spans="1:11" ht="12.75" customHeight="1">
      <c r="A2" s="307" t="s">
        <v>322</v>
      </c>
      <c r="B2" s="308"/>
      <c r="C2" s="308"/>
      <c r="D2" s="308"/>
      <c r="E2" s="308"/>
      <c r="F2" s="308"/>
      <c r="G2" s="308"/>
      <c r="H2" s="308"/>
      <c r="I2" s="308"/>
      <c r="J2" s="308"/>
      <c r="K2" s="309"/>
    </row>
    <row r="3" spans="1:11" ht="12.75">
      <c r="A3" s="310" t="s">
        <v>301</v>
      </c>
      <c r="B3" s="311"/>
      <c r="C3" s="311"/>
      <c r="D3" s="311"/>
      <c r="E3" s="311"/>
      <c r="F3" s="311"/>
      <c r="G3" s="311"/>
      <c r="H3" s="311"/>
      <c r="I3" s="311"/>
      <c r="J3" s="311"/>
      <c r="K3" s="312"/>
    </row>
    <row r="4" spans="1:11" ht="34.5" customHeight="1">
      <c r="A4" s="313" t="s">
        <v>50</v>
      </c>
      <c r="B4" s="314"/>
      <c r="C4" s="314"/>
      <c r="D4" s="314"/>
      <c r="E4" s="314"/>
      <c r="F4" s="314"/>
      <c r="G4" s="314"/>
      <c r="H4" s="315"/>
      <c r="I4" s="52" t="s">
        <v>243</v>
      </c>
      <c r="J4" s="120" t="s">
        <v>302</v>
      </c>
      <c r="K4" s="121" t="s">
        <v>303</v>
      </c>
    </row>
    <row r="5" spans="1:11" ht="12.75">
      <c r="A5" s="302">
        <v>1</v>
      </c>
      <c r="B5" s="303"/>
      <c r="C5" s="303"/>
      <c r="D5" s="303"/>
      <c r="E5" s="303"/>
      <c r="F5" s="303"/>
      <c r="G5" s="303"/>
      <c r="H5" s="303"/>
      <c r="I5" s="51">
        <v>2</v>
      </c>
      <c r="J5" s="50">
        <v>3</v>
      </c>
      <c r="K5" s="122">
        <v>4</v>
      </c>
    </row>
    <row r="6" spans="1:11" ht="12.75">
      <c r="A6" s="304"/>
      <c r="B6" s="305"/>
      <c r="C6" s="305"/>
      <c r="D6" s="305"/>
      <c r="E6" s="305"/>
      <c r="F6" s="305"/>
      <c r="G6" s="305"/>
      <c r="H6" s="305"/>
      <c r="I6" s="305"/>
      <c r="J6" s="305"/>
      <c r="K6" s="306"/>
    </row>
    <row r="7" spans="1:11" ht="12.75">
      <c r="A7" s="261" t="s">
        <v>51</v>
      </c>
      <c r="B7" s="262"/>
      <c r="C7" s="262"/>
      <c r="D7" s="262"/>
      <c r="E7" s="262"/>
      <c r="F7" s="262"/>
      <c r="G7" s="262"/>
      <c r="H7" s="263"/>
      <c r="I7" s="105">
        <v>1</v>
      </c>
      <c r="J7" s="3">
        <v>0</v>
      </c>
      <c r="K7" s="123">
        <v>0</v>
      </c>
    </row>
    <row r="8" spans="1:11" ht="12.75">
      <c r="A8" s="249" t="s">
        <v>8</v>
      </c>
      <c r="B8" s="250"/>
      <c r="C8" s="250"/>
      <c r="D8" s="250"/>
      <c r="E8" s="250"/>
      <c r="F8" s="250"/>
      <c r="G8" s="250"/>
      <c r="H8" s="251"/>
      <c r="I8" s="106">
        <v>2</v>
      </c>
      <c r="J8" s="47">
        <f>J9+J16+J26+J35+J39</f>
        <v>468986689</v>
      </c>
      <c r="K8" s="117">
        <f>K9+K16+K26+K35+K39</f>
        <v>453098988</v>
      </c>
    </row>
    <row r="9" spans="1:11" ht="12.75">
      <c r="A9" s="273" t="s">
        <v>170</v>
      </c>
      <c r="B9" s="274"/>
      <c r="C9" s="274"/>
      <c r="D9" s="274"/>
      <c r="E9" s="274"/>
      <c r="F9" s="274"/>
      <c r="G9" s="274"/>
      <c r="H9" s="275"/>
      <c r="I9" s="106">
        <v>3</v>
      </c>
      <c r="J9" s="47">
        <f>+SUM(J10:J15)</f>
        <v>124767302</v>
      </c>
      <c r="K9" s="117">
        <f>+SUM(K10:K15)</f>
        <v>122816992</v>
      </c>
    </row>
    <row r="10" spans="1:11" ht="12.75">
      <c r="A10" s="273" t="s">
        <v>99</v>
      </c>
      <c r="B10" s="274"/>
      <c r="C10" s="274"/>
      <c r="D10" s="274"/>
      <c r="E10" s="274"/>
      <c r="F10" s="274"/>
      <c r="G10" s="274"/>
      <c r="H10" s="275"/>
      <c r="I10" s="106">
        <v>4</v>
      </c>
      <c r="J10" s="4">
        <v>0</v>
      </c>
      <c r="K10" s="116">
        <v>0</v>
      </c>
    </row>
    <row r="11" spans="1:11" ht="12.75">
      <c r="A11" s="273" t="s">
        <v>9</v>
      </c>
      <c r="B11" s="274"/>
      <c r="C11" s="274"/>
      <c r="D11" s="274"/>
      <c r="E11" s="274"/>
      <c r="F11" s="274"/>
      <c r="G11" s="274"/>
      <c r="H11" s="275"/>
      <c r="I11" s="106">
        <v>5</v>
      </c>
      <c r="J11" s="4">
        <v>120737135</v>
      </c>
      <c r="K11" s="124">
        <v>120452825</v>
      </c>
    </row>
    <row r="12" spans="1:11" ht="12.75">
      <c r="A12" s="273" t="s">
        <v>100</v>
      </c>
      <c r="B12" s="274"/>
      <c r="C12" s="274"/>
      <c r="D12" s="274"/>
      <c r="E12" s="274"/>
      <c r="F12" s="274"/>
      <c r="G12" s="274"/>
      <c r="H12" s="275"/>
      <c r="I12" s="106">
        <v>6</v>
      </c>
      <c r="J12" s="4">
        <v>0</v>
      </c>
      <c r="K12" s="124">
        <v>0</v>
      </c>
    </row>
    <row r="13" spans="1:11" ht="12.75">
      <c r="A13" s="273" t="s">
        <v>173</v>
      </c>
      <c r="B13" s="274"/>
      <c r="C13" s="274"/>
      <c r="D13" s="274"/>
      <c r="E13" s="274"/>
      <c r="F13" s="274"/>
      <c r="G13" s="274"/>
      <c r="H13" s="275"/>
      <c r="I13" s="106">
        <v>7</v>
      </c>
      <c r="J13" s="4">
        <v>0</v>
      </c>
      <c r="K13" s="124">
        <v>0</v>
      </c>
    </row>
    <row r="14" spans="1:11" ht="12.75">
      <c r="A14" s="273" t="s">
        <v>174</v>
      </c>
      <c r="B14" s="274"/>
      <c r="C14" s="274"/>
      <c r="D14" s="274"/>
      <c r="E14" s="274"/>
      <c r="F14" s="274"/>
      <c r="G14" s="274"/>
      <c r="H14" s="275"/>
      <c r="I14" s="106">
        <v>8</v>
      </c>
      <c r="J14" s="4">
        <v>0</v>
      </c>
      <c r="K14" s="124">
        <v>0</v>
      </c>
    </row>
    <row r="15" spans="1:11" ht="12.75">
      <c r="A15" s="273" t="s">
        <v>175</v>
      </c>
      <c r="B15" s="274"/>
      <c r="C15" s="274"/>
      <c r="D15" s="274"/>
      <c r="E15" s="274"/>
      <c r="F15" s="274"/>
      <c r="G15" s="274"/>
      <c r="H15" s="275"/>
      <c r="I15" s="106">
        <v>9</v>
      </c>
      <c r="J15" s="4">
        <v>4030167</v>
      </c>
      <c r="K15" s="124">
        <v>2364167</v>
      </c>
    </row>
    <row r="16" spans="1:11" ht="12.75">
      <c r="A16" s="273" t="s">
        <v>171</v>
      </c>
      <c r="B16" s="274"/>
      <c r="C16" s="274"/>
      <c r="D16" s="274"/>
      <c r="E16" s="274"/>
      <c r="F16" s="274"/>
      <c r="G16" s="274"/>
      <c r="H16" s="275"/>
      <c r="I16" s="106">
        <v>10</v>
      </c>
      <c r="J16" s="47">
        <f>SUM(J17:J25)</f>
        <v>328212154</v>
      </c>
      <c r="K16" s="117">
        <f>SUM(K17:K25)</f>
        <v>314368792</v>
      </c>
    </row>
    <row r="17" spans="1:11" ht="12.75">
      <c r="A17" s="273" t="s">
        <v>176</v>
      </c>
      <c r="B17" s="274"/>
      <c r="C17" s="274"/>
      <c r="D17" s="274"/>
      <c r="E17" s="274"/>
      <c r="F17" s="274"/>
      <c r="G17" s="274"/>
      <c r="H17" s="275"/>
      <c r="I17" s="106">
        <v>11</v>
      </c>
      <c r="J17" s="4">
        <v>23610097</v>
      </c>
      <c r="K17" s="116">
        <v>23643097</v>
      </c>
    </row>
    <row r="18" spans="1:11" ht="12.75">
      <c r="A18" s="273" t="s">
        <v>212</v>
      </c>
      <c r="B18" s="274"/>
      <c r="C18" s="274"/>
      <c r="D18" s="274"/>
      <c r="E18" s="274"/>
      <c r="F18" s="274"/>
      <c r="G18" s="274"/>
      <c r="H18" s="275"/>
      <c r="I18" s="106">
        <v>12</v>
      </c>
      <c r="J18" s="4">
        <v>223325464</v>
      </c>
      <c r="K18" s="116">
        <v>214413934</v>
      </c>
    </row>
    <row r="19" spans="1:11" ht="12.75">
      <c r="A19" s="273" t="s">
        <v>177</v>
      </c>
      <c r="B19" s="274"/>
      <c r="C19" s="274"/>
      <c r="D19" s="274"/>
      <c r="E19" s="274"/>
      <c r="F19" s="274"/>
      <c r="G19" s="274"/>
      <c r="H19" s="275"/>
      <c r="I19" s="106">
        <v>13</v>
      </c>
      <c r="J19" s="4">
        <v>56954376</v>
      </c>
      <c r="K19" s="116">
        <v>47810215</v>
      </c>
    </row>
    <row r="20" spans="1:11" ht="12.75">
      <c r="A20" s="273" t="s">
        <v>21</v>
      </c>
      <c r="B20" s="274"/>
      <c r="C20" s="274"/>
      <c r="D20" s="274"/>
      <c r="E20" s="274"/>
      <c r="F20" s="274"/>
      <c r="G20" s="274"/>
      <c r="H20" s="275"/>
      <c r="I20" s="106">
        <v>14</v>
      </c>
      <c r="J20" s="4">
        <v>2906339</v>
      </c>
      <c r="K20" s="116">
        <v>2108105</v>
      </c>
    </row>
    <row r="21" spans="1:11" ht="12.75">
      <c r="A21" s="273" t="s">
        <v>22</v>
      </c>
      <c r="B21" s="274"/>
      <c r="C21" s="274"/>
      <c r="D21" s="274"/>
      <c r="E21" s="274"/>
      <c r="F21" s="274"/>
      <c r="G21" s="274"/>
      <c r="H21" s="275"/>
      <c r="I21" s="106">
        <v>15</v>
      </c>
      <c r="J21" s="4">
        <v>10110573</v>
      </c>
      <c r="K21" s="116">
        <v>9939065</v>
      </c>
    </row>
    <row r="22" spans="1:11" ht="12.75">
      <c r="A22" s="273" t="s">
        <v>63</v>
      </c>
      <c r="B22" s="274"/>
      <c r="C22" s="274"/>
      <c r="D22" s="274"/>
      <c r="E22" s="274"/>
      <c r="F22" s="274"/>
      <c r="G22" s="274"/>
      <c r="H22" s="275"/>
      <c r="I22" s="106">
        <v>16</v>
      </c>
      <c r="J22" s="4">
        <v>355095</v>
      </c>
      <c r="K22" s="116">
        <v>401922</v>
      </c>
    </row>
    <row r="23" spans="1:11" ht="12.75">
      <c r="A23" s="273" t="s">
        <v>64</v>
      </c>
      <c r="B23" s="274"/>
      <c r="C23" s="274"/>
      <c r="D23" s="274"/>
      <c r="E23" s="274"/>
      <c r="F23" s="274"/>
      <c r="G23" s="274"/>
      <c r="H23" s="275"/>
      <c r="I23" s="106">
        <v>17</v>
      </c>
      <c r="J23" s="4">
        <v>10437015</v>
      </c>
      <c r="K23" s="116">
        <v>10926178</v>
      </c>
    </row>
    <row r="24" spans="1:11" ht="12.75">
      <c r="A24" s="273" t="s">
        <v>65</v>
      </c>
      <c r="B24" s="274"/>
      <c r="C24" s="274"/>
      <c r="D24" s="274"/>
      <c r="E24" s="274"/>
      <c r="F24" s="274"/>
      <c r="G24" s="274"/>
      <c r="H24" s="275"/>
      <c r="I24" s="106">
        <v>18</v>
      </c>
      <c r="J24" s="4">
        <v>81195</v>
      </c>
      <c r="K24" s="116">
        <v>79276</v>
      </c>
    </row>
    <row r="25" spans="1:11" ht="12.75">
      <c r="A25" s="273" t="s">
        <v>66</v>
      </c>
      <c r="B25" s="274"/>
      <c r="C25" s="274"/>
      <c r="D25" s="274"/>
      <c r="E25" s="274"/>
      <c r="F25" s="274"/>
      <c r="G25" s="274"/>
      <c r="H25" s="275"/>
      <c r="I25" s="106">
        <v>19</v>
      </c>
      <c r="J25" s="4">
        <v>432000</v>
      </c>
      <c r="K25" s="116">
        <v>5047000</v>
      </c>
    </row>
    <row r="26" spans="1:11" ht="12.75">
      <c r="A26" s="273" t="s">
        <v>158</v>
      </c>
      <c r="B26" s="274"/>
      <c r="C26" s="274"/>
      <c r="D26" s="274"/>
      <c r="E26" s="274"/>
      <c r="F26" s="274"/>
      <c r="G26" s="274"/>
      <c r="H26" s="275"/>
      <c r="I26" s="106">
        <v>20</v>
      </c>
      <c r="J26" s="47">
        <f>SUM(J27:J34)</f>
        <v>13892233</v>
      </c>
      <c r="K26" s="117">
        <f>SUM(K27:K34)</f>
        <v>13798204</v>
      </c>
    </row>
    <row r="27" spans="1:11" ht="12.75">
      <c r="A27" s="273" t="s">
        <v>67</v>
      </c>
      <c r="B27" s="274"/>
      <c r="C27" s="274"/>
      <c r="D27" s="274"/>
      <c r="E27" s="274"/>
      <c r="F27" s="274"/>
      <c r="G27" s="274"/>
      <c r="H27" s="275"/>
      <c r="I27" s="106">
        <v>21</v>
      </c>
      <c r="J27" s="4">
        <v>0</v>
      </c>
      <c r="K27" s="116">
        <v>0</v>
      </c>
    </row>
    <row r="28" spans="1:11" ht="12.75">
      <c r="A28" s="273" t="s">
        <v>68</v>
      </c>
      <c r="B28" s="274"/>
      <c r="C28" s="274"/>
      <c r="D28" s="274"/>
      <c r="E28" s="274"/>
      <c r="F28" s="274"/>
      <c r="G28" s="274"/>
      <c r="H28" s="275"/>
      <c r="I28" s="106">
        <v>22</v>
      </c>
      <c r="J28" s="4">
        <v>0</v>
      </c>
      <c r="K28" s="116">
        <v>0</v>
      </c>
    </row>
    <row r="29" spans="1:11" ht="12.75">
      <c r="A29" s="273" t="s">
        <v>69</v>
      </c>
      <c r="B29" s="274"/>
      <c r="C29" s="274"/>
      <c r="D29" s="274"/>
      <c r="E29" s="274"/>
      <c r="F29" s="274"/>
      <c r="G29" s="274"/>
      <c r="H29" s="275"/>
      <c r="I29" s="106">
        <v>23</v>
      </c>
      <c r="J29" s="4">
        <v>0</v>
      </c>
      <c r="K29" s="116">
        <v>0</v>
      </c>
    </row>
    <row r="30" spans="1:11" ht="12.75">
      <c r="A30" s="273" t="s">
        <v>74</v>
      </c>
      <c r="B30" s="274"/>
      <c r="C30" s="274"/>
      <c r="D30" s="274"/>
      <c r="E30" s="274"/>
      <c r="F30" s="274"/>
      <c r="G30" s="274"/>
      <c r="H30" s="275"/>
      <c r="I30" s="106">
        <v>24</v>
      </c>
      <c r="J30" s="4">
        <v>0</v>
      </c>
      <c r="K30" s="116">
        <v>0</v>
      </c>
    </row>
    <row r="31" spans="1:11" ht="12.75">
      <c r="A31" s="273" t="s">
        <v>75</v>
      </c>
      <c r="B31" s="274"/>
      <c r="C31" s="274"/>
      <c r="D31" s="274"/>
      <c r="E31" s="274"/>
      <c r="F31" s="274"/>
      <c r="G31" s="274"/>
      <c r="H31" s="275"/>
      <c r="I31" s="106">
        <v>25</v>
      </c>
      <c r="J31" s="4">
        <v>0</v>
      </c>
      <c r="K31" s="116">
        <v>0</v>
      </c>
    </row>
    <row r="32" spans="1:11" ht="12.75">
      <c r="A32" s="273" t="s">
        <v>76</v>
      </c>
      <c r="B32" s="274"/>
      <c r="C32" s="274"/>
      <c r="D32" s="274"/>
      <c r="E32" s="274"/>
      <c r="F32" s="274"/>
      <c r="G32" s="274"/>
      <c r="H32" s="275"/>
      <c r="I32" s="106">
        <v>26</v>
      </c>
      <c r="J32" s="4">
        <v>396143</v>
      </c>
      <c r="K32" s="116">
        <v>302114</v>
      </c>
    </row>
    <row r="33" spans="1:11" ht="12.75">
      <c r="A33" s="273" t="s">
        <v>70</v>
      </c>
      <c r="B33" s="274"/>
      <c r="C33" s="274"/>
      <c r="D33" s="274"/>
      <c r="E33" s="274"/>
      <c r="F33" s="274"/>
      <c r="G33" s="274"/>
      <c r="H33" s="275"/>
      <c r="I33" s="106">
        <v>27</v>
      </c>
      <c r="J33" s="4">
        <v>13496090</v>
      </c>
      <c r="K33" s="116">
        <v>13496090</v>
      </c>
    </row>
    <row r="34" spans="1:11" ht="12.75">
      <c r="A34" s="273" t="s">
        <v>151</v>
      </c>
      <c r="B34" s="274"/>
      <c r="C34" s="274"/>
      <c r="D34" s="274"/>
      <c r="E34" s="274"/>
      <c r="F34" s="274"/>
      <c r="G34" s="274"/>
      <c r="H34" s="275"/>
      <c r="I34" s="106">
        <v>28</v>
      </c>
      <c r="J34" s="4"/>
      <c r="K34" s="116">
        <v>0</v>
      </c>
    </row>
    <row r="35" spans="1:11" ht="12.75">
      <c r="A35" s="273" t="s">
        <v>152</v>
      </c>
      <c r="B35" s="274"/>
      <c r="C35" s="274"/>
      <c r="D35" s="274"/>
      <c r="E35" s="274"/>
      <c r="F35" s="274"/>
      <c r="G35" s="274"/>
      <c r="H35" s="275"/>
      <c r="I35" s="106">
        <v>29</v>
      </c>
      <c r="J35" s="47">
        <f>SUM(J36:J38)</f>
        <v>15000</v>
      </c>
      <c r="K35" s="117">
        <f>SUM(K36:K38)</f>
        <v>15000</v>
      </c>
    </row>
    <row r="36" spans="1:11" ht="12.75">
      <c r="A36" s="273" t="s">
        <v>71</v>
      </c>
      <c r="B36" s="274"/>
      <c r="C36" s="274"/>
      <c r="D36" s="274"/>
      <c r="E36" s="274"/>
      <c r="F36" s="274"/>
      <c r="G36" s="274"/>
      <c r="H36" s="275"/>
      <c r="I36" s="106">
        <v>30</v>
      </c>
      <c r="J36" s="4">
        <v>0</v>
      </c>
      <c r="K36" s="116">
        <v>0</v>
      </c>
    </row>
    <row r="37" spans="1:11" ht="12.75">
      <c r="A37" s="273" t="s">
        <v>72</v>
      </c>
      <c r="B37" s="274"/>
      <c r="C37" s="274"/>
      <c r="D37" s="274"/>
      <c r="E37" s="274"/>
      <c r="F37" s="274"/>
      <c r="G37" s="274"/>
      <c r="H37" s="275"/>
      <c r="I37" s="106">
        <v>31</v>
      </c>
      <c r="J37" s="4"/>
      <c r="K37" s="116"/>
    </row>
    <row r="38" spans="1:11" ht="12.75">
      <c r="A38" s="273" t="s">
        <v>73</v>
      </c>
      <c r="B38" s="274"/>
      <c r="C38" s="274"/>
      <c r="D38" s="274"/>
      <c r="E38" s="274"/>
      <c r="F38" s="274"/>
      <c r="G38" s="274"/>
      <c r="H38" s="275"/>
      <c r="I38" s="106">
        <v>32</v>
      </c>
      <c r="J38" s="4">
        <v>15000</v>
      </c>
      <c r="K38" s="116">
        <v>15000</v>
      </c>
    </row>
    <row r="39" spans="1:11" ht="12.75">
      <c r="A39" s="273" t="s">
        <v>153</v>
      </c>
      <c r="B39" s="274"/>
      <c r="C39" s="274"/>
      <c r="D39" s="274"/>
      <c r="E39" s="274"/>
      <c r="F39" s="274"/>
      <c r="G39" s="274"/>
      <c r="H39" s="275"/>
      <c r="I39" s="106">
        <v>33</v>
      </c>
      <c r="J39" s="4">
        <v>2100000</v>
      </c>
      <c r="K39" s="116">
        <v>2100000</v>
      </c>
    </row>
    <row r="40" spans="1:11" ht="12.75">
      <c r="A40" s="249" t="s">
        <v>205</v>
      </c>
      <c r="B40" s="250"/>
      <c r="C40" s="250"/>
      <c r="D40" s="250"/>
      <c r="E40" s="250"/>
      <c r="F40" s="250"/>
      <c r="G40" s="250"/>
      <c r="H40" s="251"/>
      <c r="I40" s="106">
        <v>34</v>
      </c>
      <c r="J40" s="47">
        <f>J41+J49+J56+J64</f>
        <v>254673903.65000004</v>
      </c>
      <c r="K40" s="117">
        <f>K41+K49+K56+K64</f>
        <v>248262268</v>
      </c>
    </row>
    <row r="41" spans="1:11" ht="12.75">
      <c r="A41" s="273" t="s">
        <v>91</v>
      </c>
      <c r="B41" s="274"/>
      <c r="C41" s="274"/>
      <c r="D41" s="274"/>
      <c r="E41" s="274"/>
      <c r="F41" s="274"/>
      <c r="G41" s="274"/>
      <c r="H41" s="275"/>
      <c r="I41" s="106">
        <v>35</v>
      </c>
      <c r="J41" s="47">
        <f>SUM(J42:J48)</f>
        <v>74430389</v>
      </c>
      <c r="K41" s="117">
        <f>SUM(K42:K48)</f>
        <v>69201573</v>
      </c>
    </row>
    <row r="42" spans="1:11" ht="12.75">
      <c r="A42" s="273" t="s">
        <v>103</v>
      </c>
      <c r="B42" s="274"/>
      <c r="C42" s="274"/>
      <c r="D42" s="274"/>
      <c r="E42" s="274"/>
      <c r="F42" s="274"/>
      <c r="G42" s="274"/>
      <c r="H42" s="275"/>
      <c r="I42" s="106">
        <v>36</v>
      </c>
      <c r="J42" s="4">
        <v>23586432</v>
      </c>
      <c r="K42" s="116">
        <v>21261306</v>
      </c>
    </row>
    <row r="43" spans="1:11" ht="12.75">
      <c r="A43" s="273" t="s">
        <v>104</v>
      </c>
      <c r="B43" s="274"/>
      <c r="C43" s="274"/>
      <c r="D43" s="274"/>
      <c r="E43" s="274"/>
      <c r="F43" s="274"/>
      <c r="G43" s="274"/>
      <c r="H43" s="275"/>
      <c r="I43" s="106">
        <v>37</v>
      </c>
      <c r="J43" s="4">
        <v>8376188</v>
      </c>
      <c r="K43" s="116">
        <v>4286553</v>
      </c>
    </row>
    <row r="44" spans="1:11" ht="12.75">
      <c r="A44" s="273" t="s">
        <v>77</v>
      </c>
      <c r="B44" s="274"/>
      <c r="C44" s="274"/>
      <c r="D44" s="274"/>
      <c r="E44" s="274"/>
      <c r="F44" s="274"/>
      <c r="G44" s="274"/>
      <c r="H44" s="275"/>
      <c r="I44" s="106">
        <v>38</v>
      </c>
      <c r="J44" s="4">
        <v>33251567</v>
      </c>
      <c r="K44" s="116">
        <v>37083807</v>
      </c>
    </row>
    <row r="45" spans="1:11" ht="12.75">
      <c r="A45" s="273" t="s">
        <v>78</v>
      </c>
      <c r="B45" s="274"/>
      <c r="C45" s="274"/>
      <c r="D45" s="274"/>
      <c r="E45" s="274"/>
      <c r="F45" s="274"/>
      <c r="G45" s="274"/>
      <c r="H45" s="275"/>
      <c r="I45" s="106">
        <v>39</v>
      </c>
      <c r="J45" s="4">
        <v>9130745</v>
      </c>
      <c r="K45" s="116">
        <v>6531262</v>
      </c>
    </row>
    <row r="46" spans="1:11" ht="12.75">
      <c r="A46" s="273" t="s">
        <v>79</v>
      </c>
      <c r="B46" s="274"/>
      <c r="C46" s="274"/>
      <c r="D46" s="274"/>
      <c r="E46" s="274"/>
      <c r="F46" s="274"/>
      <c r="G46" s="274"/>
      <c r="H46" s="275"/>
      <c r="I46" s="106">
        <v>40</v>
      </c>
      <c r="J46" s="4">
        <v>85457</v>
      </c>
      <c r="K46" s="116">
        <v>38645</v>
      </c>
    </row>
    <row r="47" spans="1:11" ht="12.75">
      <c r="A47" s="273" t="s">
        <v>80</v>
      </c>
      <c r="B47" s="274"/>
      <c r="C47" s="274"/>
      <c r="D47" s="274"/>
      <c r="E47" s="274"/>
      <c r="F47" s="274"/>
      <c r="G47" s="274"/>
      <c r="H47" s="275"/>
      <c r="I47" s="106">
        <v>41</v>
      </c>
      <c r="J47" s="4"/>
      <c r="K47" s="116">
        <v>0</v>
      </c>
    </row>
    <row r="48" spans="1:11" ht="12.75">
      <c r="A48" s="273" t="s">
        <v>81</v>
      </c>
      <c r="B48" s="274"/>
      <c r="C48" s="274"/>
      <c r="D48" s="274"/>
      <c r="E48" s="274"/>
      <c r="F48" s="274"/>
      <c r="G48" s="274"/>
      <c r="H48" s="275"/>
      <c r="I48" s="106">
        <v>42</v>
      </c>
      <c r="J48" s="4"/>
      <c r="K48" s="116">
        <v>0</v>
      </c>
    </row>
    <row r="49" spans="1:11" ht="12.75">
      <c r="A49" s="273" t="s">
        <v>92</v>
      </c>
      <c r="B49" s="274"/>
      <c r="C49" s="274"/>
      <c r="D49" s="274"/>
      <c r="E49" s="274"/>
      <c r="F49" s="274"/>
      <c r="G49" s="274"/>
      <c r="H49" s="275"/>
      <c r="I49" s="106">
        <v>43</v>
      </c>
      <c r="J49" s="47">
        <f>SUM(J50:J55)</f>
        <v>148285115.61</v>
      </c>
      <c r="K49" s="117">
        <f>SUM(K50:K55)</f>
        <v>136201429</v>
      </c>
    </row>
    <row r="50" spans="1:11" ht="12.75">
      <c r="A50" s="273" t="s">
        <v>165</v>
      </c>
      <c r="B50" s="274"/>
      <c r="C50" s="274"/>
      <c r="D50" s="274"/>
      <c r="E50" s="274"/>
      <c r="F50" s="274"/>
      <c r="G50" s="274"/>
      <c r="H50" s="275"/>
      <c r="I50" s="106">
        <v>44</v>
      </c>
      <c r="J50" s="4">
        <v>492725.61</v>
      </c>
      <c r="K50" s="116">
        <v>743216</v>
      </c>
    </row>
    <row r="51" spans="1:11" ht="12.75">
      <c r="A51" s="273" t="s">
        <v>166</v>
      </c>
      <c r="B51" s="274"/>
      <c r="C51" s="274"/>
      <c r="D51" s="274"/>
      <c r="E51" s="274"/>
      <c r="F51" s="274"/>
      <c r="G51" s="274"/>
      <c r="H51" s="275"/>
      <c r="I51" s="106">
        <v>45</v>
      </c>
      <c r="J51" s="4">
        <v>112470877</v>
      </c>
      <c r="K51" s="116">
        <v>97425709</v>
      </c>
    </row>
    <row r="52" spans="1:11" ht="12.75">
      <c r="A52" s="273" t="s">
        <v>167</v>
      </c>
      <c r="B52" s="274"/>
      <c r="C52" s="274"/>
      <c r="D52" s="274"/>
      <c r="E52" s="274"/>
      <c r="F52" s="274"/>
      <c r="G52" s="274"/>
      <c r="H52" s="275"/>
      <c r="I52" s="106">
        <v>46</v>
      </c>
      <c r="J52" s="4">
        <v>0</v>
      </c>
      <c r="K52" s="116"/>
    </row>
    <row r="53" spans="1:11" ht="12.75">
      <c r="A53" s="273" t="s">
        <v>168</v>
      </c>
      <c r="B53" s="274"/>
      <c r="C53" s="274"/>
      <c r="D53" s="274"/>
      <c r="E53" s="274"/>
      <c r="F53" s="274"/>
      <c r="G53" s="274"/>
      <c r="H53" s="275"/>
      <c r="I53" s="106">
        <v>47</v>
      </c>
      <c r="J53" s="4">
        <v>3526</v>
      </c>
      <c r="K53" s="116">
        <v>467</v>
      </c>
    </row>
    <row r="54" spans="1:11" ht="12.75">
      <c r="A54" s="273" t="s">
        <v>5</v>
      </c>
      <c r="B54" s="274"/>
      <c r="C54" s="274"/>
      <c r="D54" s="274"/>
      <c r="E54" s="274"/>
      <c r="F54" s="274"/>
      <c r="G54" s="274"/>
      <c r="H54" s="275"/>
      <c r="I54" s="106">
        <v>48</v>
      </c>
      <c r="J54" s="4">
        <v>8710729</v>
      </c>
      <c r="K54" s="116">
        <v>6245642</v>
      </c>
    </row>
    <row r="55" spans="1:11" ht="12.75">
      <c r="A55" s="273" t="s">
        <v>6</v>
      </c>
      <c r="B55" s="274"/>
      <c r="C55" s="274"/>
      <c r="D55" s="274"/>
      <c r="E55" s="274"/>
      <c r="F55" s="274"/>
      <c r="G55" s="274"/>
      <c r="H55" s="275"/>
      <c r="I55" s="106">
        <v>49</v>
      </c>
      <c r="J55" s="4">
        <v>26607258</v>
      </c>
      <c r="K55" s="116">
        <v>31786395</v>
      </c>
    </row>
    <row r="56" spans="1:11" ht="12.75">
      <c r="A56" s="273" t="s">
        <v>93</v>
      </c>
      <c r="B56" s="274"/>
      <c r="C56" s="274"/>
      <c r="D56" s="274"/>
      <c r="E56" s="274"/>
      <c r="F56" s="274"/>
      <c r="G56" s="274"/>
      <c r="H56" s="275"/>
      <c r="I56" s="106">
        <v>50</v>
      </c>
      <c r="J56" s="47">
        <f>SUM(J57:J63)</f>
        <v>28353437.040000007</v>
      </c>
      <c r="K56" s="117">
        <f>SUM(K57:K63)</f>
        <v>32519591</v>
      </c>
    </row>
    <row r="57" spans="1:11" ht="12.75">
      <c r="A57" s="273" t="s">
        <v>67</v>
      </c>
      <c r="B57" s="274"/>
      <c r="C57" s="274"/>
      <c r="D57" s="274"/>
      <c r="E57" s="274"/>
      <c r="F57" s="274"/>
      <c r="G57" s="274"/>
      <c r="H57" s="275"/>
      <c r="I57" s="106">
        <v>51</v>
      </c>
      <c r="J57" s="4">
        <v>0</v>
      </c>
      <c r="K57" s="116">
        <v>0</v>
      </c>
    </row>
    <row r="58" spans="1:11" ht="12.75">
      <c r="A58" s="273" t="s">
        <v>68</v>
      </c>
      <c r="B58" s="274"/>
      <c r="C58" s="274"/>
      <c r="D58" s="274"/>
      <c r="E58" s="274"/>
      <c r="F58" s="274"/>
      <c r="G58" s="274"/>
      <c r="H58" s="275"/>
      <c r="I58" s="106">
        <v>52</v>
      </c>
      <c r="J58" s="4">
        <v>14676131.830000006</v>
      </c>
      <c r="K58" s="116">
        <v>10190818.999999998</v>
      </c>
    </row>
    <row r="59" spans="1:11" ht="12.75">
      <c r="A59" s="273" t="s">
        <v>207</v>
      </c>
      <c r="B59" s="274"/>
      <c r="C59" s="274"/>
      <c r="D59" s="274"/>
      <c r="E59" s="274"/>
      <c r="F59" s="274"/>
      <c r="G59" s="274"/>
      <c r="H59" s="275"/>
      <c r="I59" s="106">
        <v>53</v>
      </c>
      <c r="J59" s="4">
        <v>0</v>
      </c>
      <c r="K59" s="116">
        <v>0</v>
      </c>
    </row>
    <row r="60" spans="1:11" ht="12.75">
      <c r="A60" s="273" t="s">
        <v>74</v>
      </c>
      <c r="B60" s="274"/>
      <c r="C60" s="274"/>
      <c r="D60" s="274"/>
      <c r="E60" s="274"/>
      <c r="F60" s="274"/>
      <c r="G60" s="274"/>
      <c r="H60" s="275"/>
      <c r="I60" s="106">
        <v>54</v>
      </c>
      <c r="J60" s="4">
        <v>0</v>
      </c>
      <c r="K60" s="116">
        <v>0</v>
      </c>
    </row>
    <row r="61" spans="1:11" ht="12.75">
      <c r="A61" s="273" t="s">
        <v>75</v>
      </c>
      <c r="B61" s="274"/>
      <c r="C61" s="274"/>
      <c r="D61" s="274"/>
      <c r="E61" s="274"/>
      <c r="F61" s="274"/>
      <c r="G61" s="274"/>
      <c r="H61" s="275"/>
      <c r="I61" s="106">
        <v>55</v>
      </c>
      <c r="J61" s="4">
        <v>178441.2100000009</v>
      </c>
      <c r="K61" s="116">
        <v>178441</v>
      </c>
    </row>
    <row r="62" spans="1:11" ht="12.75">
      <c r="A62" s="273" t="s">
        <v>76</v>
      </c>
      <c r="B62" s="274"/>
      <c r="C62" s="274"/>
      <c r="D62" s="274"/>
      <c r="E62" s="274"/>
      <c r="F62" s="274"/>
      <c r="G62" s="274"/>
      <c r="H62" s="275"/>
      <c r="I62" s="106">
        <v>56</v>
      </c>
      <c r="J62" s="4">
        <v>13498864</v>
      </c>
      <c r="K62" s="116">
        <v>22150331</v>
      </c>
    </row>
    <row r="63" spans="1:11" ht="12.75">
      <c r="A63" s="273" t="s">
        <v>40</v>
      </c>
      <c r="B63" s="274"/>
      <c r="C63" s="274"/>
      <c r="D63" s="274"/>
      <c r="E63" s="274"/>
      <c r="F63" s="274"/>
      <c r="G63" s="274"/>
      <c r="H63" s="275"/>
      <c r="I63" s="106">
        <v>57</v>
      </c>
      <c r="J63" s="4">
        <v>0</v>
      </c>
      <c r="K63" s="116">
        <v>0</v>
      </c>
    </row>
    <row r="64" spans="1:11" ht="12.75">
      <c r="A64" s="273" t="s">
        <v>172</v>
      </c>
      <c r="B64" s="274"/>
      <c r="C64" s="274"/>
      <c r="D64" s="274"/>
      <c r="E64" s="274"/>
      <c r="F64" s="274"/>
      <c r="G64" s="274"/>
      <c r="H64" s="275"/>
      <c r="I64" s="106">
        <v>58</v>
      </c>
      <c r="J64" s="4">
        <v>3604962</v>
      </c>
      <c r="K64" s="116">
        <v>10339675</v>
      </c>
    </row>
    <row r="65" spans="1:11" ht="12.75">
      <c r="A65" s="249" t="s">
        <v>47</v>
      </c>
      <c r="B65" s="250"/>
      <c r="C65" s="250"/>
      <c r="D65" s="250"/>
      <c r="E65" s="250"/>
      <c r="F65" s="250"/>
      <c r="G65" s="250"/>
      <c r="H65" s="251"/>
      <c r="I65" s="106">
        <v>59</v>
      </c>
      <c r="J65" s="4">
        <v>1278706</v>
      </c>
      <c r="K65" s="116">
        <v>666549</v>
      </c>
    </row>
    <row r="66" spans="1:11" ht="12.75">
      <c r="A66" s="249" t="s">
        <v>206</v>
      </c>
      <c r="B66" s="250"/>
      <c r="C66" s="250"/>
      <c r="D66" s="250"/>
      <c r="E66" s="250"/>
      <c r="F66" s="250"/>
      <c r="G66" s="250"/>
      <c r="H66" s="251"/>
      <c r="I66" s="106">
        <v>60</v>
      </c>
      <c r="J66" s="47">
        <f>J7+J8+J40+J65</f>
        <v>724939298.6500001</v>
      </c>
      <c r="K66" s="117">
        <f>K7+K8+K40+K65</f>
        <v>702027805</v>
      </c>
    </row>
    <row r="67" spans="1:11" ht="12.75">
      <c r="A67" s="287" t="s">
        <v>82</v>
      </c>
      <c r="B67" s="288"/>
      <c r="C67" s="288"/>
      <c r="D67" s="288"/>
      <c r="E67" s="288"/>
      <c r="F67" s="288"/>
      <c r="G67" s="288"/>
      <c r="H67" s="289"/>
      <c r="I67" s="107">
        <v>61</v>
      </c>
      <c r="J67" s="5"/>
      <c r="K67" s="125"/>
    </row>
    <row r="68" spans="1:11" ht="12.75">
      <c r="A68" s="264" t="s">
        <v>49</v>
      </c>
      <c r="B68" s="300"/>
      <c r="C68" s="300"/>
      <c r="D68" s="300"/>
      <c r="E68" s="300"/>
      <c r="F68" s="300"/>
      <c r="G68" s="300"/>
      <c r="H68" s="300"/>
      <c r="I68" s="300"/>
      <c r="J68" s="300"/>
      <c r="K68" s="301"/>
    </row>
    <row r="69" spans="1:14" ht="12.75">
      <c r="A69" s="261" t="s">
        <v>159</v>
      </c>
      <c r="B69" s="262"/>
      <c r="C69" s="262"/>
      <c r="D69" s="262"/>
      <c r="E69" s="262"/>
      <c r="F69" s="262"/>
      <c r="G69" s="262"/>
      <c r="H69" s="263"/>
      <c r="I69" s="115">
        <v>62</v>
      </c>
      <c r="J69" s="48">
        <f>J70+J71+J72+J78+J79+J82+J85</f>
        <v>20356307.441999808</v>
      </c>
      <c r="K69" s="48">
        <f>K70+K71+K72+K78+K79+K82+K85</f>
        <v>112738384</v>
      </c>
      <c r="L69" s="144"/>
      <c r="M69" s="144"/>
      <c r="N69" s="144"/>
    </row>
    <row r="70" spans="1:11" ht="12.75">
      <c r="A70" s="273" t="s">
        <v>117</v>
      </c>
      <c r="B70" s="274"/>
      <c r="C70" s="274"/>
      <c r="D70" s="274"/>
      <c r="E70" s="274"/>
      <c r="F70" s="274"/>
      <c r="G70" s="274"/>
      <c r="H70" s="275"/>
      <c r="I70" s="106">
        <v>63</v>
      </c>
      <c r="J70" s="4">
        <v>19016430</v>
      </c>
      <c r="K70" s="116">
        <v>19016430</v>
      </c>
    </row>
    <row r="71" spans="1:11" ht="12.75">
      <c r="A71" s="273" t="s">
        <v>118</v>
      </c>
      <c r="B71" s="274"/>
      <c r="C71" s="274"/>
      <c r="D71" s="274"/>
      <c r="E71" s="274"/>
      <c r="F71" s="274"/>
      <c r="G71" s="274"/>
      <c r="H71" s="275"/>
      <c r="I71" s="106">
        <v>64</v>
      </c>
      <c r="J71" s="4">
        <v>84186546.62</v>
      </c>
      <c r="K71" s="116">
        <v>84195807</v>
      </c>
    </row>
    <row r="72" spans="1:11" ht="12.75">
      <c r="A72" s="273" t="s">
        <v>119</v>
      </c>
      <c r="B72" s="274"/>
      <c r="C72" s="274"/>
      <c r="D72" s="274"/>
      <c r="E72" s="274"/>
      <c r="F72" s="274"/>
      <c r="G72" s="274"/>
      <c r="H72" s="275"/>
      <c r="I72" s="106">
        <v>65</v>
      </c>
      <c r="J72" s="47">
        <f>+J73+J74</f>
        <v>1208553.5</v>
      </c>
      <c r="K72" s="47">
        <f>+K73+K74</f>
        <v>1208554</v>
      </c>
    </row>
    <row r="73" spans="1:11" ht="12.75">
      <c r="A73" s="273" t="s">
        <v>120</v>
      </c>
      <c r="B73" s="274"/>
      <c r="C73" s="274"/>
      <c r="D73" s="274"/>
      <c r="E73" s="274"/>
      <c r="F73" s="274"/>
      <c r="G73" s="274"/>
      <c r="H73" s="275"/>
      <c r="I73" s="106">
        <v>66</v>
      </c>
      <c r="J73" s="4">
        <v>408553.5</v>
      </c>
      <c r="K73" s="116">
        <v>408554</v>
      </c>
    </row>
    <row r="74" spans="1:11" ht="12.75">
      <c r="A74" s="273" t="s">
        <v>121</v>
      </c>
      <c r="B74" s="274"/>
      <c r="C74" s="274"/>
      <c r="D74" s="274"/>
      <c r="E74" s="274"/>
      <c r="F74" s="274"/>
      <c r="G74" s="274"/>
      <c r="H74" s="275"/>
      <c r="I74" s="106">
        <v>67</v>
      </c>
      <c r="J74" s="4">
        <v>800000</v>
      </c>
      <c r="K74" s="116">
        <v>800000</v>
      </c>
    </row>
    <row r="75" spans="1:11" ht="12.75">
      <c r="A75" s="273" t="s">
        <v>109</v>
      </c>
      <c r="B75" s="274"/>
      <c r="C75" s="274"/>
      <c r="D75" s="274"/>
      <c r="E75" s="274"/>
      <c r="F75" s="274"/>
      <c r="G75" s="274"/>
      <c r="H75" s="275"/>
      <c r="I75" s="106">
        <v>68</v>
      </c>
      <c r="J75" s="4">
        <v>0</v>
      </c>
      <c r="K75" s="116">
        <v>0</v>
      </c>
    </row>
    <row r="76" spans="1:11" ht="12.75">
      <c r="A76" s="273" t="s">
        <v>110</v>
      </c>
      <c r="B76" s="274"/>
      <c r="C76" s="274"/>
      <c r="D76" s="274"/>
      <c r="E76" s="274"/>
      <c r="F76" s="274"/>
      <c r="G76" s="274"/>
      <c r="H76" s="275"/>
      <c r="I76" s="106">
        <v>69</v>
      </c>
      <c r="J76" s="4">
        <v>0</v>
      </c>
      <c r="K76" s="116">
        <v>0</v>
      </c>
    </row>
    <row r="77" spans="1:11" ht="12.75">
      <c r="A77" s="273" t="s">
        <v>111</v>
      </c>
      <c r="B77" s="274"/>
      <c r="C77" s="274"/>
      <c r="D77" s="274"/>
      <c r="E77" s="274"/>
      <c r="F77" s="274"/>
      <c r="G77" s="274"/>
      <c r="H77" s="275"/>
      <c r="I77" s="106">
        <v>70</v>
      </c>
      <c r="J77" s="4">
        <v>0</v>
      </c>
      <c r="K77" s="116">
        <v>0</v>
      </c>
    </row>
    <row r="78" spans="1:11" ht="12.75">
      <c r="A78" s="273" t="s">
        <v>112</v>
      </c>
      <c r="B78" s="274"/>
      <c r="C78" s="274"/>
      <c r="D78" s="274"/>
      <c r="E78" s="274"/>
      <c r="F78" s="274"/>
      <c r="G78" s="274"/>
      <c r="H78" s="275"/>
      <c r="I78" s="106">
        <v>71</v>
      </c>
      <c r="J78" s="4">
        <v>60117173</v>
      </c>
      <c r="K78" s="116">
        <v>57678142</v>
      </c>
    </row>
    <row r="79" spans="1:11" ht="12.75">
      <c r="A79" s="273" t="s">
        <v>203</v>
      </c>
      <c r="B79" s="274"/>
      <c r="C79" s="274"/>
      <c r="D79" s="274"/>
      <c r="E79" s="274"/>
      <c r="F79" s="274"/>
      <c r="G79" s="274"/>
      <c r="H79" s="275"/>
      <c r="I79" s="106">
        <v>72</v>
      </c>
      <c r="J79" s="117">
        <f>J80-J81</f>
        <v>-868634</v>
      </c>
      <c r="K79" s="117">
        <f>K80-K81</f>
        <v>-199603942</v>
      </c>
    </row>
    <row r="80" spans="1:11" ht="12.75">
      <c r="A80" s="270" t="s">
        <v>137</v>
      </c>
      <c r="B80" s="271"/>
      <c r="C80" s="271"/>
      <c r="D80" s="271"/>
      <c r="E80" s="271"/>
      <c r="F80" s="271"/>
      <c r="G80" s="271"/>
      <c r="H80" s="272"/>
      <c r="I80" s="106">
        <v>73</v>
      </c>
      <c r="J80" s="4"/>
      <c r="K80" s="116"/>
    </row>
    <row r="81" spans="1:11" ht="12.75">
      <c r="A81" s="270" t="s">
        <v>138</v>
      </c>
      <c r="B81" s="271"/>
      <c r="C81" s="271"/>
      <c r="D81" s="271"/>
      <c r="E81" s="271"/>
      <c r="F81" s="271"/>
      <c r="G81" s="271"/>
      <c r="H81" s="272"/>
      <c r="I81" s="106">
        <v>74</v>
      </c>
      <c r="J81" s="4">
        <v>868634</v>
      </c>
      <c r="K81" s="116">
        <v>199603942</v>
      </c>
    </row>
    <row r="82" spans="1:11" ht="12.75">
      <c r="A82" s="273" t="s">
        <v>204</v>
      </c>
      <c r="B82" s="274"/>
      <c r="C82" s="274"/>
      <c r="D82" s="274"/>
      <c r="E82" s="274"/>
      <c r="F82" s="274"/>
      <c r="G82" s="274"/>
      <c r="H82" s="275"/>
      <c r="I82" s="106">
        <v>75</v>
      </c>
      <c r="J82" s="47">
        <f>J83-J84</f>
        <v>-201662286.3009</v>
      </c>
      <c r="K82" s="117">
        <f>K83-K84</f>
        <v>88304600</v>
      </c>
    </row>
    <row r="83" spans="1:11" ht="12.75">
      <c r="A83" s="270" t="s">
        <v>139</v>
      </c>
      <c r="B83" s="271"/>
      <c r="C83" s="271"/>
      <c r="D83" s="271"/>
      <c r="E83" s="271"/>
      <c r="F83" s="271"/>
      <c r="G83" s="271"/>
      <c r="H83" s="272"/>
      <c r="I83" s="106">
        <v>76</v>
      </c>
      <c r="J83" s="4"/>
      <c r="K83" s="116">
        <v>88304600</v>
      </c>
    </row>
    <row r="84" spans="1:11" ht="12.75">
      <c r="A84" s="270" t="s">
        <v>140</v>
      </c>
      <c r="B84" s="271"/>
      <c r="C84" s="271"/>
      <c r="D84" s="271"/>
      <c r="E84" s="271"/>
      <c r="F84" s="271"/>
      <c r="G84" s="271"/>
      <c r="H84" s="272"/>
      <c r="I84" s="106">
        <v>77</v>
      </c>
      <c r="J84" s="4">
        <v>201662286.3009</v>
      </c>
      <c r="K84" s="4"/>
    </row>
    <row r="85" spans="1:11" ht="12.75">
      <c r="A85" s="273" t="s">
        <v>141</v>
      </c>
      <c r="B85" s="274"/>
      <c r="C85" s="274"/>
      <c r="D85" s="274"/>
      <c r="E85" s="274"/>
      <c r="F85" s="274"/>
      <c r="G85" s="274"/>
      <c r="H85" s="275"/>
      <c r="I85" s="106">
        <v>78</v>
      </c>
      <c r="J85" s="4">
        <v>58358524.622899815</v>
      </c>
      <c r="K85" s="4">
        <v>61938793</v>
      </c>
    </row>
    <row r="86" spans="1:11" ht="12.75">
      <c r="A86" s="249" t="s">
        <v>13</v>
      </c>
      <c r="B86" s="250"/>
      <c r="C86" s="250"/>
      <c r="D86" s="250"/>
      <c r="E86" s="250"/>
      <c r="F86" s="250"/>
      <c r="G86" s="250"/>
      <c r="H86" s="251"/>
      <c r="I86" s="106">
        <v>79</v>
      </c>
      <c r="J86" s="47">
        <f>SUM(J87:J89)</f>
        <v>0</v>
      </c>
      <c r="K86" s="117">
        <f>SUM(K87:K89)</f>
        <v>0</v>
      </c>
    </row>
    <row r="87" spans="1:11" ht="12.75">
      <c r="A87" s="273" t="s">
        <v>105</v>
      </c>
      <c r="B87" s="274"/>
      <c r="C87" s="274"/>
      <c r="D87" s="274"/>
      <c r="E87" s="274"/>
      <c r="F87" s="274"/>
      <c r="G87" s="274"/>
      <c r="H87" s="275"/>
      <c r="I87" s="106">
        <v>80</v>
      </c>
      <c r="J87" s="4">
        <v>0</v>
      </c>
      <c r="K87" s="116">
        <v>0</v>
      </c>
    </row>
    <row r="88" spans="1:11" ht="12.75">
      <c r="A88" s="273" t="s">
        <v>106</v>
      </c>
      <c r="B88" s="274"/>
      <c r="C88" s="274"/>
      <c r="D88" s="274"/>
      <c r="E88" s="274"/>
      <c r="F88" s="274"/>
      <c r="G88" s="274"/>
      <c r="H88" s="275"/>
      <c r="I88" s="106">
        <v>81</v>
      </c>
      <c r="J88" s="4">
        <v>0</v>
      </c>
      <c r="K88" s="116">
        <v>0</v>
      </c>
    </row>
    <row r="89" spans="1:11" ht="12.75">
      <c r="A89" s="273" t="s">
        <v>107</v>
      </c>
      <c r="B89" s="274"/>
      <c r="C89" s="274"/>
      <c r="D89" s="274"/>
      <c r="E89" s="274"/>
      <c r="F89" s="274"/>
      <c r="G89" s="274"/>
      <c r="H89" s="275"/>
      <c r="I89" s="106">
        <v>82</v>
      </c>
      <c r="J89" s="4">
        <v>0</v>
      </c>
      <c r="K89" s="116">
        <v>0</v>
      </c>
    </row>
    <row r="90" spans="1:11" ht="12.75">
      <c r="A90" s="249" t="s">
        <v>14</v>
      </c>
      <c r="B90" s="250"/>
      <c r="C90" s="250"/>
      <c r="D90" s="250"/>
      <c r="E90" s="250"/>
      <c r="F90" s="250"/>
      <c r="G90" s="250"/>
      <c r="H90" s="251"/>
      <c r="I90" s="106">
        <v>83</v>
      </c>
      <c r="J90" s="47">
        <f>SUM(J91:J99)</f>
        <v>85269845</v>
      </c>
      <c r="K90" s="117">
        <f>SUM(K91:K99)</f>
        <v>482627825</v>
      </c>
    </row>
    <row r="91" spans="1:11" ht="12.75">
      <c r="A91" s="273" t="s">
        <v>108</v>
      </c>
      <c r="B91" s="274"/>
      <c r="C91" s="274"/>
      <c r="D91" s="274"/>
      <c r="E91" s="274"/>
      <c r="F91" s="274"/>
      <c r="G91" s="274"/>
      <c r="H91" s="275"/>
      <c r="I91" s="106">
        <v>84</v>
      </c>
      <c r="J91" s="4">
        <v>0</v>
      </c>
      <c r="K91" s="116">
        <v>0</v>
      </c>
    </row>
    <row r="92" spans="1:11" ht="12.75">
      <c r="A92" s="273" t="s">
        <v>208</v>
      </c>
      <c r="B92" s="274"/>
      <c r="C92" s="274"/>
      <c r="D92" s="274"/>
      <c r="E92" s="274"/>
      <c r="F92" s="274"/>
      <c r="G92" s="274"/>
      <c r="H92" s="275"/>
      <c r="I92" s="106">
        <v>85</v>
      </c>
      <c r="J92" s="4">
        <v>11270</v>
      </c>
      <c r="K92" s="4">
        <v>11126</v>
      </c>
    </row>
    <row r="93" spans="1:11" ht="12.75">
      <c r="A93" s="273" t="s">
        <v>0</v>
      </c>
      <c r="B93" s="274"/>
      <c r="C93" s="274"/>
      <c r="D93" s="274"/>
      <c r="E93" s="274"/>
      <c r="F93" s="274"/>
      <c r="G93" s="274"/>
      <c r="H93" s="275"/>
      <c r="I93" s="106">
        <v>86</v>
      </c>
      <c r="J93" s="4">
        <v>71876349</v>
      </c>
      <c r="K93" s="4">
        <v>418048933</v>
      </c>
    </row>
    <row r="94" spans="1:11" ht="12.75">
      <c r="A94" s="273" t="s">
        <v>209</v>
      </c>
      <c r="B94" s="274"/>
      <c r="C94" s="274"/>
      <c r="D94" s="274"/>
      <c r="E94" s="274"/>
      <c r="F94" s="274"/>
      <c r="G94" s="274"/>
      <c r="H94" s="275"/>
      <c r="I94" s="106">
        <v>87</v>
      </c>
      <c r="J94" s="4">
        <v>0</v>
      </c>
      <c r="K94" s="116"/>
    </row>
    <row r="95" spans="1:11" ht="12.75">
      <c r="A95" s="273" t="s">
        <v>210</v>
      </c>
      <c r="B95" s="274"/>
      <c r="C95" s="274"/>
      <c r="D95" s="274"/>
      <c r="E95" s="274"/>
      <c r="F95" s="274"/>
      <c r="G95" s="274"/>
      <c r="H95" s="275"/>
      <c r="I95" s="106">
        <v>88</v>
      </c>
      <c r="J95" s="4">
        <v>185773</v>
      </c>
      <c r="K95" s="4">
        <v>51906710</v>
      </c>
    </row>
    <row r="96" spans="1:11" ht="12.75">
      <c r="A96" s="273" t="s">
        <v>211</v>
      </c>
      <c r="B96" s="274"/>
      <c r="C96" s="274"/>
      <c r="D96" s="274"/>
      <c r="E96" s="274"/>
      <c r="F96" s="274"/>
      <c r="G96" s="274"/>
      <c r="H96" s="275"/>
      <c r="I96" s="106">
        <v>89</v>
      </c>
      <c r="J96" s="4">
        <v>0</v>
      </c>
      <c r="K96" s="116">
        <v>0</v>
      </c>
    </row>
    <row r="97" spans="1:11" ht="12.75">
      <c r="A97" s="273" t="s">
        <v>85</v>
      </c>
      <c r="B97" s="274"/>
      <c r="C97" s="274"/>
      <c r="D97" s="274"/>
      <c r="E97" s="274"/>
      <c r="F97" s="274"/>
      <c r="G97" s="274"/>
      <c r="H97" s="275"/>
      <c r="I97" s="106">
        <v>90</v>
      </c>
      <c r="J97" s="4">
        <v>0</v>
      </c>
      <c r="K97" s="116">
        <v>0</v>
      </c>
    </row>
    <row r="98" spans="1:11" ht="12.75">
      <c r="A98" s="273" t="s">
        <v>83</v>
      </c>
      <c r="B98" s="274"/>
      <c r="C98" s="274"/>
      <c r="D98" s="274"/>
      <c r="E98" s="274"/>
      <c r="F98" s="274"/>
      <c r="G98" s="274"/>
      <c r="H98" s="275"/>
      <c r="I98" s="106">
        <v>91</v>
      </c>
      <c r="J98" s="4">
        <v>0</v>
      </c>
      <c r="K98" s="116">
        <v>0</v>
      </c>
    </row>
    <row r="99" spans="1:12" ht="12.75">
      <c r="A99" s="273" t="s">
        <v>84</v>
      </c>
      <c r="B99" s="274"/>
      <c r="C99" s="274"/>
      <c r="D99" s="274"/>
      <c r="E99" s="274"/>
      <c r="F99" s="274"/>
      <c r="G99" s="274"/>
      <c r="H99" s="275"/>
      <c r="I99" s="106">
        <v>92</v>
      </c>
      <c r="J99" s="4">
        <v>13196453</v>
      </c>
      <c r="K99" s="4">
        <v>12661056</v>
      </c>
      <c r="L99" s="144"/>
    </row>
    <row r="100" spans="1:11" ht="12.75">
      <c r="A100" s="249" t="s">
        <v>15</v>
      </c>
      <c r="B100" s="250"/>
      <c r="C100" s="250"/>
      <c r="D100" s="250"/>
      <c r="E100" s="250"/>
      <c r="F100" s="250"/>
      <c r="G100" s="250"/>
      <c r="H100" s="251"/>
      <c r="I100" s="106">
        <v>93</v>
      </c>
      <c r="J100" s="47">
        <f>SUM(J101:J112)</f>
        <v>605933816</v>
      </c>
      <c r="K100" s="117">
        <f>SUM(K101:K112)</f>
        <v>95520356</v>
      </c>
    </row>
    <row r="101" spans="1:11" ht="12.75">
      <c r="A101" s="273" t="s">
        <v>108</v>
      </c>
      <c r="B101" s="274"/>
      <c r="C101" s="274"/>
      <c r="D101" s="274"/>
      <c r="E101" s="274"/>
      <c r="F101" s="274"/>
      <c r="G101" s="274"/>
      <c r="H101" s="275"/>
      <c r="I101" s="106">
        <v>94</v>
      </c>
      <c r="J101" s="4">
        <v>0</v>
      </c>
      <c r="K101" s="116"/>
    </row>
    <row r="102" spans="1:11" ht="12.75">
      <c r="A102" s="273" t="s">
        <v>208</v>
      </c>
      <c r="B102" s="274"/>
      <c r="C102" s="274"/>
      <c r="D102" s="274"/>
      <c r="E102" s="274"/>
      <c r="F102" s="274"/>
      <c r="G102" s="274"/>
      <c r="H102" s="275"/>
      <c r="I102" s="106">
        <v>95</v>
      </c>
      <c r="J102" s="4">
        <v>0</v>
      </c>
      <c r="K102" s="4"/>
    </row>
    <row r="103" spans="1:11" ht="12.75">
      <c r="A103" s="273" t="s">
        <v>0</v>
      </c>
      <c r="B103" s="274"/>
      <c r="C103" s="274"/>
      <c r="D103" s="274"/>
      <c r="E103" s="274"/>
      <c r="F103" s="274"/>
      <c r="G103" s="274"/>
      <c r="H103" s="275"/>
      <c r="I103" s="106">
        <v>96</v>
      </c>
      <c r="J103" s="4">
        <v>366510252</v>
      </c>
      <c r="K103" s="4">
        <v>30535522</v>
      </c>
    </row>
    <row r="104" spans="1:11" ht="12.75">
      <c r="A104" s="273" t="s">
        <v>209</v>
      </c>
      <c r="B104" s="274"/>
      <c r="C104" s="274"/>
      <c r="D104" s="274"/>
      <c r="E104" s="274"/>
      <c r="F104" s="274"/>
      <c r="G104" s="274"/>
      <c r="H104" s="275"/>
      <c r="I104" s="106">
        <v>97</v>
      </c>
      <c r="J104" s="4">
        <v>2985710</v>
      </c>
      <c r="K104" s="4">
        <v>668221</v>
      </c>
    </row>
    <row r="105" spans="1:11" ht="12.75">
      <c r="A105" s="273" t="s">
        <v>210</v>
      </c>
      <c r="B105" s="274"/>
      <c r="C105" s="274"/>
      <c r="D105" s="274"/>
      <c r="E105" s="274"/>
      <c r="F105" s="274"/>
      <c r="G105" s="274"/>
      <c r="H105" s="275"/>
      <c r="I105" s="106">
        <v>98</v>
      </c>
      <c r="J105" s="4">
        <v>102605008</v>
      </c>
      <c r="K105" s="4">
        <v>48362056</v>
      </c>
    </row>
    <row r="106" spans="1:11" ht="12.75">
      <c r="A106" s="273" t="s">
        <v>211</v>
      </c>
      <c r="B106" s="274"/>
      <c r="C106" s="274"/>
      <c r="D106" s="274"/>
      <c r="E106" s="274"/>
      <c r="F106" s="274"/>
      <c r="G106" s="274"/>
      <c r="H106" s="275"/>
      <c r="I106" s="106">
        <v>99</v>
      </c>
      <c r="J106" s="4">
        <v>46740600</v>
      </c>
      <c r="K106" s="4">
        <v>8870000</v>
      </c>
    </row>
    <row r="107" spans="1:11" ht="12.75">
      <c r="A107" s="273" t="s">
        <v>85</v>
      </c>
      <c r="B107" s="274"/>
      <c r="C107" s="274"/>
      <c r="D107" s="274"/>
      <c r="E107" s="274"/>
      <c r="F107" s="274"/>
      <c r="G107" s="274"/>
      <c r="H107" s="275"/>
      <c r="I107" s="106">
        <v>100</v>
      </c>
      <c r="J107" s="4"/>
      <c r="K107" s="143"/>
    </row>
    <row r="108" spans="1:11" ht="12.75">
      <c r="A108" s="273" t="s">
        <v>86</v>
      </c>
      <c r="B108" s="274"/>
      <c r="C108" s="274"/>
      <c r="D108" s="274"/>
      <c r="E108" s="274"/>
      <c r="F108" s="274"/>
      <c r="G108" s="274"/>
      <c r="H108" s="275"/>
      <c r="I108" s="106">
        <v>101</v>
      </c>
      <c r="J108" s="4">
        <v>2188819</v>
      </c>
      <c r="K108" s="143">
        <v>2255225</v>
      </c>
    </row>
    <row r="109" spans="1:11" ht="12.75">
      <c r="A109" s="273" t="s">
        <v>87</v>
      </c>
      <c r="B109" s="274"/>
      <c r="C109" s="274"/>
      <c r="D109" s="274"/>
      <c r="E109" s="274"/>
      <c r="F109" s="274"/>
      <c r="G109" s="274"/>
      <c r="H109" s="275"/>
      <c r="I109" s="106">
        <v>102</v>
      </c>
      <c r="J109" s="4">
        <v>4014406</v>
      </c>
      <c r="K109" s="4">
        <v>3892620</v>
      </c>
    </row>
    <row r="110" spans="1:11" ht="12.75">
      <c r="A110" s="273" t="s">
        <v>90</v>
      </c>
      <c r="B110" s="274"/>
      <c r="C110" s="274"/>
      <c r="D110" s="274"/>
      <c r="E110" s="274"/>
      <c r="F110" s="274"/>
      <c r="G110" s="274"/>
      <c r="H110" s="275"/>
      <c r="I110" s="106">
        <v>103</v>
      </c>
      <c r="J110" s="4">
        <v>0</v>
      </c>
      <c r="K110" s="116"/>
    </row>
    <row r="111" spans="1:11" ht="12.75">
      <c r="A111" s="273" t="s">
        <v>88</v>
      </c>
      <c r="B111" s="274"/>
      <c r="C111" s="274"/>
      <c r="D111" s="274"/>
      <c r="E111" s="274"/>
      <c r="F111" s="274"/>
      <c r="G111" s="274"/>
      <c r="H111" s="275"/>
      <c r="I111" s="106">
        <v>104</v>
      </c>
      <c r="J111" s="4">
        <v>0</v>
      </c>
      <c r="K111" s="116"/>
    </row>
    <row r="112" spans="1:11" ht="12.75">
      <c r="A112" s="273" t="s">
        <v>89</v>
      </c>
      <c r="B112" s="274"/>
      <c r="C112" s="274"/>
      <c r="D112" s="274"/>
      <c r="E112" s="274"/>
      <c r="F112" s="274"/>
      <c r="G112" s="274"/>
      <c r="H112" s="275"/>
      <c r="I112" s="106">
        <v>105</v>
      </c>
      <c r="J112" s="4">
        <v>80889021</v>
      </c>
      <c r="K112" s="4">
        <v>936712</v>
      </c>
    </row>
    <row r="113" spans="1:11" ht="12.75">
      <c r="A113" s="249" t="s">
        <v>1</v>
      </c>
      <c r="B113" s="250"/>
      <c r="C113" s="250"/>
      <c r="D113" s="250"/>
      <c r="E113" s="250"/>
      <c r="F113" s="250"/>
      <c r="G113" s="250"/>
      <c r="H113" s="251"/>
      <c r="I113" s="106">
        <v>106</v>
      </c>
      <c r="J113" s="4">
        <v>13379330</v>
      </c>
      <c r="K113" s="157">
        <v>11141239</v>
      </c>
    </row>
    <row r="114" spans="1:11" ht="12.75">
      <c r="A114" s="249" t="s">
        <v>19</v>
      </c>
      <c r="B114" s="250"/>
      <c r="C114" s="250"/>
      <c r="D114" s="250"/>
      <c r="E114" s="250"/>
      <c r="F114" s="250"/>
      <c r="G114" s="250"/>
      <c r="H114" s="251"/>
      <c r="I114" s="106">
        <v>107</v>
      </c>
      <c r="J114" s="47">
        <f>J69+J86+J90+J100+J113</f>
        <v>724939298.4419998</v>
      </c>
      <c r="K114" s="117">
        <f>K69+K86+K90+K100+K113+1</f>
        <v>702027805</v>
      </c>
    </row>
    <row r="115" spans="1:11" ht="12.75">
      <c r="A115" s="287" t="s">
        <v>48</v>
      </c>
      <c r="B115" s="288"/>
      <c r="C115" s="288"/>
      <c r="D115" s="288"/>
      <c r="E115" s="288"/>
      <c r="F115" s="288"/>
      <c r="G115" s="288"/>
      <c r="H115" s="289"/>
      <c r="I115" s="107">
        <v>108</v>
      </c>
      <c r="J115" s="5"/>
      <c r="K115" s="125"/>
    </row>
    <row r="116" spans="1:11" ht="12.75">
      <c r="A116" s="264" t="s">
        <v>275</v>
      </c>
      <c r="B116" s="265"/>
      <c r="C116" s="265"/>
      <c r="D116" s="265"/>
      <c r="E116" s="265"/>
      <c r="F116" s="265"/>
      <c r="G116" s="265"/>
      <c r="H116" s="265"/>
      <c r="I116" s="290"/>
      <c r="J116" s="290"/>
      <c r="K116" s="291"/>
    </row>
    <row r="117" spans="1:11" ht="12.75">
      <c r="A117" s="261" t="s">
        <v>154</v>
      </c>
      <c r="B117" s="262"/>
      <c r="C117" s="262"/>
      <c r="D117" s="262"/>
      <c r="E117" s="262"/>
      <c r="F117" s="262"/>
      <c r="G117" s="262"/>
      <c r="H117" s="262"/>
      <c r="I117" s="292"/>
      <c r="J117" s="292"/>
      <c r="K117" s="293"/>
    </row>
    <row r="118" spans="1:11" ht="12.75">
      <c r="A118" s="273" t="s">
        <v>3</v>
      </c>
      <c r="B118" s="274"/>
      <c r="C118" s="274"/>
      <c r="D118" s="274"/>
      <c r="E118" s="274"/>
      <c r="F118" s="274"/>
      <c r="G118" s="274"/>
      <c r="H118" s="275"/>
      <c r="I118" s="1">
        <v>109</v>
      </c>
      <c r="J118" s="4">
        <v>-38002217.18090001</v>
      </c>
      <c r="K118" s="4">
        <v>50799590.421300076</v>
      </c>
    </row>
    <row r="119" spans="1:11" ht="12.75">
      <c r="A119" s="294" t="s">
        <v>4</v>
      </c>
      <c r="B119" s="295"/>
      <c r="C119" s="295"/>
      <c r="D119" s="295"/>
      <c r="E119" s="295"/>
      <c r="F119" s="295"/>
      <c r="G119" s="295"/>
      <c r="H119" s="296"/>
      <c r="I119" s="2">
        <v>110</v>
      </c>
      <c r="J119" s="5">
        <v>58358524.622899815</v>
      </c>
      <c r="K119" s="5">
        <v>61938792.7787</v>
      </c>
    </row>
    <row r="120" spans="1:11" ht="12.75">
      <c r="A120" s="297" t="s">
        <v>276</v>
      </c>
      <c r="B120" s="298"/>
      <c r="C120" s="298"/>
      <c r="D120" s="298"/>
      <c r="E120" s="298"/>
      <c r="F120" s="298"/>
      <c r="G120" s="298"/>
      <c r="H120" s="298"/>
      <c r="I120" s="298"/>
      <c r="J120" s="298"/>
      <c r="K120" s="299"/>
    </row>
    <row r="121" spans="1:11" ht="13.5" thickBot="1">
      <c r="A121" s="284"/>
      <c r="B121" s="285"/>
      <c r="C121" s="285"/>
      <c r="D121" s="285"/>
      <c r="E121" s="285"/>
      <c r="F121" s="285"/>
      <c r="G121" s="285"/>
      <c r="H121" s="285"/>
      <c r="I121" s="285"/>
      <c r="J121" s="285"/>
      <c r="K121" s="286"/>
    </row>
    <row r="122" spans="10:11" ht="12.75">
      <c r="J122" s="144"/>
      <c r="K122" s="144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K1:K10 M99:IV99 K16:K106 L1:IV98 A1:J65536 L100:IV65536 K109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44" zoomScaleSheetLayoutView="144" zoomScalePageLayoutView="0" workbookViewId="0" topLeftCell="A40">
      <selection activeCell="J32" sqref="J32"/>
    </sheetView>
  </sheetViews>
  <sheetFormatPr defaultColWidth="9.28125" defaultRowHeight="12.75"/>
  <cols>
    <col min="1" max="4" width="9.28125" style="46" customWidth="1"/>
    <col min="5" max="5" width="15.8515625" style="46" customWidth="1"/>
    <col min="6" max="6" width="11.28125" style="46" customWidth="1"/>
    <col min="7" max="7" width="9.28125" style="46" hidden="1" customWidth="1"/>
    <col min="8" max="8" width="3.7109375" style="46" customWidth="1"/>
    <col min="9" max="9" width="9.28125" style="46" customWidth="1"/>
    <col min="10" max="11" width="11.28125" style="46" customWidth="1"/>
    <col min="12" max="16384" width="9.28125" style="46" customWidth="1"/>
  </cols>
  <sheetData>
    <row r="1" spans="1:11" ht="12.75" customHeight="1">
      <c r="A1" s="329" t="s">
        <v>135</v>
      </c>
      <c r="B1" s="330"/>
      <c r="C1" s="330"/>
      <c r="D1" s="330"/>
      <c r="E1" s="330"/>
      <c r="F1" s="330"/>
      <c r="G1" s="330"/>
      <c r="H1" s="330"/>
      <c r="I1" s="330"/>
      <c r="J1" s="330"/>
      <c r="K1" s="331"/>
    </row>
    <row r="2" spans="1:11" ht="12.75" customHeight="1">
      <c r="A2" s="332" t="s">
        <v>321</v>
      </c>
      <c r="B2" s="333"/>
      <c r="C2" s="333"/>
      <c r="D2" s="333"/>
      <c r="E2" s="333"/>
      <c r="F2" s="333"/>
      <c r="G2" s="333"/>
      <c r="H2" s="333"/>
      <c r="I2" s="333"/>
      <c r="J2" s="333"/>
      <c r="K2" s="334"/>
    </row>
    <row r="3" spans="1:11" ht="12.75">
      <c r="A3" s="326" t="s">
        <v>301</v>
      </c>
      <c r="B3" s="327"/>
      <c r="C3" s="327"/>
      <c r="D3" s="327"/>
      <c r="E3" s="327"/>
      <c r="F3" s="327"/>
      <c r="G3" s="327"/>
      <c r="H3" s="327"/>
      <c r="I3" s="327"/>
      <c r="J3" s="327"/>
      <c r="K3" s="328"/>
    </row>
    <row r="4" spans="1:11" ht="21.75">
      <c r="A4" s="335" t="s">
        <v>50</v>
      </c>
      <c r="B4" s="336"/>
      <c r="C4" s="336"/>
      <c r="D4" s="336"/>
      <c r="E4" s="336"/>
      <c r="F4" s="336"/>
      <c r="G4" s="336"/>
      <c r="H4" s="336"/>
      <c r="I4" s="129" t="s">
        <v>244</v>
      </c>
      <c r="J4" s="130" t="s">
        <v>284</v>
      </c>
      <c r="K4" s="131" t="s">
        <v>285</v>
      </c>
    </row>
    <row r="5" spans="1:11" ht="12.75">
      <c r="A5" s="324">
        <v>1</v>
      </c>
      <c r="B5" s="325"/>
      <c r="C5" s="325"/>
      <c r="D5" s="325"/>
      <c r="E5" s="325"/>
      <c r="F5" s="325"/>
      <c r="G5" s="325"/>
      <c r="H5" s="325"/>
      <c r="I5" s="132">
        <v>2</v>
      </c>
      <c r="J5" s="133" t="s">
        <v>248</v>
      </c>
      <c r="K5" s="134" t="s">
        <v>249</v>
      </c>
    </row>
    <row r="6" spans="1:11" ht="12.75">
      <c r="A6" s="264" t="s">
        <v>129</v>
      </c>
      <c r="B6" s="265"/>
      <c r="C6" s="265"/>
      <c r="D6" s="265"/>
      <c r="E6" s="265"/>
      <c r="F6" s="265"/>
      <c r="G6" s="265"/>
      <c r="H6" s="265"/>
      <c r="I6" s="319"/>
      <c r="J6" s="319"/>
      <c r="K6" s="320"/>
    </row>
    <row r="7" spans="1:11" ht="12.75">
      <c r="A7" s="321" t="s">
        <v>34</v>
      </c>
      <c r="B7" s="322"/>
      <c r="C7" s="322"/>
      <c r="D7" s="322"/>
      <c r="E7" s="322"/>
      <c r="F7" s="322"/>
      <c r="G7" s="322"/>
      <c r="H7" s="323"/>
      <c r="I7" s="6">
        <v>1</v>
      </c>
      <c r="J7" s="3">
        <v>-202786395.3009</v>
      </c>
      <c r="K7" s="123">
        <v>91884868.47960028</v>
      </c>
    </row>
    <row r="8" spans="1:11" ht="12.75">
      <c r="A8" s="273" t="s">
        <v>35</v>
      </c>
      <c r="B8" s="274"/>
      <c r="C8" s="274"/>
      <c r="D8" s="274"/>
      <c r="E8" s="274"/>
      <c r="F8" s="274"/>
      <c r="G8" s="274"/>
      <c r="H8" s="275"/>
      <c r="I8" s="1">
        <v>2</v>
      </c>
      <c r="J8" s="4">
        <v>31937328.139999997</v>
      </c>
      <c r="K8" s="116">
        <v>30584835.529999997</v>
      </c>
    </row>
    <row r="9" spans="1:11" ht="12.75">
      <c r="A9" s="273" t="s">
        <v>36</v>
      </c>
      <c r="B9" s="274"/>
      <c r="C9" s="274"/>
      <c r="D9" s="274"/>
      <c r="E9" s="274"/>
      <c r="F9" s="274"/>
      <c r="G9" s="274"/>
      <c r="H9" s="275"/>
      <c r="I9" s="1">
        <v>3</v>
      </c>
      <c r="J9" s="4">
        <v>36380</v>
      </c>
      <c r="K9" s="116"/>
    </row>
    <row r="10" spans="1:11" ht="12.75">
      <c r="A10" s="273" t="s">
        <v>37</v>
      </c>
      <c r="B10" s="274"/>
      <c r="C10" s="274"/>
      <c r="D10" s="274"/>
      <c r="E10" s="274"/>
      <c r="F10" s="274"/>
      <c r="G10" s="274"/>
      <c r="H10" s="275"/>
      <c r="I10" s="1">
        <v>4</v>
      </c>
      <c r="J10" s="4">
        <v>43124052</v>
      </c>
      <c r="K10" s="118">
        <v>12208432</v>
      </c>
    </row>
    <row r="11" spans="1:11" ht="12.75">
      <c r="A11" s="273" t="s">
        <v>38</v>
      </c>
      <c r="B11" s="274"/>
      <c r="C11" s="274"/>
      <c r="D11" s="274"/>
      <c r="E11" s="274"/>
      <c r="F11" s="274"/>
      <c r="G11" s="274"/>
      <c r="H11" s="275"/>
      <c r="I11" s="1">
        <v>5</v>
      </c>
      <c r="J11" s="4">
        <v>17136440</v>
      </c>
      <c r="K11" s="116">
        <v>8071524</v>
      </c>
    </row>
    <row r="12" spans="1:11" ht="12.75">
      <c r="A12" s="273" t="s">
        <v>42</v>
      </c>
      <c r="B12" s="274"/>
      <c r="C12" s="274"/>
      <c r="D12" s="274"/>
      <c r="E12" s="274"/>
      <c r="F12" s="274"/>
      <c r="G12" s="274"/>
      <c r="H12" s="275"/>
      <c r="I12" s="1">
        <v>6</v>
      </c>
      <c r="J12" s="4">
        <v>185062571.36</v>
      </c>
      <c r="K12" s="116">
        <v>6716186.34</v>
      </c>
    </row>
    <row r="13" spans="1:11" ht="12.75">
      <c r="A13" s="249" t="s">
        <v>130</v>
      </c>
      <c r="B13" s="250"/>
      <c r="C13" s="250"/>
      <c r="D13" s="250"/>
      <c r="E13" s="250"/>
      <c r="F13" s="250"/>
      <c r="G13" s="250"/>
      <c r="H13" s="251"/>
      <c r="I13" s="1">
        <v>7</v>
      </c>
      <c r="J13" s="111">
        <f>SUM(J7:J12)</f>
        <v>74510376.19909999</v>
      </c>
      <c r="K13" s="111">
        <f>+SUM(K7:K12)</f>
        <v>149465846.3496003</v>
      </c>
    </row>
    <row r="14" spans="1:11" ht="12.75">
      <c r="A14" s="273" t="s">
        <v>43</v>
      </c>
      <c r="B14" s="274"/>
      <c r="C14" s="274"/>
      <c r="D14" s="274"/>
      <c r="E14" s="274"/>
      <c r="F14" s="274"/>
      <c r="G14" s="274"/>
      <c r="H14" s="275"/>
      <c r="I14" s="1">
        <v>8</v>
      </c>
      <c r="J14" s="47"/>
      <c r="K14" s="118">
        <v>4809860.98</v>
      </c>
    </row>
    <row r="15" spans="1:11" ht="12.75">
      <c r="A15" s="273" t="s">
        <v>44</v>
      </c>
      <c r="B15" s="274"/>
      <c r="C15" s="274"/>
      <c r="D15" s="274"/>
      <c r="E15" s="274"/>
      <c r="F15" s="274"/>
      <c r="G15" s="274"/>
      <c r="H15" s="275"/>
      <c r="I15" s="1">
        <v>9</v>
      </c>
      <c r="J15" s="4"/>
      <c r="K15" s="116"/>
    </row>
    <row r="16" spans="1:11" ht="12.75">
      <c r="A16" s="273" t="s">
        <v>45</v>
      </c>
      <c r="B16" s="274"/>
      <c r="C16" s="274"/>
      <c r="D16" s="274"/>
      <c r="E16" s="274"/>
      <c r="F16" s="274"/>
      <c r="G16" s="274"/>
      <c r="H16" s="275"/>
      <c r="I16" s="1">
        <v>10</v>
      </c>
      <c r="J16" s="4"/>
      <c r="K16" s="116"/>
    </row>
    <row r="17" spans="1:11" ht="12.75">
      <c r="A17" s="273" t="s">
        <v>46</v>
      </c>
      <c r="B17" s="274"/>
      <c r="C17" s="274"/>
      <c r="D17" s="274"/>
      <c r="E17" s="274"/>
      <c r="F17" s="274"/>
      <c r="G17" s="274"/>
      <c r="H17" s="275"/>
      <c r="I17" s="1">
        <v>11</v>
      </c>
      <c r="J17" s="4">
        <v>16748529.66</v>
      </c>
      <c r="K17" s="116">
        <v>108026493.46</v>
      </c>
    </row>
    <row r="18" spans="1:11" ht="23.25" customHeight="1">
      <c r="A18" s="249" t="s">
        <v>131</v>
      </c>
      <c r="B18" s="250"/>
      <c r="C18" s="250"/>
      <c r="D18" s="250"/>
      <c r="E18" s="250"/>
      <c r="F18" s="250"/>
      <c r="G18" s="250"/>
      <c r="H18" s="251"/>
      <c r="I18" s="1">
        <v>12</v>
      </c>
      <c r="J18" s="111">
        <f>SUM(J14:J17)</f>
        <v>16748529.66</v>
      </c>
      <c r="K18" s="135">
        <f>SUM(K14:K17)</f>
        <v>112836354.44</v>
      </c>
    </row>
    <row r="19" spans="1:11" ht="19.5" customHeight="1">
      <c r="A19" s="249" t="s">
        <v>30</v>
      </c>
      <c r="B19" s="250"/>
      <c r="C19" s="250"/>
      <c r="D19" s="250"/>
      <c r="E19" s="250"/>
      <c r="F19" s="250"/>
      <c r="G19" s="250"/>
      <c r="H19" s="251"/>
      <c r="I19" s="1">
        <v>13</v>
      </c>
      <c r="J19" s="111">
        <f>IF(J13&gt;J18,J13-J18,0)</f>
        <v>57761846.53909999</v>
      </c>
      <c r="K19" s="136">
        <f>IF(K13&gt;K18,K13-K18,0)</f>
        <v>36629491.90960029</v>
      </c>
    </row>
    <row r="20" spans="1:11" ht="30" customHeight="1">
      <c r="A20" s="287" t="s">
        <v>31</v>
      </c>
      <c r="B20" s="288"/>
      <c r="C20" s="288"/>
      <c r="D20" s="288"/>
      <c r="E20" s="288"/>
      <c r="F20" s="288"/>
      <c r="G20" s="288"/>
      <c r="H20" s="289"/>
      <c r="I20" s="2">
        <v>14</v>
      </c>
      <c r="J20" s="137">
        <f>IF(J18&gt;J13,J18-J13,0)</f>
        <v>0</v>
      </c>
      <c r="K20" s="138">
        <f>IF(K18&gt;K13,K18-K13,0)</f>
        <v>0</v>
      </c>
    </row>
    <row r="21" spans="1:11" ht="12.75">
      <c r="A21" s="264" t="s">
        <v>132</v>
      </c>
      <c r="B21" s="265"/>
      <c r="C21" s="265"/>
      <c r="D21" s="265"/>
      <c r="E21" s="265"/>
      <c r="F21" s="265"/>
      <c r="G21" s="265"/>
      <c r="H21" s="265"/>
      <c r="I21" s="319"/>
      <c r="J21" s="319"/>
      <c r="K21" s="320"/>
    </row>
    <row r="22" spans="1:11" ht="12.75">
      <c r="A22" s="321" t="s">
        <v>146</v>
      </c>
      <c r="B22" s="322"/>
      <c r="C22" s="322"/>
      <c r="D22" s="322"/>
      <c r="E22" s="322"/>
      <c r="F22" s="322"/>
      <c r="G22" s="322"/>
      <c r="H22" s="323"/>
      <c r="I22" s="6">
        <v>15</v>
      </c>
      <c r="J22" s="3">
        <v>289362</v>
      </c>
      <c r="K22" s="123">
        <v>176784</v>
      </c>
    </row>
    <row r="23" spans="1:11" ht="12.75">
      <c r="A23" s="273" t="s">
        <v>147</v>
      </c>
      <c r="B23" s="274"/>
      <c r="C23" s="274"/>
      <c r="D23" s="274"/>
      <c r="E23" s="274"/>
      <c r="F23" s="274"/>
      <c r="G23" s="274"/>
      <c r="H23" s="275"/>
      <c r="I23" s="1">
        <v>16</v>
      </c>
      <c r="J23" s="4">
        <v>10389614.360000001</v>
      </c>
      <c r="K23" s="116">
        <v>7437229.7</v>
      </c>
    </row>
    <row r="24" spans="1:11" ht="12.75">
      <c r="A24" s="273" t="s">
        <v>148</v>
      </c>
      <c r="B24" s="274"/>
      <c r="C24" s="274"/>
      <c r="D24" s="274"/>
      <c r="E24" s="274"/>
      <c r="F24" s="274"/>
      <c r="G24" s="274"/>
      <c r="H24" s="275"/>
      <c r="I24" s="1">
        <v>17</v>
      </c>
      <c r="J24" s="4">
        <v>284453</v>
      </c>
      <c r="K24" s="116">
        <v>146326.72</v>
      </c>
    </row>
    <row r="25" spans="1:11" ht="12.75">
      <c r="A25" s="273" t="s">
        <v>149</v>
      </c>
      <c r="B25" s="274"/>
      <c r="C25" s="274"/>
      <c r="D25" s="274"/>
      <c r="E25" s="274"/>
      <c r="F25" s="274"/>
      <c r="G25" s="274"/>
      <c r="H25" s="275"/>
      <c r="I25" s="1">
        <v>18</v>
      </c>
      <c r="J25" s="4"/>
      <c r="K25" s="116"/>
    </row>
    <row r="26" spans="1:11" ht="12.75">
      <c r="A26" s="273" t="s">
        <v>150</v>
      </c>
      <c r="B26" s="274"/>
      <c r="C26" s="274"/>
      <c r="D26" s="274"/>
      <c r="E26" s="274"/>
      <c r="F26" s="274"/>
      <c r="G26" s="274"/>
      <c r="H26" s="275"/>
      <c r="I26" s="1">
        <v>19</v>
      </c>
      <c r="J26" s="4">
        <v>1553630</v>
      </c>
      <c r="K26" s="116">
        <v>38488</v>
      </c>
    </row>
    <row r="27" spans="1:11" ht="12.75">
      <c r="A27" s="249" t="s">
        <v>136</v>
      </c>
      <c r="B27" s="250"/>
      <c r="C27" s="250"/>
      <c r="D27" s="250"/>
      <c r="E27" s="250"/>
      <c r="F27" s="250"/>
      <c r="G27" s="250"/>
      <c r="H27" s="251"/>
      <c r="I27" s="1">
        <v>20</v>
      </c>
      <c r="J27" s="111">
        <f>SUM(J22:J26)</f>
        <v>12517059.360000001</v>
      </c>
      <c r="K27" s="139">
        <f>SUM(K22:K26)</f>
        <v>7798828.42</v>
      </c>
    </row>
    <row r="28" spans="1:11" ht="12.75">
      <c r="A28" s="273" t="s">
        <v>101</v>
      </c>
      <c r="B28" s="274"/>
      <c r="C28" s="274"/>
      <c r="D28" s="274"/>
      <c r="E28" s="274"/>
      <c r="F28" s="274"/>
      <c r="G28" s="274"/>
      <c r="H28" s="275"/>
      <c r="I28" s="1">
        <v>21</v>
      </c>
      <c r="J28" s="4">
        <v>7856597</v>
      </c>
      <c r="K28" s="116">
        <v>9161043.66</v>
      </c>
    </row>
    <row r="29" spans="1:11" ht="12.75">
      <c r="A29" s="273" t="s">
        <v>102</v>
      </c>
      <c r="B29" s="274"/>
      <c r="C29" s="274"/>
      <c r="D29" s="274"/>
      <c r="E29" s="274"/>
      <c r="F29" s="274"/>
      <c r="G29" s="274"/>
      <c r="H29" s="275"/>
      <c r="I29" s="1">
        <v>22</v>
      </c>
      <c r="J29" s="4">
        <v>21937318.52</v>
      </c>
      <c r="K29" s="116">
        <v>15987384</v>
      </c>
    </row>
    <row r="30" spans="1:11" ht="12.75">
      <c r="A30" s="273" t="s">
        <v>10</v>
      </c>
      <c r="B30" s="274"/>
      <c r="C30" s="274"/>
      <c r="D30" s="274"/>
      <c r="E30" s="274"/>
      <c r="F30" s="274"/>
      <c r="G30" s="274"/>
      <c r="H30" s="275"/>
      <c r="I30" s="1">
        <v>23</v>
      </c>
      <c r="J30" s="4">
        <v>0</v>
      </c>
      <c r="K30" s="116">
        <v>0</v>
      </c>
    </row>
    <row r="31" spans="1:11" ht="12.75">
      <c r="A31" s="249" t="s">
        <v>2</v>
      </c>
      <c r="B31" s="250"/>
      <c r="C31" s="250"/>
      <c r="D31" s="250"/>
      <c r="E31" s="250"/>
      <c r="F31" s="250"/>
      <c r="G31" s="250"/>
      <c r="H31" s="251"/>
      <c r="I31" s="1">
        <v>24</v>
      </c>
      <c r="J31" s="111">
        <f>SUM(J28:J30)</f>
        <v>29793915.52</v>
      </c>
      <c r="K31" s="139">
        <f>SUM(K28:K30)</f>
        <v>25148427.66</v>
      </c>
    </row>
    <row r="32" spans="1:11" ht="19.5" customHeight="1">
      <c r="A32" s="249" t="s">
        <v>32</v>
      </c>
      <c r="B32" s="250"/>
      <c r="C32" s="250"/>
      <c r="D32" s="250"/>
      <c r="E32" s="250"/>
      <c r="F32" s="250"/>
      <c r="G32" s="250"/>
      <c r="H32" s="251"/>
      <c r="I32" s="1">
        <v>25</v>
      </c>
      <c r="J32" s="111">
        <f>IF(J27&gt;J31,J27-J31,0)</f>
        <v>0</v>
      </c>
      <c r="K32" s="139">
        <f>IF(K27&gt;K31,K27-K31,0)</f>
        <v>0</v>
      </c>
    </row>
    <row r="33" spans="1:11" ht="27.75" customHeight="1">
      <c r="A33" s="287" t="s">
        <v>33</v>
      </c>
      <c r="B33" s="288"/>
      <c r="C33" s="288"/>
      <c r="D33" s="288"/>
      <c r="E33" s="288"/>
      <c r="F33" s="288"/>
      <c r="G33" s="288"/>
      <c r="H33" s="289"/>
      <c r="I33" s="2">
        <v>26</v>
      </c>
      <c r="J33" s="137">
        <f>IF(J31&gt;J27,J31-J27,0)</f>
        <v>17276856.159999996</v>
      </c>
      <c r="K33" s="138">
        <f>IF(K31&gt;K27,K31-K27,0)</f>
        <v>17349599.240000002</v>
      </c>
    </row>
    <row r="34" spans="1:11" ht="12.75">
      <c r="A34" s="264" t="s">
        <v>133</v>
      </c>
      <c r="B34" s="265"/>
      <c r="C34" s="265"/>
      <c r="D34" s="265"/>
      <c r="E34" s="265"/>
      <c r="F34" s="265"/>
      <c r="G34" s="265"/>
      <c r="H34" s="265"/>
      <c r="I34" s="319"/>
      <c r="J34" s="319"/>
      <c r="K34" s="320"/>
    </row>
    <row r="35" spans="1:11" ht="12.75">
      <c r="A35" s="321" t="s">
        <v>142</v>
      </c>
      <c r="B35" s="322"/>
      <c r="C35" s="322"/>
      <c r="D35" s="322"/>
      <c r="E35" s="322"/>
      <c r="F35" s="322"/>
      <c r="G35" s="322"/>
      <c r="H35" s="323"/>
      <c r="I35" s="6">
        <v>27</v>
      </c>
      <c r="J35" s="3"/>
      <c r="K35" s="123"/>
    </row>
    <row r="36" spans="1:11" ht="12.75">
      <c r="A36" s="273" t="s">
        <v>23</v>
      </c>
      <c r="B36" s="274"/>
      <c r="C36" s="274"/>
      <c r="D36" s="274"/>
      <c r="E36" s="274"/>
      <c r="F36" s="274"/>
      <c r="G36" s="274"/>
      <c r="H36" s="275"/>
      <c r="I36" s="1">
        <v>28</v>
      </c>
      <c r="J36" s="4">
        <v>42830965.2</v>
      </c>
      <c r="K36" s="116">
        <v>43551515.06</v>
      </c>
    </row>
    <row r="37" spans="1:11" ht="12.75">
      <c r="A37" s="273" t="s">
        <v>24</v>
      </c>
      <c r="B37" s="274"/>
      <c r="C37" s="274"/>
      <c r="D37" s="274"/>
      <c r="E37" s="274"/>
      <c r="F37" s="274"/>
      <c r="G37" s="274"/>
      <c r="H37" s="275"/>
      <c r="I37" s="1">
        <v>29</v>
      </c>
      <c r="J37" s="4"/>
      <c r="K37" s="116"/>
    </row>
    <row r="38" spans="1:11" ht="12.75">
      <c r="A38" s="249" t="s">
        <v>59</v>
      </c>
      <c r="B38" s="250"/>
      <c r="C38" s="250"/>
      <c r="D38" s="250"/>
      <c r="E38" s="250"/>
      <c r="F38" s="250"/>
      <c r="G38" s="250"/>
      <c r="H38" s="251"/>
      <c r="I38" s="1">
        <v>30</v>
      </c>
      <c r="J38" s="111">
        <f>SUM(J35:J37)</f>
        <v>42830965.2</v>
      </c>
      <c r="K38" s="139">
        <f>SUM(K35:K37)</f>
        <v>43551515.06</v>
      </c>
    </row>
    <row r="39" spans="1:11" ht="12.75">
      <c r="A39" s="273" t="s">
        <v>25</v>
      </c>
      <c r="B39" s="274"/>
      <c r="C39" s="274"/>
      <c r="D39" s="274"/>
      <c r="E39" s="274"/>
      <c r="F39" s="274"/>
      <c r="G39" s="274"/>
      <c r="H39" s="275"/>
      <c r="I39" s="1">
        <v>31</v>
      </c>
      <c r="J39" s="4">
        <v>74094778</v>
      </c>
      <c r="K39" s="116">
        <v>53211686.06</v>
      </c>
    </row>
    <row r="40" spans="1:11" ht="12.75">
      <c r="A40" s="273" t="s">
        <v>26</v>
      </c>
      <c r="B40" s="274"/>
      <c r="C40" s="274"/>
      <c r="D40" s="274"/>
      <c r="E40" s="274"/>
      <c r="F40" s="274"/>
      <c r="G40" s="274"/>
      <c r="H40" s="275"/>
      <c r="I40" s="1">
        <v>32</v>
      </c>
      <c r="J40" s="4"/>
      <c r="K40" s="116"/>
    </row>
    <row r="41" spans="1:11" ht="12.75">
      <c r="A41" s="273" t="s">
        <v>27</v>
      </c>
      <c r="B41" s="274"/>
      <c r="C41" s="274"/>
      <c r="D41" s="274"/>
      <c r="E41" s="274"/>
      <c r="F41" s="274"/>
      <c r="G41" s="274"/>
      <c r="H41" s="275"/>
      <c r="I41" s="1">
        <v>33</v>
      </c>
      <c r="J41" s="4">
        <v>2316187</v>
      </c>
      <c r="K41" s="140">
        <v>1465009</v>
      </c>
    </row>
    <row r="42" spans="1:11" ht="12.75">
      <c r="A42" s="273" t="s">
        <v>28</v>
      </c>
      <c r="B42" s="274"/>
      <c r="C42" s="274"/>
      <c r="D42" s="274"/>
      <c r="E42" s="274"/>
      <c r="F42" s="274"/>
      <c r="G42" s="274"/>
      <c r="H42" s="275"/>
      <c r="I42" s="1">
        <v>34</v>
      </c>
      <c r="J42" s="4"/>
      <c r="K42" s="116"/>
    </row>
    <row r="43" spans="1:11" ht="12.75">
      <c r="A43" s="273" t="s">
        <v>29</v>
      </c>
      <c r="B43" s="274"/>
      <c r="C43" s="274"/>
      <c r="D43" s="274"/>
      <c r="E43" s="274"/>
      <c r="F43" s="274"/>
      <c r="G43" s="274"/>
      <c r="H43" s="275"/>
      <c r="I43" s="1">
        <v>35</v>
      </c>
      <c r="J43" s="4">
        <v>13029400</v>
      </c>
      <c r="K43" s="116">
        <v>1420000</v>
      </c>
    </row>
    <row r="44" spans="1:11" ht="12.75">
      <c r="A44" s="249" t="s">
        <v>60</v>
      </c>
      <c r="B44" s="250"/>
      <c r="C44" s="250"/>
      <c r="D44" s="250"/>
      <c r="E44" s="250"/>
      <c r="F44" s="250"/>
      <c r="G44" s="250"/>
      <c r="H44" s="251"/>
      <c r="I44" s="1">
        <v>36</v>
      </c>
      <c r="J44" s="111">
        <f>SUM(J39:J43)</f>
        <v>89440365</v>
      </c>
      <c r="K44" s="139">
        <f>SUM(K39:K43)</f>
        <v>56096695.06</v>
      </c>
    </row>
    <row r="45" spans="1:11" ht="18" customHeight="1">
      <c r="A45" s="249" t="s">
        <v>11</v>
      </c>
      <c r="B45" s="250"/>
      <c r="C45" s="250"/>
      <c r="D45" s="250"/>
      <c r="E45" s="250"/>
      <c r="F45" s="250"/>
      <c r="G45" s="250"/>
      <c r="H45" s="251"/>
      <c r="I45" s="1">
        <v>37</v>
      </c>
      <c r="J45" s="111">
        <f>IF(J38&gt;J44,J38-J44,0)</f>
        <v>0</v>
      </c>
      <c r="K45" s="139">
        <f>IF(K38&gt;K44,K38-K44,0)</f>
        <v>0</v>
      </c>
    </row>
    <row r="46" spans="1:11" ht="19.5" customHeight="1">
      <c r="A46" s="249" t="s">
        <v>12</v>
      </c>
      <c r="B46" s="250"/>
      <c r="C46" s="250"/>
      <c r="D46" s="250"/>
      <c r="E46" s="250"/>
      <c r="F46" s="250"/>
      <c r="G46" s="250"/>
      <c r="H46" s="251"/>
      <c r="I46" s="1">
        <v>38</v>
      </c>
      <c r="J46" s="111">
        <f>IF(J44&gt;J38,J44-J38,0)</f>
        <v>46609399.8</v>
      </c>
      <c r="K46" s="139">
        <f>IF(K44&gt;K38,K44-K38,0)</f>
        <v>12545180</v>
      </c>
    </row>
    <row r="47" spans="1:11" ht="12.75">
      <c r="A47" s="273" t="s">
        <v>61</v>
      </c>
      <c r="B47" s="274"/>
      <c r="C47" s="274"/>
      <c r="D47" s="274"/>
      <c r="E47" s="274"/>
      <c r="F47" s="274"/>
      <c r="G47" s="274"/>
      <c r="H47" s="275"/>
      <c r="I47" s="1">
        <v>39</v>
      </c>
      <c r="J47" s="47">
        <f>IF(J19-J20+J32-J33+J45-J46&gt;0,J19-J20+J32-J33+J45-J46,0)</f>
        <v>0</v>
      </c>
      <c r="K47" s="117">
        <f>IF(K19-K20+K32-K33+K45-K46&gt;0,K19-K20+K32-K33+K45-K46,0)</f>
        <v>6734712.669600286</v>
      </c>
    </row>
    <row r="48" spans="1:11" ht="12.75">
      <c r="A48" s="273" t="s">
        <v>62</v>
      </c>
      <c r="B48" s="274"/>
      <c r="C48" s="274"/>
      <c r="D48" s="274"/>
      <c r="E48" s="274"/>
      <c r="F48" s="274"/>
      <c r="G48" s="274"/>
      <c r="H48" s="275"/>
      <c r="I48" s="1">
        <v>40</v>
      </c>
      <c r="J48" s="47">
        <f>IF(J20-J19+J33-J32+J46-J45&gt;0,J20-J19+J33-J32+J46-J45,0)</f>
        <v>6124409.420900002</v>
      </c>
      <c r="K48" s="117">
        <f>IF(K20-K19+K33-K32+K46-K45&gt;0,K20-K19+K33-K32+K46-K45,0)</f>
        <v>0</v>
      </c>
    </row>
    <row r="49" spans="1:11" ht="12.75">
      <c r="A49" s="273" t="s">
        <v>134</v>
      </c>
      <c r="B49" s="274"/>
      <c r="C49" s="274"/>
      <c r="D49" s="274"/>
      <c r="E49" s="274"/>
      <c r="F49" s="274"/>
      <c r="G49" s="274"/>
      <c r="H49" s="275"/>
      <c r="I49" s="1">
        <v>41</v>
      </c>
      <c r="J49" s="4">
        <v>9729370.759999996</v>
      </c>
      <c r="K49" s="116">
        <v>3604962</v>
      </c>
    </row>
    <row r="50" spans="1:11" ht="12.75">
      <c r="A50" s="273" t="s">
        <v>143</v>
      </c>
      <c r="B50" s="274"/>
      <c r="C50" s="274"/>
      <c r="D50" s="274"/>
      <c r="E50" s="274"/>
      <c r="F50" s="274"/>
      <c r="G50" s="274"/>
      <c r="H50" s="275"/>
      <c r="I50" s="1">
        <v>42</v>
      </c>
      <c r="J50" s="47">
        <f>IF(J47&gt;J48,J47-J48,0)</f>
        <v>0</v>
      </c>
      <c r="K50" s="116">
        <f>IF(K47&gt;K48,K47-K48,0)</f>
        <v>6734712.669600286</v>
      </c>
    </row>
    <row r="51" spans="1:11" ht="12.75">
      <c r="A51" s="273" t="s">
        <v>144</v>
      </c>
      <c r="B51" s="274"/>
      <c r="C51" s="274"/>
      <c r="D51" s="274"/>
      <c r="E51" s="274"/>
      <c r="F51" s="274"/>
      <c r="G51" s="274"/>
      <c r="H51" s="275"/>
      <c r="I51" s="1">
        <v>43</v>
      </c>
      <c r="J51" s="47">
        <f>IF(J48&gt;J47,J48-J47,0)</f>
        <v>6124409.420900002</v>
      </c>
      <c r="K51" s="116">
        <f>IF(K48&gt;K47,K48-K47,0)</f>
        <v>0</v>
      </c>
    </row>
    <row r="52" spans="1:11" ht="13.5" thickBot="1">
      <c r="A52" s="316" t="s">
        <v>145</v>
      </c>
      <c r="B52" s="317"/>
      <c r="C52" s="317"/>
      <c r="D52" s="317"/>
      <c r="E52" s="317"/>
      <c r="F52" s="317"/>
      <c r="G52" s="317"/>
      <c r="H52" s="318"/>
      <c r="I52" s="127">
        <v>44</v>
      </c>
      <c r="J52" s="54">
        <f>J49+J50-J51</f>
        <v>3604961.339099994</v>
      </c>
      <c r="K52" s="141">
        <f>K49+K50-K51</f>
        <v>10339674.669600286</v>
      </c>
    </row>
    <row r="53" spans="10:11" ht="12.75">
      <c r="J53" s="144"/>
      <c r="K53" s="144"/>
    </row>
  </sheetData>
  <sheetProtection/>
  <protectedRanges>
    <protectedRange sqref="J14" name="Range1_11_1"/>
    <protectedRange sqref="J16:J17" name="Range1_11_2"/>
    <protectedRange sqref="J22" name="Range1_12"/>
    <protectedRange sqref="J28" name="Range1_13"/>
  </protectedRanges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4" r:id="rId1"/>
  <ignoredErrors>
    <ignoredError sqref="K50:K5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130" zoomScaleSheetLayoutView="130" zoomScalePageLayoutView="0" workbookViewId="0" topLeftCell="A1">
      <selection activeCell="J14" sqref="J14"/>
    </sheetView>
  </sheetViews>
  <sheetFormatPr defaultColWidth="9.28125" defaultRowHeight="12.75"/>
  <cols>
    <col min="1" max="4" width="9.28125" style="57" customWidth="1"/>
    <col min="5" max="5" width="10.28125" style="57" bestFit="1" customWidth="1"/>
    <col min="6" max="9" width="9.28125" style="57" customWidth="1"/>
    <col min="10" max="10" width="16.421875" style="57" customWidth="1"/>
    <col min="11" max="11" width="16.421875" style="162" customWidth="1"/>
    <col min="12" max="12" width="13.7109375" style="57" customWidth="1"/>
    <col min="13" max="13" width="11.140625" style="57" bestFit="1" customWidth="1"/>
    <col min="14" max="16384" width="9.28125" style="57" customWidth="1"/>
  </cols>
  <sheetData>
    <row r="1" spans="1:12" ht="12.75">
      <c r="A1" s="352" t="s">
        <v>246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56"/>
    </row>
    <row r="2" spans="1:12" ht="15">
      <c r="A2" s="38"/>
      <c r="B2" s="55"/>
      <c r="C2" s="337" t="s">
        <v>247</v>
      </c>
      <c r="D2" s="337"/>
      <c r="E2" s="58">
        <v>43101</v>
      </c>
      <c r="F2" s="39" t="s">
        <v>215</v>
      </c>
      <c r="G2" s="338">
        <v>43465</v>
      </c>
      <c r="H2" s="339"/>
      <c r="I2" s="55"/>
      <c r="J2" s="55"/>
      <c r="K2" s="55"/>
      <c r="L2" s="59"/>
    </row>
    <row r="3" spans="1:11" ht="21.75">
      <c r="A3" s="340" t="s">
        <v>50</v>
      </c>
      <c r="B3" s="340"/>
      <c r="C3" s="340"/>
      <c r="D3" s="340"/>
      <c r="E3" s="340"/>
      <c r="F3" s="340"/>
      <c r="G3" s="340"/>
      <c r="H3" s="340"/>
      <c r="I3" s="60" t="s">
        <v>270</v>
      </c>
      <c r="J3" s="142" t="s">
        <v>304</v>
      </c>
      <c r="K3" s="142" t="s">
        <v>124</v>
      </c>
    </row>
    <row r="4" spans="1:11" ht="12.75">
      <c r="A4" s="341">
        <v>1</v>
      </c>
      <c r="B4" s="341"/>
      <c r="C4" s="341"/>
      <c r="D4" s="341"/>
      <c r="E4" s="341"/>
      <c r="F4" s="341"/>
      <c r="G4" s="341"/>
      <c r="H4" s="341"/>
      <c r="I4" s="62">
        <v>2</v>
      </c>
      <c r="J4" s="61" t="s">
        <v>248</v>
      </c>
      <c r="K4" s="61" t="s">
        <v>249</v>
      </c>
    </row>
    <row r="5" spans="1:11" ht="12.75">
      <c r="A5" s="342" t="s">
        <v>250</v>
      </c>
      <c r="B5" s="343"/>
      <c r="C5" s="343"/>
      <c r="D5" s="343"/>
      <c r="E5" s="343"/>
      <c r="F5" s="343"/>
      <c r="G5" s="343"/>
      <c r="H5" s="343"/>
      <c r="I5" s="40">
        <v>1</v>
      </c>
      <c r="J5" s="123">
        <v>19016430</v>
      </c>
      <c r="K5" s="164">
        <v>19016430</v>
      </c>
    </row>
    <row r="6" spans="1:11" ht="12.75">
      <c r="A6" s="342" t="s">
        <v>251</v>
      </c>
      <c r="B6" s="343"/>
      <c r="C6" s="343"/>
      <c r="D6" s="343"/>
      <c r="E6" s="343"/>
      <c r="F6" s="343"/>
      <c r="G6" s="343"/>
      <c r="H6" s="343"/>
      <c r="I6" s="40">
        <v>2</v>
      </c>
      <c r="J6" s="116">
        <v>84186546.62</v>
      </c>
      <c r="K6" s="110">
        <v>84195807</v>
      </c>
    </row>
    <row r="7" spans="1:11" ht="12.75">
      <c r="A7" s="342" t="s">
        <v>252</v>
      </c>
      <c r="B7" s="343"/>
      <c r="C7" s="343"/>
      <c r="D7" s="343"/>
      <c r="E7" s="343"/>
      <c r="F7" s="343"/>
      <c r="G7" s="343"/>
      <c r="H7" s="343"/>
      <c r="I7" s="40">
        <v>3</v>
      </c>
      <c r="J7" s="116">
        <v>1208554</v>
      </c>
      <c r="K7" s="110">
        <v>1208553.5</v>
      </c>
    </row>
    <row r="8" spans="1:11" ht="12.75">
      <c r="A8" s="342" t="s">
        <v>253</v>
      </c>
      <c r="B8" s="343"/>
      <c r="C8" s="343"/>
      <c r="D8" s="343"/>
      <c r="E8" s="343"/>
      <c r="F8" s="343"/>
      <c r="G8" s="343"/>
      <c r="H8" s="343"/>
      <c r="I8" s="40">
        <v>4</v>
      </c>
      <c r="J8" s="116">
        <v>-868634</v>
      </c>
      <c r="K8" s="110">
        <v>-199603942.4025</v>
      </c>
    </row>
    <row r="9" spans="1:11" ht="12.75">
      <c r="A9" s="342" t="s">
        <v>254</v>
      </c>
      <c r="B9" s="343"/>
      <c r="C9" s="343"/>
      <c r="D9" s="343"/>
      <c r="E9" s="343"/>
      <c r="F9" s="343"/>
      <c r="G9" s="343"/>
      <c r="H9" s="343"/>
      <c r="I9" s="40">
        <v>5</v>
      </c>
      <c r="J9" s="116">
        <v>-201662286.3009</v>
      </c>
      <c r="K9" s="110">
        <v>88304600.32380007</v>
      </c>
    </row>
    <row r="10" spans="1:11" ht="12.75">
      <c r="A10" s="342" t="s">
        <v>255</v>
      </c>
      <c r="B10" s="343"/>
      <c r="C10" s="343"/>
      <c r="D10" s="343"/>
      <c r="E10" s="343"/>
      <c r="F10" s="343"/>
      <c r="G10" s="343"/>
      <c r="H10" s="343"/>
      <c r="I10" s="40">
        <v>6</v>
      </c>
      <c r="J10" s="158">
        <v>60117173</v>
      </c>
      <c r="K10" s="110">
        <v>57678142</v>
      </c>
    </row>
    <row r="11" spans="1:11" ht="12.75">
      <c r="A11" s="342" t="s">
        <v>256</v>
      </c>
      <c r="B11" s="343"/>
      <c r="C11" s="343"/>
      <c r="D11" s="343"/>
      <c r="E11" s="343"/>
      <c r="F11" s="343"/>
      <c r="G11" s="343"/>
      <c r="H11" s="343"/>
      <c r="I11" s="40">
        <v>7</v>
      </c>
      <c r="J11" s="116"/>
      <c r="K11" s="110"/>
    </row>
    <row r="12" spans="1:11" ht="12.75">
      <c r="A12" s="342" t="s">
        <v>257</v>
      </c>
      <c r="B12" s="343"/>
      <c r="C12" s="343"/>
      <c r="D12" s="343"/>
      <c r="E12" s="343"/>
      <c r="F12" s="343"/>
      <c r="G12" s="343"/>
      <c r="H12" s="343"/>
      <c r="I12" s="40">
        <v>8</v>
      </c>
      <c r="J12" s="116"/>
      <c r="K12" s="110">
        <v>0</v>
      </c>
    </row>
    <row r="13" spans="1:11" ht="12.75">
      <c r="A13" s="342" t="s">
        <v>258</v>
      </c>
      <c r="B13" s="343"/>
      <c r="C13" s="343"/>
      <c r="D13" s="343"/>
      <c r="E13" s="343"/>
      <c r="F13" s="343"/>
      <c r="G13" s="343"/>
      <c r="H13" s="343"/>
      <c r="I13" s="40">
        <v>9</v>
      </c>
      <c r="J13" s="116"/>
      <c r="K13" s="110">
        <v>0</v>
      </c>
    </row>
    <row r="14" spans="1:12" ht="12.75">
      <c r="A14" s="344" t="s">
        <v>259</v>
      </c>
      <c r="B14" s="345"/>
      <c r="C14" s="345"/>
      <c r="D14" s="345"/>
      <c r="E14" s="345"/>
      <c r="F14" s="345"/>
      <c r="G14" s="345"/>
      <c r="H14" s="345"/>
      <c r="I14" s="40">
        <v>10</v>
      </c>
      <c r="J14" s="139">
        <f>+SUM(J5:J13)</f>
        <v>-38002216.68090001</v>
      </c>
      <c r="K14" s="111">
        <f>SUM(K5:K13)</f>
        <v>50799590.42130007</v>
      </c>
      <c r="L14" s="113"/>
    </row>
    <row r="15" spans="1:11" ht="12.75">
      <c r="A15" s="342" t="s">
        <v>260</v>
      </c>
      <c r="B15" s="343"/>
      <c r="C15" s="343"/>
      <c r="D15" s="343"/>
      <c r="E15" s="343"/>
      <c r="F15" s="343"/>
      <c r="G15" s="343"/>
      <c r="H15" s="343"/>
      <c r="I15" s="40">
        <v>11</v>
      </c>
      <c r="J15" s="116">
        <v>0</v>
      </c>
      <c r="K15" s="110">
        <v>0</v>
      </c>
    </row>
    <row r="16" spans="1:11" ht="12.75">
      <c r="A16" s="342" t="s">
        <v>261</v>
      </c>
      <c r="B16" s="343"/>
      <c r="C16" s="343"/>
      <c r="D16" s="343"/>
      <c r="E16" s="343"/>
      <c r="F16" s="343"/>
      <c r="G16" s="343"/>
      <c r="H16" s="343"/>
      <c r="I16" s="40">
        <v>12</v>
      </c>
      <c r="J16" s="116">
        <v>2194036</v>
      </c>
      <c r="K16" s="110">
        <v>535397</v>
      </c>
    </row>
    <row r="17" spans="1:11" ht="12.75">
      <c r="A17" s="342" t="s">
        <v>262</v>
      </c>
      <c r="B17" s="343"/>
      <c r="C17" s="343"/>
      <c r="D17" s="343"/>
      <c r="E17" s="343"/>
      <c r="F17" s="343"/>
      <c r="G17" s="343"/>
      <c r="H17" s="343"/>
      <c r="I17" s="40">
        <v>13</v>
      </c>
      <c r="J17" s="116">
        <v>0</v>
      </c>
      <c r="K17" s="110">
        <v>0</v>
      </c>
    </row>
    <row r="18" spans="1:11" ht="12.75">
      <c r="A18" s="342" t="s">
        <v>263</v>
      </c>
      <c r="B18" s="343"/>
      <c r="C18" s="343"/>
      <c r="D18" s="343"/>
      <c r="E18" s="343"/>
      <c r="F18" s="343"/>
      <c r="G18" s="343"/>
      <c r="H18" s="343"/>
      <c r="I18" s="40">
        <v>14</v>
      </c>
      <c r="J18" s="116">
        <v>0</v>
      </c>
      <c r="K18" s="110">
        <v>0</v>
      </c>
    </row>
    <row r="19" spans="1:11" ht="12.75">
      <c r="A19" s="342" t="s">
        <v>264</v>
      </c>
      <c r="B19" s="343"/>
      <c r="C19" s="343"/>
      <c r="D19" s="343"/>
      <c r="E19" s="343"/>
      <c r="F19" s="343"/>
      <c r="G19" s="343"/>
      <c r="H19" s="343"/>
      <c r="I19" s="40">
        <v>15</v>
      </c>
      <c r="J19" s="116">
        <v>0</v>
      </c>
      <c r="K19" s="110">
        <v>0</v>
      </c>
    </row>
    <row r="20" spans="1:12" ht="12.75">
      <c r="A20" s="342" t="s">
        <v>265</v>
      </c>
      <c r="B20" s="343"/>
      <c r="C20" s="343"/>
      <c r="D20" s="343"/>
      <c r="E20" s="343"/>
      <c r="F20" s="343"/>
      <c r="G20" s="343"/>
      <c r="H20" s="343"/>
      <c r="I20" s="40">
        <v>16</v>
      </c>
      <c r="J20" s="116">
        <v>-216263094</v>
      </c>
      <c r="K20" s="110">
        <v>88266410.10220008</v>
      </c>
      <c r="L20" s="113"/>
    </row>
    <row r="21" spans="1:12" ht="12.75">
      <c r="A21" s="344" t="s">
        <v>266</v>
      </c>
      <c r="B21" s="345"/>
      <c r="C21" s="345"/>
      <c r="D21" s="345"/>
      <c r="E21" s="345"/>
      <c r="F21" s="345"/>
      <c r="G21" s="345"/>
      <c r="H21" s="345"/>
      <c r="I21" s="40">
        <v>17</v>
      </c>
      <c r="J21" s="159">
        <f>SUM(J15:J20)</f>
        <v>-214069058</v>
      </c>
      <c r="K21" s="165">
        <f>SUM(K15:K20)</f>
        <v>88801807.10220008</v>
      </c>
      <c r="L21" s="112"/>
    </row>
    <row r="22" spans="1:11" ht="12.75">
      <c r="A22" s="354"/>
      <c r="B22" s="355"/>
      <c r="C22" s="355"/>
      <c r="D22" s="355"/>
      <c r="E22" s="355"/>
      <c r="F22" s="355"/>
      <c r="G22" s="355"/>
      <c r="H22" s="355"/>
      <c r="I22" s="356"/>
      <c r="J22" s="356"/>
      <c r="K22" s="357"/>
    </row>
    <row r="23" spans="1:11" ht="12.75">
      <c r="A23" s="346" t="s">
        <v>267</v>
      </c>
      <c r="B23" s="347"/>
      <c r="C23" s="347"/>
      <c r="D23" s="347"/>
      <c r="E23" s="347"/>
      <c r="F23" s="347"/>
      <c r="G23" s="347"/>
      <c r="H23" s="347"/>
      <c r="I23" s="41">
        <v>18</v>
      </c>
      <c r="J23" s="116">
        <v>0</v>
      </c>
      <c r="K23" s="110">
        <v>0</v>
      </c>
    </row>
    <row r="24" spans="1:11" ht="17.25" customHeight="1">
      <c r="A24" s="348" t="s">
        <v>268</v>
      </c>
      <c r="B24" s="349"/>
      <c r="C24" s="349"/>
      <c r="D24" s="349"/>
      <c r="E24" s="349"/>
      <c r="F24" s="349"/>
      <c r="G24" s="349"/>
      <c r="H24" s="349"/>
      <c r="I24" s="42">
        <v>19</v>
      </c>
      <c r="J24" s="116">
        <v>0</v>
      </c>
      <c r="K24" s="110">
        <v>0</v>
      </c>
    </row>
    <row r="25" spans="1:11" ht="30" customHeight="1">
      <c r="A25" s="350" t="s">
        <v>269</v>
      </c>
      <c r="B25" s="351"/>
      <c r="C25" s="351"/>
      <c r="D25" s="351"/>
      <c r="E25" s="351"/>
      <c r="F25" s="351"/>
      <c r="G25" s="351"/>
      <c r="H25" s="351"/>
      <c r="I25" s="351"/>
      <c r="J25" s="351"/>
      <c r="K25" s="351"/>
    </row>
    <row r="27" spans="10:11" ht="12.75">
      <c r="J27" s="114"/>
      <c r="K27" s="160"/>
    </row>
    <row r="28" spans="10:11" ht="12.75">
      <c r="J28" s="114"/>
      <c r="K28" s="160"/>
    </row>
    <row r="31" spans="10:11" ht="12.75">
      <c r="J31" s="113"/>
      <c r="K31" s="16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65536 K1:IV65536 J1:J9 J11:J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0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">
      <c r="A2" s="358" t="s">
        <v>245</v>
      </c>
      <c r="B2" s="358"/>
      <c r="C2" s="358"/>
      <c r="D2" s="358"/>
      <c r="E2" s="358"/>
      <c r="F2" s="358"/>
      <c r="G2" s="358"/>
      <c r="H2" s="358"/>
      <c r="I2" s="358"/>
      <c r="J2" s="358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59" t="s">
        <v>281</v>
      </c>
      <c r="B4" s="359"/>
      <c r="C4" s="359"/>
      <c r="D4" s="359"/>
      <c r="E4" s="359"/>
      <c r="F4" s="359"/>
      <c r="G4" s="359"/>
      <c r="H4" s="359"/>
      <c r="I4" s="359"/>
      <c r="J4" s="359"/>
    </row>
    <row r="5" spans="1:10" ht="12.75" customHeight="1">
      <c r="A5" s="359"/>
      <c r="B5" s="359"/>
      <c r="C5" s="359"/>
      <c r="D5" s="359"/>
      <c r="E5" s="359"/>
      <c r="F5" s="359"/>
      <c r="G5" s="359"/>
      <c r="H5" s="359"/>
      <c r="I5" s="359"/>
      <c r="J5" s="359"/>
    </row>
    <row r="6" spans="1:10" ht="12.75" customHeight="1">
      <c r="A6" s="359"/>
      <c r="B6" s="359"/>
      <c r="C6" s="359"/>
      <c r="D6" s="359"/>
      <c r="E6" s="359"/>
      <c r="F6" s="359"/>
      <c r="G6" s="359"/>
      <c r="H6" s="359"/>
      <c r="I6" s="359"/>
      <c r="J6" s="359"/>
    </row>
    <row r="7" spans="1:10" ht="12.75" customHeight="1">
      <c r="A7" s="359"/>
      <c r="B7" s="359"/>
      <c r="C7" s="359"/>
      <c r="D7" s="359"/>
      <c r="E7" s="359"/>
      <c r="F7" s="359"/>
      <c r="G7" s="359"/>
      <c r="H7" s="359"/>
      <c r="I7" s="359"/>
      <c r="J7" s="359"/>
    </row>
    <row r="8" spans="1:10" ht="12.75" customHeight="1">
      <c r="A8" s="359"/>
      <c r="B8" s="359"/>
      <c r="C8" s="359"/>
      <c r="D8" s="359"/>
      <c r="E8" s="359"/>
      <c r="F8" s="359"/>
      <c r="G8" s="359"/>
      <c r="H8" s="359"/>
      <c r="I8" s="359"/>
      <c r="J8" s="359"/>
    </row>
    <row r="9" spans="1:10" ht="12.75" customHeight="1">
      <c r="A9" s="359"/>
      <c r="B9" s="359"/>
      <c r="C9" s="359"/>
      <c r="D9" s="359"/>
      <c r="E9" s="359"/>
      <c r="F9" s="359"/>
      <c r="G9" s="359"/>
      <c r="H9" s="359"/>
      <c r="I9" s="359"/>
      <c r="J9" s="359"/>
    </row>
    <row r="10" spans="1:10" ht="12.75" customHeight="1">
      <c r="A10" s="359"/>
      <c r="B10" s="359"/>
      <c r="C10" s="359"/>
      <c r="D10" s="359"/>
      <c r="E10" s="359"/>
      <c r="F10" s="359"/>
      <c r="G10" s="359"/>
      <c r="H10" s="359"/>
      <c r="I10" s="359"/>
      <c r="J10" s="359"/>
    </row>
    <row r="11" spans="1:10" ht="12.75">
      <c r="A11" s="360"/>
      <c r="B11" s="360"/>
      <c r="C11" s="360"/>
      <c r="D11" s="360"/>
      <c r="E11" s="360"/>
      <c r="F11" s="360"/>
      <c r="G11" s="360"/>
      <c r="H11" s="360"/>
      <c r="I11" s="360"/>
      <c r="J11" s="360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Zdravka Krizmanić</cp:lastModifiedBy>
  <cp:lastPrinted>2019-02-26T12:23:48Z</cp:lastPrinted>
  <dcterms:created xsi:type="dcterms:W3CDTF">2008-10-17T11:51:54Z</dcterms:created>
  <dcterms:modified xsi:type="dcterms:W3CDTF">2019-02-26T12:50:53Z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