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468" activeTab="3"/>
  </bookViews>
  <sheets>
    <sheet name="OPĆI PODACI" sheetId="1" r:id="rId1"/>
    <sheet name="RDG " sheetId="2" r:id="rId2"/>
    <sheet name="Bilanca" sheetId="3" r:id="rId3"/>
    <sheet name="NT_I" sheetId="4" r:id="rId4"/>
    <sheet name="PK" sheetId="5" r:id="rId5"/>
    <sheet name="Bilješke" sheetId="6" state="hidden" r:id="rId6"/>
  </sheets>
  <definedNames>
    <definedName name="_xlnm.Print_Area" localSheetId="5">'Bilješke'!$A$1:$J$53</definedName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<sst xmlns="http://schemas.openxmlformats.org/spreadsheetml/2006/main" count="355" uniqueCount="323">
  <si>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</si>
  <si>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</si>
  <si>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</si>
  <si>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</si>
  <si>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</si>
  <si>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</si>
  <si>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</si>
  <si>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</si>
  <si>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</si>
  <si>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</si>
  <si>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</si>
  <si>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</si>
  <si>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</si>
  <si>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</si>
  <si>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</si>
  <si>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</si>
  <si>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</si>
  <si>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</si>
  <si>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</si>
  <si>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</si>
  <si>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</si>
  <si>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</si>
  <si>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</si>
  <si>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</si>
  <si>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</si>
  <si>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</si>
  <si>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</si>
  <si>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</si>
  <si>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</si>
  <si>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</si>
  <si>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</si>
  <si>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</si>
  <si>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</si>
  <si>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</si>
  <si>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</si>
  <si>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</si>
  <si>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</si>
  <si>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</si>
  <si>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</si>
  <si>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</si>
  <si>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</si>
  <si>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</si>
  <si>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</si>
  <si>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</si>
  <si>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</si>
  <si>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</si>
  <si>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</si>
  <si>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</si>
  <si>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</si>
  <si>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</si>
  <si>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</si>
  <si>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</si>
  <si>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</si>
  <si>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</si>
  <si>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</si>
  <si>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</si>
  <si>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</si>
  <si>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</si>
  <si>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</si>
  <si>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</si>
  <si>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</si>
  <si>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</si>
  <si>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</si>
  <si>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</si>
  <si>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</si>
  <si>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</si>
  <si>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</si>
  <si>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</si>
  <si>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</si>
  <si>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</si>
  <si>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</si>
  <si>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</si>
  <si>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</si>
  <si>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</si>
  <si>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</si>
  <si>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</si>
  <si>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</si>
  <si>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</si>
  <si>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</si>
  <si>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</si>
  <si>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</si>
  <si>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</si>
  <si>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</si>
  <si>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</si>
  <si>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</si>
  <si>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</si>
  <si>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</si>
  <si>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</si>
  <si>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</si>
  <si>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</si>
  <si>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</si>
  <si>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</si>
  <si>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</si>
  <si>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</si>
  <si>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</si>
  <si>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</si>
  <si>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</si>
  <si>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</si>
  <si>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</si>
  <si>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</si>
  <si>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</si>
  <si>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</si>
  <si>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</si>
  <si>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</si>
  <si>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</si>
  <si>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</si>
  <si>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</si>
  <si>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</si>
  <si>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</si>
  <si>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</si>
  <si>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</si>
  <si>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</si>
  <si>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</si>
  <si>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</si>
  <si>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</si>
  <si>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</si>
  <si>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</si>
  <si>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</si>
  <si>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</si>
  <si>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</si>
  <si>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</si>
  <si>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</si>
  <si>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</si>
  <si>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</si>
  <si>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</si>
  <si>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</si>
  <si>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</si>
  <si>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</si>
  <si>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</si>
  <si>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</si>
  <si>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</si>
  <si>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</si>
  <si>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</si>
  <si>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</si>
  <si>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</si>
  <si>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</si>
  <si>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</si>
  <si>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</si>
  <si>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</si>
  <si>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</si>
  <si>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</si>
  <si>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</si>
  <si>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</si>
  <si>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</si>
  <si>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</si>
  <si>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</si>
  <si>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</si>
  <si>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</si>
  <si>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</si>
  <si>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</si>
  <si>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</si>
  <si>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</si>
  <si>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</si>
  <si>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</si>
  <si>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</si>
  <si>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</si>
  <si>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</si>
  <si>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</si>
  <si>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</si>
  <si>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</si>
  <si>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</si>
  <si>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</si>
  <si>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</si>
  <si>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</si>
  <si>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</si>
  <si>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</si>
  <si>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</si>
  <si>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</si>
  <si>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</si>
  <si>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</si>
  <si>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</si>
  <si>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</si>
  <si>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</si>
  <si>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</si>
  <si>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</si>
  <si>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</si>
  <si>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</si>
  <si>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</si>
  <si>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</si>
  <si>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</si>
  <si>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</si>
  <si>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</si>
  <si>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</si>
  <si>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</si>
  <si>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</si>
  <si>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</si>
  <si>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</si>
  <si>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</si>
  <si>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</si>
  <si>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</si>
  <si>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</si>
  <si>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</si>
  <si>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</si>
  <si>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</si>
  <si>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</si>
  <si>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</si>
  <si>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</si>
  <si>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</si>
  <si>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</si>
  <si>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</si>
  <si>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</si>
  <si>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</si>
  <si>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</si>
  <si>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</si>
  <si>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</si>
  <si>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</si>
  <si>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</si>
  <si>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</si>
  <si>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</si>
  <si>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</si>
  <si>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</si>
  <si>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</si>
  <si>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</si>
  <si>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</si>
  <si>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</si>
  <si>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</si>
  <si>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</si>
  <si>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</si>
  <si>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</si>
  <si>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</si>
  <si>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</si>
  <si>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</si>
  <si>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</si>
  <si>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</si>
  <si>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</si>
  <si>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</si>
  <si>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</si>
  <si>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</si>
  <si>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</si>
  <si>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</si>
  <si>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</si>
  <si>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</si>
  <si>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</si>
  <si>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</si>
  <si>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</si>
  <si>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</si>
  <si>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</si>
  <si>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</si>
  <si>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</si>
  <si>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</si>
  <si>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</si>
  <si>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</si>
  <si>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</si>
  <si>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</si>
  <si>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</si>
  <si>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</si>
  <si>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</si>
  <si>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</si>
  <si>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</si>
  <si>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</si>
  <si>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</si>
  <si>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</si>
  <si>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</si>
  <si>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</si>
  <si>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</si>
  <si>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</si>
  <si>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</si>
  <si>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</si>
  <si>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</si>
  <si>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</si>
  <si>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</si>
  <si>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</si>
  <si>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</si>
  <si>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</si>
  <si>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</si>
  <si>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</si>
  <si>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</si>
  <si>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</si>
  <si>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</si>
  <si>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</si>
  <si>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</si>
  <si>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</si>
  <si>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</si>
  <si>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</si>
  <si>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</si>
  <si>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</si>
  <si>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</si>
  <si>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</si>
  <si>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</si>
  <si>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</si>
  <si>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</si>
  <si>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</si>
  <si>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</si>
  <si>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</si>
  <si>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</si>
  <si>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</si>
  <si>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>01244272</t>
  </si>
  <si>
    <t>080111595</t>
  </si>
  <si>
    <t>59064993527</t>
  </si>
  <si>
    <t>GRANOLIO d.d.</t>
  </si>
  <si>
    <t>ZAGREB</t>
  </si>
  <si>
    <t>BUDMANIJEVA 5</t>
  </si>
  <si>
    <t>granolio@granolio.hr</t>
  </si>
  <si>
    <t>www.granolio.hr</t>
  </si>
  <si>
    <t>GRAD ZAGREB</t>
  </si>
  <si>
    <t>1061</t>
  </si>
  <si>
    <t>HRVOJE FILIPOVIĆ</t>
  </si>
  <si>
    <t>JASENKA KORDIĆ</t>
  </si>
  <si>
    <t>01/6320-261</t>
  </si>
  <si>
    <t>01/6320-224</t>
  </si>
  <si>
    <t>jkordic@granolio.hr</t>
  </si>
  <si>
    <t>Obveznik: GRANOLIO d.d.</t>
  </si>
  <si>
    <t xml:space="preserve">Prethodno razdoblje </t>
  </si>
  <si>
    <t xml:space="preserve">Tekuće razdoblje </t>
  </si>
  <si>
    <t>Prethodna godina</t>
  </si>
  <si>
    <t>u razdoblju 01.01.2018. do 30.09.2018.</t>
  </si>
  <si>
    <t>stanje na dan 30.09.2018</t>
  </si>
  <si>
    <t>DA</t>
  </si>
  <si>
    <t>GRANOLIO D.D.</t>
  </si>
  <si>
    <t xml:space="preserve">01244272 </t>
  </si>
  <si>
    <t>ZDENAČKA FARMA D.O.O.</t>
  </si>
  <si>
    <t>VELIKI ZDENCI</t>
  </si>
  <si>
    <t>02095777</t>
  </si>
  <si>
    <t>PRERADA ŽITARICA D.O.O.</t>
  </si>
  <si>
    <t>GRUBIŠNO POLJE</t>
  </si>
  <si>
    <t xml:space="preserve"> 02095696 </t>
  </si>
  <si>
    <t>ZDENKA - MLIJEČNI PROIZVODI D.O.O.</t>
  </si>
  <si>
    <t xml:space="preserve">01623982 </t>
  </si>
  <si>
    <t>ŽITAR D.O.O.</t>
  </si>
  <si>
    <t>DONJI MIHOLJAC</t>
  </si>
  <si>
    <t>01443119</t>
  </si>
  <si>
    <t>ŽITAR KONTO D.O.O.</t>
  </si>
  <si>
    <t>04212517</t>
  </si>
</sst>
</file>

<file path=xl/styles.xml><?xml version="1.0" encoding="utf-8"?>
<styleSheet xmlns="http://schemas.openxmlformats.org/spreadsheetml/2006/main">
  <numFmts count="4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_-&quot;£&quot;* #,##0_-;\-&quot;£&quot;* #,##0_-;_-&quot;£&quot;* &quot;-&quot;_-;_-@_-"/>
    <numFmt numFmtId="195" formatCode="_-* #,##0_-;\-* #,##0_-;_-* &quot;-&quot;_-;_-@_-"/>
    <numFmt numFmtId="196" formatCode="_-&quot;£&quot;* #,##0.00_-;\-&quot;£&quot;* #,##0.00_-;_-&quot;£&quot;* &quot;-&quot;??_-;_-@_-"/>
    <numFmt numFmtId="197" formatCode="_-* #,##0.00_-;\-* #,##0.00_-;_-* &quot;-&quot;??_-;_-@_-"/>
    <numFmt numFmtId="198" formatCode="#,##0;\(#,##0\)"/>
    <numFmt numFmtId="199" formatCode="#,##0;\ \(#,##0\);\-"/>
    <numFmt numFmtId="200" formatCode="#,##0;[Red]\ \(#,##0\);\-"/>
    <numFmt numFmtId="201" formatCode="_-* #,##0.0\ _k_n_-;\-* #,##0.0\ _k_n_-;_-* &quot;-&quot;??\ _k_n_-;_-@_-"/>
    <numFmt numFmtId="202" formatCode="_-* #,##0\ _k_n_-;\-* #,##0\ _k_n_-;_-* &quot;-&quot;??\ _k_n_-;_-@_-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hair"/>
      <right style="medium"/>
      <top style="hair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57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1" xfId="0" applyNumberFormat="1" applyFont="1" applyFill="1" applyBorder="1" applyAlignment="1" applyProtection="1">
      <alignment vertical="center"/>
      <protection locked="0"/>
    </xf>
    <xf numFmtId="167" fontId="2" fillId="0" borderId="12" xfId="0" applyNumberFormat="1" applyFont="1" applyFill="1" applyBorder="1" applyAlignment="1">
      <alignment horizontal="center" vertical="center"/>
    </xf>
    <xf numFmtId="0" fontId="3" fillId="0" borderId="0" xfId="65" applyFont="1" applyAlignment="1">
      <alignment/>
      <protection/>
    </xf>
    <xf numFmtId="0" fontId="0" fillId="0" borderId="0" xfId="65" applyFont="1" applyAlignment="1">
      <alignment/>
      <protection/>
    </xf>
    <xf numFmtId="0" fontId="3" fillId="0" borderId="13" xfId="65" applyFont="1" applyFill="1" applyBorder="1" applyAlignment="1" applyProtection="1">
      <alignment horizontal="center" vertical="center"/>
      <protection hidden="1" locked="0"/>
    </xf>
    <xf numFmtId="0" fontId="2" fillId="0" borderId="0" xfId="65" applyFont="1" applyFill="1" applyBorder="1" applyAlignment="1" applyProtection="1">
      <alignment horizontal="left" vertical="center"/>
      <protection hidden="1"/>
    </xf>
    <xf numFmtId="0" fontId="3" fillId="0" borderId="0" xfId="65" applyFont="1" applyFill="1" applyBorder="1" applyAlignment="1" applyProtection="1">
      <alignment vertical="center"/>
      <protection hidden="1"/>
    </xf>
    <xf numFmtId="0" fontId="3" fillId="0" borderId="0" xfId="65" applyFont="1" applyFill="1" applyBorder="1" applyAlignment="1" applyProtection="1">
      <alignment horizontal="center" vertical="center" wrapText="1"/>
      <protection hidden="1"/>
    </xf>
    <xf numFmtId="0" fontId="3" fillId="0" borderId="0" xfId="65" applyFont="1" applyBorder="1" applyAlignment="1" applyProtection="1">
      <alignment/>
      <protection hidden="1"/>
    </xf>
    <xf numFmtId="0" fontId="12" fillId="0" borderId="0" xfId="65" applyFont="1" applyBorder="1" applyAlignment="1" applyProtection="1">
      <alignment horizontal="right" vertical="center" wrapText="1"/>
      <protection hidden="1"/>
    </xf>
    <xf numFmtId="0" fontId="12" fillId="0" borderId="0" xfId="65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65" applyFont="1" applyFill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/>
      <protection hidden="1"/>
    </xf>
    <xf numFmtId="0" fontId="3" fillId="0" borderId="0" xfId="65" applyFont="1" applyBorder="1" applyAlignment="1" applyProtection="1">
      <alignment vertical="top"/>
      <protection hidden="1"/>
    </xf>
    <xf numFmtId="0" fontId="3" fillId="0" borderId="0" xfId="65" applyFont="1" applyBorder="1" applyAlignment="1" applyProtection="1">
      <alignment horizontal="right"/>
      <protection hidden="1"/>
    </xf>
    <xf numFmtId="0" fontId="2" fillId="0" borderId="0" xfId="65" applyFont="1" applyFill="1" applyBorder="1" applyAlignment="1" applyProtection="1">
      <alignment horizontal="right" vertical="center"/>
      <protection hidden="1" locked="0"/>
    </xf>
    <xf numFmtId="0" fontId="3" fillId="0" borderId="0" xfId="65" applyFont="1" applyBorder="1" applyAlignment="1" applyProtection="1">
      <alignment/>
      <protection hidden="1"/>
    </xf>
    <xf numFmtId="0" fontId="2" fillId="0" borderId="0" xfId="65" applyFont="1" applyBorder="1" applyAlignment="1" applyProtection="1">
      <alignment vertical="top"/>
      <protection hidden="1"/>
    </xf>
    <xf numFmtId="0" fontId="3" fillId="0" borderId="0" xfId="65" applyFont="1" applyFill="1" applyBorder="1" applyAlignment="1" applyProtection="1">
      <alignment/>
      <protection hidden="1"/>
    </xf>
    <xf numFmtId="0" fontId="3" fillId="0" borderId="0" xfId="65" applyFont="1" applyBorder="1" applyAlignment="1" applyProtection="1">
      <alignment horizontal="center" vertical="center"/>
      <protection hidden="1" locked="0"/>
    </xf>
    <xf numFmtId="0" fontId="3" fillId="0" borderId="0" xfId="65" applyFont="1" applyBorder="1" applyAlignment="1" applyProtection="1">
      <alignment wrapText="1"/>
      <protection hidden="1"/>
    </xf>
    <xf numFmtId="0" fontId="3" fillId="0" borderId="0" xfId="65" applyFont="1" applyBorder="1" applyAlignment="1" applyProtection="1">
      <alignment horizontal="right" vertical="top"/>
      <protection hidden="1"/>
    </xf>
    <xf numFmtId="0" fontId="3" fillId="0" borderId="0" xfId="65" applyFont="1" applyBorder="1" applyAlignment="1" applyProtection="1">
      <alignment horizontal="center" vertical="top"/>
      <protection hidden="1"/>
    </xf>
    <xf numFmtId="0" fontId="3" fillId="0" borderId="0" xfId="65" applyFont="1" applyBorder="1" applyAlignment="1" applyProtection="1">
      <alignment horizontal="center"/>
      <protection hidden="1"/>
    </xf>
    <xf numFmtId="0" fontId="3" fillId="0" borderId="0" xfId="65" applyFont="1" applyBorder="1" applyAlignment="1">
      <alignment/>
      <protection/>
    </xf>
    <xf numFmtId="0" fontId="3" fillId="0" borderId="0" xfId="65" applyFont="1" applyBorder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3" fillId="0" borderId="15" xfId="65" applyFont="1" applyBorder="1" applyAlignment="1" applyProtection="1">
      <alignment/>
      <protection hidden="1"/>
    </xf>
    <xf numFmtId="0" fontId="3" fillId="0" borderId="15" xfId="65" applyFont="1" applyBorder="1" applyAlignment="1">
      <alignment/>
      <protection/>
    </xf>
    <xf numFmtId="0" fontId="9" fillId="0" borderId="0" xfId="70">
      <alignment vertical="top"/>
      <protection/>
    </xf>
    <xf numFmtId="0" fontId="9" fillId="0" borderId="0" xfId="70" applyAlignment="1">
      <alignment/>
      <protection/>
    </xf>
    <xf numFmtId="0" fontId="16" fillId="0" borderId="0" xfId="70" applyFont="1" applyAlignment="1">
      <alignment/>
      <protection/>
    </xf>
    <xf numFmtId="0" fontId="10" fillId="0" borderId="0" xfId="70" applyFont="1" applyFill="1" applyBorder="1" applyAlignment="1">
      <alignment horizontal="center" vertical="center" wrapText="1"/>
      <protection/>
    </xf>
    <xf numFmtId="0" fontId="7" fillId="0" borderId="0" xfId="70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0" fontId="13" fillId="0" borderId="0" xfId="70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right" wrapText="1"/>
      <protection hidden="1"/>
    </xf>
    <xf numFmtId="0" fontId="3" fillId="0" borderId="0" xfId="65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2" xfId="0" applyNumberFormat="1" applyFont="1" applyFill="1" applyBorder="1" applyAlignment="1" applyProtection="1">
      <alignment vertical="center"/>
      <protection hidden="1"/>
    </xf>
    <xf numFmtId="0" fontId="0" fillId="0" borderId="16" xfId="0" applyFont="1" applyFill="1" applyBorder="1" applyAlignment="1">
      <alignment vertical="center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3" fontId="1" fillId="0" borderId="11" xfId="0" applyNumberFormat="1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70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7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70" applyFont="1" applyFill="1" applyBorder="1" applyAlignment="1">
      <alignment wrapText="1"/>
      <protection/>
    </xf>
    <xf numFmtId="0" fontId="2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/>
    </xf>
    <xf numFmtId="0" fontId="3" fillId="0" borderId="14" xfId="65" applyFont="1" applyBorder="1" applyAlignment="1">
      <alignment/>
      <protection/>
    </xf>
    <xf numFmtId="0" fontId="3" fillId="0" borderId="19" xfId="65" applyFont="1" applyBorder="1" applyAlignment="1">
      <alignment/>
      <protection/>
    </xf>
    <xf numFmtId="0" fontId="3" fillId="0" borderId="20" xfId="65" applyFont="1" applyFill="1" applyBorder="1" applyAlignment="1" applyProtection="1">
      <alignment horizontal="left" vertical="center" wrapText="1"/>
      <protection hidden="1"/>
    </xf>
    <xf numFmtId="0" fontId="3" fillId="0" borderId="13" xfId="65" applyFont="1" applyFill="1" applyBorder="1" applyAlignment="1" applyProtection="1">
      <alignment vertical="center"/>
      <protection hidden="1"/>
    </xf>
    <xf numFmtId="0" fontId="3" fillId="0" borderId="20" xfId="65" applyFont="1" applyBorder="1" applyAlignment="1" applyProtection="1">
      <alignment horizontal="left" vertical="center" wrapText="1"/>
      <protection hidden="1"/>
    </xf>
    <xf numFmtId="0" fontId="3" fillId="0" borderId="13" xfId="65" applyFont="1" applyBorder="1" applyAlignment="1" applyProtection="1">
      <alignment/>
      <protection hidden="1"/>
    </xf>
    <xf numFmtId="0" fontId="12" fillId="0" borderId="0" xfId="65" applyFont="1" applyBorder="1" applyAlignment="1" applyProtection="1">
      <alignment horizontal="right"/>
      <protection hidden="1"/>
    </xf>
    <xf numFmtId="0" fontId="3" fillId="0" borderId="20" xfId="65" applyFont="1" applyFill="1" applyBorder="1" applyAlignment="1" applyProtection="1">
      <alignment/>
      <protection hidden="1"/>
    </xf>
    <xf numFmtId="0" fontId="3" fillId="0" borderId="20" xfId="65" applyFont="1" applyBorder="1" applyAlignment="1" applyProtection="1">
      <alignment wrapText="1"/>
      <protection hidden="1"/>
    </xf>
    <xf numFmtId="0" fontId="3" fillId="0" borderId="13" xfId="65" applyFont="1" applyBorder="1" applyAlignment="1" applyProtection="1">
      <alignment horizontal="right"/>
      <protection hidden="1"/>
    </xf>
    <xf numFmtId="0" fontId="3" fillId="0" borderId="20" xfId="65" applyFont="1" applyBorder="1" applyAlignment="1" applyProtection="1">
      <alignment/>
      <protection hidden="1"/>
    </xf>
    <xf numFmtId="0" fontId="3" fillId="0" borderId="13" xfId="65" applyFont="1" applyBorder="1" applyAlignment="1" applyProtection="1">
      <alignment horizontal="right" wrapText="1"/>
      <protection hidden="1"/>
    </xf>
    <xf numFmtId="0" fontId="2" fillId="0" borderId="20" xfId="65" applyFont="1" applyFill="1" applyBorder="1" applyAlignment="1" applyProtection="1">
      <alignment horizontal="right" vertical="center"/>
      <protection hidden="1" locked="0"/>
    </xf>
    <xf numFmtId="0" fontId="3" fillId="0" borderId="20" xfId="65" applyFont="1" applyBorder="1" applyAlignment="1" applyProtection="1">
      <alignment vertical="top"/>
      <protection hidden="1"/>
    </xf>
    <xf numFmtId="0" fontId="3" fillId="0" borderId="20" xfId="65" applyFont="1" applyBorder="1" applyAlignment="1" applyProtection="1">
      <alignment horizontal="left" vertical="top" wrapText="1"/>
      <protection hidden="1"/>
    </xf>
    <xf numFmtId="0" fontId="3" fillId="0" borderId="13" xfId="65" applyFont="1" applyBorder="1" applyAlignment="1">
      <alignment/>
      <protection/>
    </xf>
    <xf numFmtId="0" fontId="3" fillId="0" borderId="13" xfId="65" applyFont="1" applyBorder="1" applyAlignment="1" applyProtection="1">
      <alignment horizontal="right" vertical="top"/>
      <protection hidden="1"/>
    </xf>
    <xf numFmtId="49" fontId="2" fillId="0" borderId="20" xfId="65" applyNumberFormat="1" applyFont="1" applyBorder="1" applyAlignment="1" applyProtection="1">
      <alignment horizontal="center" vertical="center"/>
      <protection hidden="1" locked="0"/>
    </xf>
    <xf numFmtId="0" fontId="3" fillId="0" borderId="13" xfId="65" applyFont="1" applyBorder="1" applyAlignment="1" applyProtection="1">
      <alignment horizontal="left" vertical="top"/>
      <protection hidden="1"/>
    </xf>
    <xf numFmtId="0" fontId="3" fillId="0" borderId="20" xfId="65" applyFont="1" applyBorder="1" applyAlignment="1" applyProtection="1">
      <alignment horizontal="left"/>
      <protection hidden="1"/>
    </xf>
    <xf numFmtId="0" fontId="3" fillId="0" borderId="19" xfId="65" applyFont="1" applyBorder="1" applyAlignment="1" applyProtection="1">
      <alignment/>
      <protection hidden="1"/>
    </xf>
    <xf numFmtId="0" fontId="3" fillId="0" borderId="13" xfId="65" applyFont="1" applyBorder="1" applyAlignment="1" applyProtection="1">
      <alignment horizontal="left"/>
      <protection hidden="1"/>
    </xf>
    <xf numFmtId="0" fontId="3" fillId="0" borderId="20" xfId="65" applyFont="1" applyFill="1" applyBorder="1" applyAlignment="1" applyProtection="1">
      <alignment vertical="center"/>
      <protection hidden="1"/>
    </xf>
    <xf numFmtId="0" fontId="13" fillId="0" borderId="20" xfId="70" applyFont="1" applyFill="1" applyBorder="1" applyAlignment="1" applyProtection="1">
      <alignment vertical="center"/>
      <protection hidden="1"/>
    </xf>
    <xf numFmtId="0" fontId="13" fillId="0" borderId="0" xfId="70" applyFont="1" applyBorder="1" applyAlignment="1" applyProtection="1">
      <alignment horizontal="left"/>
      <protection hidden="1"/>
    </xf>
    <xf numFmtId="0" fontId="9" fillId="0" borderId="0" xfId="70" applyBorder="1" applyAlignment="1">
      <alignment/>
      <protection/>
    </xf>
    <xf numFmtId="0" fontId="9" fillId="0" borderId="20" xfId="70" applyBorder="1" applyAlignment="1">
      <alignment/>
      <protection/>
    </xf>
    <xf numFmtId="0" fontId="2" fillId="0" borderId="13" xfId="65" applyFont="1" applyBorder="1" applyAlignment="1" applyProtection="1">
      <alignment vertical="center"/>
      <protection hidden="1"/>
    </xf>
    <xf numFmtId="0" fontId="3" fillId="0" borderId="21" xfId="65" applyFont="1" applyBorder="1" applyAlignment="1" applyProtection="1">
      <alignment/>
      <protection hidden="1"/>
    </xf>
    <xf numFmtId="0" fontId="3" fillId="0" borderId="22" xfId="65" applyFont="1" applyFill="1" applyBorder="1" applyAlignment="1" applyProtection="1">
      <alignment horizontal="right" vertical="top" wrapText="1"/>
      <protection hidden="1"/>
    </xf>
    <xf numFmtId="0" fontId="3" fillId="0" borderId="23" xfId="65" applyFont="1" applyFill="1" applyBorder="1" applyAlignment="1" applyProtection="1">
      <alignment horizontal="right" vertical="top" wrapText="1"/>
      <protection hidden="1"/>
    </xf>
    <xf numFmtId="0" fontId="3" fillId="0" borderId="23" xfId="65" applyFont="1" applyFill="1" applyBorder="1" applyAlignment="1" applyProtection="1">
      <alignment/>
      <protection hidden="1"/>
    </xf>
    <xf numFmtId="0" fontId="3" fillId="0" borderId="24" xfId="65" applyFont="1" applyFill="1" applyBorder="1" applyAlignment="1" applyProtection="1">
      <alignment/>
      <protection hidden="1"/>
    </xf>
    <xf numFmtId="14" fontId="2" fillId="0" borderId="18" xfId="65" applyNumberFormat="1" applyFont="1" applyFill="1" applyBorder="1" applyAlignment="1" applyProtection="1">
      <alignment horizontal="center" vertical="center"/>
      <protection hidden="1" locked="0"/>
    </xf>
    <xf numFmtId="1" fontId="2" fillId="0" borderId="17" xfId="65" applyNumberFormat="1" applyFont="1" applyFill="1" applyBorder="1" applyAlignment="1" applyProtection="1">
      <alignment horizontal="center" vertical="center"/>
      <protection hidden="1" locked="0"/>
    </xf>
    <xf numFmtId="3" fontId="2" fillId="0" borderId="17" xfId="65" applyNumberFormat="1" applyFont="1" applyFill="1" applyBorder="1" applyAlignment="1" applyProtection="1">
      <alignment horizontal="right" vertical="center"/>
      <protection hidden="1" locked="0"/>
    </xf>
    <xf numFmtId="0" fontId="2" fillId="0" borderId="17" xfId="65" applyFont="1" applyFill="1" applyBorder="1" applyAlignment="1" applyProtection="1">
      <alignment horizontal="center" vertical="center"/>
      <protection hidden="1" locked="0"/>
    </xf>
    <xf numFmtId="49" fontId="2" fillId="0" borderId="17" xfId="65" applyNumberFormat="1" applyFont="1" applyFill="1" applyBorder="1" applyAlignment="1" applyProtection="1">
      <alignment horizontal="right" vertical="center"/>
      <protection hidden="1" locked="0"/>
    </xf>
    <xf numFmtId="0" fontId="2" fillId="0" borderId="13" xfId="65" applyFont="1" applyFill="1" applyBorder="1" applyAlignment="1" applyProtection="1">
      <alignment horizontal="right" vertical="center"/>
      <protection hidden="1" locked="0"/>
    </xf>
    <xf numFmtId="0" fontId="3" fillId="0" borderId="0" xfId="65" applyFont="1" applyFill="1" applyBorder="1" applyAlignment="1">
      <alignment/>
      <protection/>
    </xf>
    <xf numFmtId="49" fontId="2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2" fillId="0" borderId="25" xfId="0" applyFont="1" applyFill="1" applyBorder="1" applyAlignment="1" applyProtection="1">
      <alignment horizontal="center" vertical="center" wrapText="1"/>
      <protection hidden="1"/>
    </xf>
    <xf numFmtId="167" fontId="2" fillId="0" borderId="26" xfId="0" applyNumberFormat="1" applyFont="1" applyFill="1" applyBorder="1" applyAlignment="1">
      <alignment horizontal="center" vertical="center"/>
    </xf>
    <xf numFmtId="167" fontId="2" fillId="0" borderId="27" xfId="0" applyNumberFormat="1" applyFont="1" applyFill="1" applyBorder="1" applyAlignment="1">
      <alignment horizontal="center" vertical="center"/>
    </xf>
    <xf numFmtId="167" fontId="2" fillId="0" borderId="28" xfId="0" applyNumberFormat="1" applyFont="1" applyFill="1" applyBorder="1" applyAlignment="1">
      <alignment horizontal="center" vertical="center"/>
    </xf>
    <xf numFmtId="167" fontId="2" fillId="0" borderId="29" xfId="0" applyNumberFormat="1" applyFont="1" applyFill="1" applyBorder="1" applyAlignment="1">
      <alignment horizontal="center" vertical="center"/>
    </xf>
    <xf numFmtId="0" fontId="6" fillId="0" borderId="25" xfId="0" applyFont="1" applyFill="1" applyBorder="1" applyAlignment="1" applyProtection="1">
      <alignment horizontal="center" vertical="center"/>
      <protection hidden="1"/>
    </xf>
    <xf numFmtId="3" fontId="1" fillId="0" borderId="12" xfId="62" applyNumberFormat="1" applyFont="1" applyFill="1" applyBorder="1" applyAlignment="1" applyProtection="1">
      <alignment vertical="center"/>
      <protection locked="0"/>
    </xf>
    <xf numFmtId="3" fontId="1" fillId="0" borderId="10" xfId="62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202" fontId="0" fillId="0" borderId="0" xfId="42" applyNumberFormat="1" applyFont="1" applyFill="1" applyAlignment="1">
      <alignment horizontal="right"/>
    </xf>
    <xf numFmtId="167" fontId="2" fillId="0" borderId="30" xfId="0" applyNumberFormat="1" applyFont="1" applyFill="1" applyBorder="1" applyAlignment="1">
      <alignment horizontal="center" vertical="center"/>
    </xf>
    <xf numFmtId="3" fontId="1" fillId="0" borderId="31" xfId="0" applyNumberFormat="1" applyFont="1" applyFill="1" applyBorder="1" applyAlignment="1" applyProtection="1">
      <alignment vertical="center"/>
      <protection hidden="1"/>
    </xf>
    <xf numFmtId="3" fontId="1" fillId="0" borderId="32" xfId="0" applyNumberFormat="1" applyFont="1" applyFill="1" applyBorder="1" applyAlignment="1" applyProtection="1">
      <alignment vertical="center"/>
      <protection locked="0"/>
    </xf>
    <xf numFmtId="3" fontId="1" fillId="0" borderId="32" xfId="0" applyNumberFormat="1" applyFont="1" applyFill="1" applyBorder="1" applyAlignment="1" applyProtection="1">
      <alignment vertical="center"/>
      <protection hidden="1"/>
    </xf>
    <xf numFmtId="3" fontId="1" fillId="33" borderId="32" xfId="0" applyNumberFormat="1" applyFont="1" applyFill="1" applyBorder="1" applyAlignment="1" applyProtection="1">
      <alignment vertical="center"/>
      <protection locked="0"/>
    </xf>
    <xf numFmtId="3" fontId="1" fillId="0" borderId="33" xfId="0" applyNumberFormat="1" applyFont="1" applyFill="1" applyBorder="1" applyAlignment="1" applyProtection="1">
      <alignment vertical="center"/>
      <protection hidden="1"/>
    </xf>
    <xf numFmtId="3" fontId="6" fillId="0" borderId="11" xfId="63" applyNumberFormat="1" applyFont="1" applyFill="1" applyBorder="1" applyAlignment="1" applyProtection="1">
      <alignment vertical="center"/>
      <protection hidden="1"/>
    </xf>
    <xf numFmtId="0" fontId="6" fillId="0" borderId="25" xfId="0" applyFont="1" applyFill="1" applyBorder="1" applyAlignment="1" applyProtection="1">
      <alignment horizontal="center" vertical="center" wrapText="1"/>
      <protection hidden="1"/>
    </xf>
    <xf numFmtId="0" fontId="6" fillId="0" borderId="34" xfId="0" applyFont="1" applyFill="1" applyBorder="1" applyAlignment="1" applyProtection="1">
      <alignment horizontal="center" vertical="center" wrapText="1"/>
      <protection hidden="1"/>
    </xf>
    <xf numFmtId="0" fontId="6" fillId="0" borderId="35" xfId="0" applyFont="1" applyFill="1" applyBorder="1" applyAlignment="1" applyProtection="1">
      <alignment horizontal="center" vertical="center" wrapText="1"/>
      <protection hidden="1"/>
    </xf>
    <xf numFmtId="3" fontId="1" fillId="0" borderId="31" xfId="0" applyNumberFormat="1" applyFont="1" applyFill="1" applyBorder="1" applyAlignment="1" applyProtection="1">
      <alignment vertical="center"/>
      <protection locked="0"/>
    </xf>
    <xf numFmtId="3" fontId="54" fillId="0" borderId="36" xfId="0" applyNumberFormat="1" applyFont="1" applyFill="1" applyBorder="1" applyAlignment="1">
      <alignment/>
    </xf>
    <xf numFmtId="3" fontId="1" fillId="0" borderId="33" xfId="0" applyNumberFormat="1" applyFont="1" applyFill="1" applyBorder="1" applyAlignment="1" applyProtection="1">
      <alignment vertical="center"/>
      <protection locked="0"/>
    </xf>
    <xf numFmtId="0" fontId="0" fillId="0" borderId="37" xfId="0" applyFill="1" applyBorder="1" applyAlignment="1">
      <alignment/>
    </xf>
    <xf numFmtId="167" fontId="2" fillId="0" borderId="38" xfId="0" applyNumberFormat="1" applyFont="1" applyFill="1" applyBorder="1" applyAlignment="1">
      <alignment horizontal="center" vertical="center"/>
    </xf>
    <xf numFmtId="3" fontId="1" fillId="0" borderId="38" xfId="0" applyNumberFormat="1" applyFont="1" applyFill="1" applyBorder="1" applyAlignment="1" applyProtection="1">
      <alignment vertical="center"/>
      <protection locked="0"/>
    </xf>
    <xf numFmtId="3" fontId="1" fillId="0" borderId="39" xfId="0" applyNumberFormat="1" applyFont="1" applyFill="1" applyBorder="1" applyAlignment="1" applyProtection="1">
      <alignment vertical="center"/>
      <protection locked="0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3" fontId="6" fillId="33" borderId="32" xfId="0" applyNumberFormat="1" applyFont="1" applyFill="1" applyBorder="1" applyAlignment="1" applyProtection="1">
      <alignment vertical="center"/>
      <protection hidden="1"/>
    </xf>
    <xf numFmtId="3" fontId="6" fillId="0" borderId="32" xfId="60" applyNumberFormat="1" applyFont="1" applyFill="1" applyBorder="1" applyAlignment="1" applyProtection="1">
      <alignment vertical="center"/>
      <protection hidden="1"/>
    </xf>
    <xf numFmtId="3" fontId="6" fillId="0" borderId="11" xfId="0" applyNumberFormat="1" applyFont="1" applyFill="1" applyBorder="1" applyAlignment="1" applyProtection="1">
      <alignment vertical="center"/>
      <protection hidden="1"/>
    </xf>
    <xf numFmtId="3" fontId="6" fillId="0" borderId="33" xfId="0" applyNumberFormat="1" applyFont="1" applyFill="1" applyBorder="1" applyAlignment="1" applyProtection="1">
      <alignment vertical="center"/>
      <protection hidden="1"/>
    </xf>
    <xf numFmtId="3" fontId="6" fillId="0" borderId="32" xfId="0" applyNumberFormat="1" applyFont="1" applyFill="1" applyBorder="1" applyAlignment="1" applyProtection="1">
      <alignment vertical="center"/>
      <protection hidden="1"/>
    </xf>
    <xf numFmtId="3" fontId="54" fillId="0" borderId="32" xfId="0" applyNumberFormat="1" applyFont="1" applyFill="1" applyBorder="1" applyAlignment="1" applyProtection="1">
      <alignment vertical="center"/>
      <protection locked="0"/>
    </xf>
    <xf numFmtId="3" fontId="1" fillId="0" borderId="39" xfId="0" applyNumberFormat="1" applyFont="1" applyFill="1" applyBorder="1" applyAlignment="1" applyProtection="1">
      <alignment vertical="center"/>
      <protection hidden="1"/>
    </xf>
    <xf numFmtId="0" fontId="6" fillId="0" borderId="18" xfId="0" applyFont="1" applyFill="1" applyBorder="1" applyAlignment="1">
      <alignment horizontal="center" vertical="center" wrapText="1"/>
    </xf>
    <xf numFmtId="3" fontId="1" fillId="0" borderId="4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ill="1" applyAlignment="1">
      <alignment/>
    </xf>
    <xf numFmtId="3" fontId="1" fillId="0" borderId="10" xfId="59" applyNumberFormat="1" applyFont="1" applyFill="1" applyBorder="1" applyAlignment="1" applyProtection="1">
      <alignment vertical="center"/>
      <protection locked="0"/>
    </xf>
    <xf numFmtId="3" fontId="1" fillId="0" borderId="10" xfId="59" applyNumberFormat="1" applyFont="1" applyFill="1" applyBorder="1" applyAlignment="1" applyProtection="1">
      <alignment vertical="center"/>
      <protection hidden="1"/>
    </xf>
    <xf numFmtId="3" fontId="54" fillId="0" borderId="10" xfId="59" applyNumberFormat="1" applyFont="1" applyFill="1" applyBorder="1" applyAlignment="1" applyProtection="1">
      <alignment vertical="center"/>
      <protection locked="0"/>
    </xf>
    <xf numFmtId="0" fontId="3" fillId="0" borderId="0" xfId="65" applyFont="1" applyBorder="1" applyAlignment="1" applyProtection="1">
      <alignment horizontal="right"/>
      <protection hidden="1"/>
    </xf>
    <xf numFmtId="0" fontId="3" fillId="0" borderId="0" xfId="65" applyFont="1" applyBorder="1" applyAlignment="1" applyProtection="1">
      <alignment vertical="top"/>
      <protection hidden="1"/>
    </xf>
    <xf numFmtId="0" fontId="3" fillId="0" borderId="0" xfId="65" applyFont="1" applyBorder="1" applyAlignment="1" applyProtection="1">
      <alignment vertical="top" wrapText="1"/>
      <protection hidden="1"/>
    </xf>
    <xf numFmtId="0" fontId="3" fillId="0" borderId="0" xfId="65" applyFont="1" applyBorder="1" applyAlignment="1" applyProtection="1">
      <alignment wrapText="1"/>
      <protection hidden="1"/>
    </xf>
    <xf numFmtId="0" fontId="3" fillId="0" borderId="0" xfId="65" applyFont="1" applyAlignment="1" applyProtection="1">
      <alignment horizontal="left" vertical="top" indent="2"/>
      <protection hidden="1"/>
    </xf>
    <xf numFmtId="0" fontId="3" fillId="0" borderId="0" xfId="65" applyFont="1" applyAlignment="1" applyProtection="1">
      <alignment horizontal="left" vertical="top" wrapText="1" indent="2"/>
      <protection hidden="1"/>
    </xf>
    <xf numFmtId="0" fontId="3" fillId="0" borderId="0" xfId="65" applyFont="1" applyBorder="1" applyAlignment="1" applyProtection="1">
      <alignment horizontal="right" vertical="top"/>
      <protection hidden="1"/>
    </xf>
    <xf numFmtId="0" fontId="3" fillId="0" borderId="0" xfId="65" applyFont="1" applyBorder="1" applyAlignment="1" applyProtection="1">
      <alignment horizontal="center" vertical="top"/>
      <protection hidden="1"/>
    </xf>
    <xf numFmtId="0" fontId="3" fillId="0" borderId="0" xfId="65" applyFont="1" applyBorder="1" applyAlignment="1" applyProtection="1">
      <alignment horizontal="center"/>
      <protection hidden="1"/>
    </xf>
    <xf numFmtId="3" fontId="1" fillId="33" borderId="10" xfId="0" applyNumberFormat="1" applyFont="1" applyFill="1" applyBorder="1" applyAlignment="1" applyProtection="1">
      <alignment vertical="center"/>
      <protection locked="0"/>
    </xf>
    <xf numFmtId="3" fontId="19" fillId="0" borderId="40" xfId="0" applyNumberFormat="1" applyFont="1" applyFill="1" applyBorder="1" applyAlignment="1">
      <alignment horizontal="right" wrapText="1"/>
    </xf>
    <xf numFmtId="3" fontId="6" fillId="0" borderId="35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3" fillId="0" borderId="23" xfId="65" applyFont="1" applyFill="1" applyBorder="1" applyAlignment="1" applyProtection="1">
      <alignment horizontal="center" vertical="top"/>
      <protection hidden="1"/>
    </xf>
    <xf numFmtId="0" fontId="3" fillId="0" borderId="23" xfId="65" applyFont="1" applyFill="1" applyBorder="1" applyAlignment="1" applyProtection="1">
      <alignment horizontal="center"/>
      <protection hidden="1"/>
    </xf>
    <xf numFmtId="0" fontId="3" fillId="0" borderId="13" xfId="65" applyFont="1" applyBorder="1" applyAlignment="1" applyProtection="1">
      <alignment horizontal="right" vertical="center" wrapText="1"/>
      <protection hidden="1"/>
    </xf>
    <xf numFmtId="0" fontId="3" fillId="0" borderId="20" xfId="65" applyFont="1" applyBorder="1" applyAlignment="1" applyProtection="1">
      <alignment horizontal="right" wrapText="1"/>
      <protection hidden="1"/>
    </xf>
    <xf numFmtId="49" fontId="4" fillId="0" borderId="22" xfId="55" applyNumberFormat="1" applyFill="1" applyBorder="1" applyAlignment="1" applyProtection="1">
      <alignment horizontal="left" vertical="center"/>
      <protection hidden="1" locked="0"/>
    </xf>
    <xf numFmtId="49" fontId="2" fillId="0" borderId="23" xfId="65" applyNumberFormat="1" applyFont="1" applyFill="1" applyBorder="1" applyAlignment="1" applyProtection="1">
      <alignment horizontal="left" vertical="center"/>
      <protection hidden="1" locked="0"/>
    </xf>
    <xf numFmtId="49" fontId="2" fillId="0" borderId="24" xfId="65" applyNumberFormat="1" applyFont="1" applyFill="1" applyBorder="1" applyAlignment="1" applyProtection="1">
      <alignment horizontal="left" vertical="center"/>
      <protection hidden="1" locked="0"/>
    </xf>
    <xf numFmtId="0" fontId="3" fillId="0" borderId="13" xfId="65" applyFont="1" applyBorder="1" applyAlignment="1" applyProtection="1">
      <alignment horizontal="right" vertical="center"/>
      <protection hidden="1"/>
    </xf>
    <xf numFmtId="0" fontId="3" fillId="0" borderId="20" xfId="65" applyFont="1" applyBorder="1" applyAlignment="1" applyProtection="1">
      <alignment horizontal="right"/>
      <protection hidden="1"/>
    </xf>
    <xf numFmtId="49" fontId="2" fillId="0" borderId="22" xfId="65" applyNumberFormat="1" applyFont="1" applyFill="1" applyBorder="1" applyAlignment="1" applyProtection="1">
      <alignment horizontal="left" vertical="center"/>
      <protection hidden="1" locked="0"/>
    </xf>
    <xf numFmtId="0" fontId="3" fillId="0" borderId="24" xfId="65" applyFont="1" applyFill="1" applyBorder="1" applyAlignment="1">
      <alignment horizontal="left" vertical="center"/>
      <protection/>
    </xf>
    <xf numFmtId="0" fontId="17" fillId="0" borderId="0" xfId="70" applyFont="1" applyBorder="1" applyAlignment="1" applyProtection="1">
      <alignment horizontal="left"/>
      <protection hidden="1"/>
    </xf>
    <xf numFmtId="0" fontId="18" fillId="0" borderId="0" xfId="70" applyFont="1" applyBorder="1" applyAlignment="1">
      <alignment/>
      <protection/>
    </xf>
    <xf numFmtId="0" fontId="13" fillId="0" borderId="0" xfId="70" applyFont="1" applyBorder="1" applyAlignment="1" applyProtection="1">
      <alignment horizontal="left"/>
      <protection hidden="1"/>
    </xf>
    <xf numFmtId="0" fontId="9" fillId="0" borderId="0" xfId="70" applyBorder="1" applyAlignment="1">
      <alignment/>
      <protection/>
    </xf>
    <xf numFmtId="0" fontId="9" fillId="0" borderId="20" xfId="70" applyBorder="1" applyAlignment="1">
      <alignment/>
      <protection/>
    </xf>
    <xf numFmtId="0" fontId="10" fillId="0" borderId="41" xfId="65" applyFont="1" applyBorder="1" applyAlignment="1">
      <alignment/>
      <protection/>
    </xf>
    <xf numFmtId="0" fontId="10" fillId="0" borderId="14" xfId="65" applyFont="1" applyBorder="1" applyAlignment="1">
      <alignment/>
      <protection/>
    </xf>
    <xf numFmtId="0" fontId="3" fillId="0" borderId="0" xfId="65" applyFont="1" applyBorder="1" applyAlignment="1" applyProtection="1">
      <alignment vertical="center"/>
      <protection hidden="1"/>
    </xf>
    <xf numFmtId="0" fontId="3" fillId="0" borderId="42" xfId="65" applyFont="1" applyBorder="1" applyAlignment="1" applyProtection="1">
      <alignment horizontal="center" vertical="top"/>
      <protection hidden="1"/>
    </xf>
    <xf numFmtId="0" fontId="3" fillId="0" borderId="42" xfId="65" applyFont="1" applyBorder="1" applyAlignment="1">
      <alignment horizontal="center"/>
      <protection/>
    </xf>
    <xf numFmtId="0" fontId="3" fillId="0" borderId="43" xfId="65" applyFont="1" applyBorder="1" applyAlignment="1">
      <alignment/>
      <protection/>
    </xf>
    <xf numFmtId="49" fontId="2" fillId="0" borderId="22" xfId="65" applyNumberFormat="1" applyFont="1" applyFill="1" applyBorder="1" applyAlignment="1" applyProtection="1">
      <alignment horizontal="center" vertical="center"/>
      <protection hidden="1" locked="0"/>
    </xf>
    <xf numFmtId="49" fontId="2" fillId="0" borderId="24" xfId="65" applyNumberFormat="1" applyFont="1" applyFill="1" applyBorder="1" applyAlignment="1" applyProtection="1">
      <alignment horizontal="center" vertical="center"/>
      <protection hidden="1" locked="0"/>
    </xf>
    <xf numFmtId="0" fontId="2" fillId="0" borderId="22" xfId="65" applyFont="1" applyFill="1" applyBorder="1" applyAlignment="1" applyProtection="1">
      <alignment horizontal="left" vertical="center"/>
      <protection hidden="1" locked="0"/>
    </xf>
    <xf numFmtId="0" fontId="3" fillId="0" borderId="23" xfId="65" applyFont="1" applyFill="1" applyBorder="1" applyAlignment="1">
      <alignment/>
      <protection/>
    </xf>
    <xf numFmtId="0" fontId="3" fillId="0" borderId="24" xfId="65" applyFont="1" applyFill="1" applyBorder="1" applyAlignment="1">
      <alignment/>
      <protection/>
    </xf>
    <xf numFmtId="0" fontId="3" fillId="0" borderId="0" xfId="65" applyFont="1" applyBorder="1" applyAlignment="1" applyProtection="1">
      <alignment horizontal="center" vertical="top"/>
      <protection hidden="1"/>
    </xf>
    <xf numFmtId="0" fontId="3" fillId="0" borderId="0" xfId="65" applyFont="1" applyBorder="1" applyAlignment="1" applyProtection="1">
      <alignment horizontal="center"/>
      <protection hidden="1"/>
    </xf>
    <xf numFmtId="0" fontId="3" fillId="0" borderId="14" xfId="65" applyFont="1" applyBorder="1" applyAlignment="1" applyProtection="1">
      <alignment horizontal="center"/>
      <protection hidden="1"/>
    </xf>
    <xf numFmtId="0" fontId="2" fillId="0" borderId="23" xfId="65" applyFont="1" applyFill="1" applyBorder="1" applyAlignment="1" applyProtection="1">
      <alignment horizontal="left" vertical="center"/>
      <protection hidden="1" locked="0"/>
    </xf>
    <xf numFmtId="0" fontId="2" fillId="0" borderId="24" xfId="65" applyFont="1" applyFill="1" applyBorder="1" applyAlignment="1" applyProtection="1">
      <alignment horizontal="left" vertical="center"/>
      <protection hidden="1" locked="0"/>
    </xf>
    <xf numFmtId="0" fontId="3" fillId="0" borderId="0" xfId="65" applyFont="1" applyBorder="1" applyAlignment="1" applyProtection="1">
      <alignment horizontal="center" vertical="top"/>
      <protection hidden="1"/>
    </xf>
    <xf numFmtId="0" fontId="3" fillId="0" borderId="0" xfId="65" applyFont="1" applyBorder="1" applyAlignment="1" applyProtection="1">
      <alignment horizontal="center"/>
      <protection hidden="1"/>
    </xf>
    <xf numFmtId="0" fontId="2" fillId="34" borderId="22" xfId="65" applyFont="1" applyFill="1" applyBorder="1" applyAlignment="1" applyProtection="1">
      <alignment horizontal="right" vertical="center"/>
      <protection hidden="1" locked="0"/>
    </xf>
    <xf numFmtId="0" fontId="3" fillId="0" borderId="23" xfId="65" applyFont="1" applyBorder="1" applyAlignment="1">
      <alignment/>
      <protection/>
    </xf>
    <xf numFmtId="0" fontId="3" fillId="0" borderId="24" xfId="65" applyFont="1" applyBorder="1" applyAlignment="1">
      <alignment/>
      <protection/>
    </xf>
    <xf numFmtId="49" fontId="2" fillId="34" borderId="22" xfId="65" applyNumberFormat="1" applyFont="1" applyFill="1" applyBorder="1" applyAlignment="1" applyProtection="1">
      <alignment horizontal="center" vertical="center"/>
      <protection hidden="1" locked="0"/>
    </xf>
    <xf numFmtId="49" fontId="2" fillId="0" borderId="24" xfId="65" applyNumberFormat="1" applyFont="1" applyBorder="1" applyAlignment="1" applyProtection="1">
      <alignment horizontal="center" vertical="center"/>
      <protection hidden="1" locked="0"/>
    </xf>
    <xf numFmtId="0" fontId="2" fillId="34" borderId="23" xfId="65" applyFont="1" applyFill="1" applyBorder="1" applyAlignment="1" applyProtection="1">
      <alignment horizontal="right" vertical="center"/>
      <protection hidden="1" locked="0"/>
    </xf>
    <xf numFmtId="0" fontId="2" fillId="34" borderId="24" xfId="65" applyFont="1" applyFill="1" applyBorder="1" applyAlignment="1" applyProtection="1">
      <alignment horizontal="right" vertical="center"/>
      <protection hidden="1" locked="0"/>
    </xf>
    <xf numFmtId="49" fontId="2" fillId="34" borderId="24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0" xfId="65" applyFont="1" applyBorder="1" applyAlignment="1" applyProtection="1">
      <alignment vertical="top" wrapText="1"/>
      <protection hidden="1"/>
    </xf>
    <xf numFmtId="0" fontId="3" fillId="0" borderId="0" xfId="65" applyFont="1" applyBorder="1" applyAlignment="1" applyProtection="1">
      <alignment wrapText="1"/>
      <protection hidden="1"/>
    </xf>
    <xf numFmtId="0" fontId="3" fillId="0" borderId="23" xfId="65" applyFont="1" applyFill="1" applyBorder="1" applyAlignment="1">
      <alignment horizontal="left"/>
      <protection/>
    </xf>
    <xf numFmtId="0" fontId="3" fillId="0" borderId="24" xfId="65" applyFont="1" applyFill="1" applyBorder="1" applyAlignment="1">
      <alignment horizontal="left"/>
      <protection/>
    </xf>
    <xf numFmtId="0" fontId="3" fillId="0" borderId="0" xfId="65" applyFont="1" applyBorder="1" applyAlignment="1" applyProtection="1">
      <alignment horizontal="right" vertical="center"/>
      <protection hidden="1"/>
    </xf>
    <xf numFmtId="0" fontId="3" fillId="0" borderId="13" xfId="65" applyFont="1" applyBorder="1" applyAlignment="1" applyProtection="1">
      <alignment horizontal="center" vertical="center"/>
      <protection hidden="1"/>
    </xf>
    <xf numFmtId="0" fontId="3" fillId="0" borderId="0" xfId="65" applyFont="1" applyBorder="1" applyAlignment="1">
      <alignment horizontal="center" vertical="center"/>
      <protection/>
    </xf>
    <xf numFmtId="0" fontId="3" fillId="0" borderId="0" xfId="65" applyFont="1" applyBorder="1" applyAlignment="1">
      <alignment horizontal="center"/>
      <protection/>
    </xf>
    <xf numFmtId="0" fontId="3" fillId="0" borderId="0" xfId="65" applyFont="1" applyBorder="1" applyAlignment="1">
      <alignment horizontal="center" vertical="center"/>
      <protection/>
    </xf>
    <xf numFmtId="0" fontId="3" fillId="0" borderId="0" xfId="65" applyFont="1" applyBorder="1" applyAlignment="1">
      <alignment vertical="center"/>
      <protection/>
    </xf>
    <xf numFmtId="0" fontId="3" fillId="0" borderId="0" xfId="65" applyFont="1" applyBorder="1" applyAlignment="1">
      <alignment horizontal="center"/>
      <protection/>
    </xf>
    <xf numFmtId="0" fontId="3" fillId="0" borderId="20" xfId="65" applyFont="1" applyBorder="1" applyAlignment="1">
      <alignment horizontal="center"/>
      <protection/>
    </xf>
    <xf numFmtId="0" fontId="4" fillId="0" borderId="22" xfId="55" applyFill="1" applyBorder="1" applyAlignment="1" applyProtection="1">
      <alignment/>
      <protection hidden="1" locked="0"/>
    </xf>
    <xf numFmtId="0" fontId="2" fillId="0" borderId="23" xfId="65" applyFont="1" applyFill="1" applyBorder="1" applyAlignment="1" applyProtection="1">
      <alignment/>
      <protection hidden="1" locked="0"/>
    </xf>
    <xf numFmtId="0" fontId="2" fillId="0" borderId="24" xfId="65" applyFont="1" applyFill="1" applyBorder="1" applyAlignment="1" applyProtection="1">
      <alignment/>
      <protection hidden="1" locked="0"/>
    </xf>
    <xf numFmtId="0" fontId="3" fillId="0" borderId="0" xfId="65" applyFont="1" applyBorder="1" applyAlignment="1" applyProtection="1">
      <alignment horizontal="right"/>
      <protection hidden="1"/>
    </xf>
    <xf numFmtId="0" fontId="3" fillId="0" borderId="23" xfId="65" applyFont="1" applyFill="1" applyBorder="1" applyAlignment="1">
      <alignment horizontal="left" vertical="center"/>
      <protection/>
    </xf>
    <xf numFmtId="1" fontId="2" fillId="0" borderId="22" xfId="65" applyNumberFormat="1" applyFont="1" applyFill="1" applyBorder="1" applyAlignment="1" applyProtection="1">
      <alignment horizontal="center" vertical="center"/>
      <protection hidden="1" locked="0"/>
    </xf>
    <xf numFmtId="1" fontId="2" fillId="0" borderId="24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0" xfId="65" applyFont="1" applyBorder="1" applyAlignment="1" applyProtection="1">
      <alignment horizontal="right" wrapText="1"/>
      <protection hidden="1"/>
    </xf>
    <xf numFmtId="0" fontId="3" fillId="0" borderId="13" xfId="65" applyFont="1" applyBorder="1" applyAlignment="1" applyProtection="1">
      <alignment horizontal="right" wrapText="1"/>
      <protection hidden="1"/>
    </xf>
    <xf numFmtId="0" fontId="2" fillId="0" borderId="13" xfId="65" applyFont="1" applyFill="1" applyBorder="1" applyAlignment="1" applyProtection="1">
      <alignment horizontal="left" vertical="center" wrapText="1"/>
      <protection hidden="1"/>
    </xf>
    <xf numFmtId="0" fontId="2" fillId="0" borderId="0" xfId="65" applyFont="1" applyFill="1" applyBorder="1" applyAlignment="1" applyProtection="1">
      <alignment horizontal="left" vertical="center" wrapText="1"/>
      <protection hidden="1"/>
    </xf>
    <xf numFmtId="0" fontId="2" fillId="0" borderId="20" xfId="65" applyFont="1" applyFill="1" applyBorder="1" applyAlignment="1" applyProtection="1">
      <alignment horizontal="left" vertical="center" wrapText="1"/>
      <protection hidden="1"/>
    </xf>
    <xf numFmtId="0" fontId="11" fillId="0" borderId="13" xfId="65" applyFont="1" applyBorder="1" applyAlignment="1" applyProtection="1">
      <alignment horizontal="center" vertical="center" wrapText="1"/>
      <protection hidden="1"/>
    </xf>
    <xf numFmtId="0" fontId="11" fillId="0" borderId="0" xfId="65" applyFont="1" applyBorder="1" applyAlignment="1" applyProtection="1">
      <alignment horizontal="center" vertical="center" wrapText="1"/>
      <protection hidden="1"/>
    </xf>
    <xf numFmtId="0" fontId="11" fillId="0" borderId="20" xfId="65" applyFont="1" applyBorder="1" applyAlignment="1" applyProtection="1">
      <alignment horizontal="center" vertical="center" wrapText="1"/>
      <protection hidden="1"/>
    </xf>
    <xf numFmtId="0" fontId="1" fillId="0" borderId="13" xfId="65" applyFont="1" applyBorder="1" applyAlignment="1" applyProtection="1">
      <alignment horizontal="right" vertical="center" wrapText="1"/>
      <protection hidden="1"/>
    </xf>
    <xf numFmtId="0" fontId="1" fillId="0" borderId="20" xfId="65" applyFont="1" applyBorder="1" applyAlignment="1" applyProtection="1">
      <alignment horizontal="right" wrapText="1"/>
      <protection hidden="1"/>
    </xf>
    <xf numFmtId="0" fontId="7" fillId="0" borderId="44" xfId="0" applyFont="1" applyFill="1" applyBorder="1" applyAlignment="1" applyProtection="1">
      <alignment horizontal="left" vertical="center" wrapText="1"/>
      <protection hidden="1"/>
    </xf>
    <xf numFmtId="0" fontId="7" fillId="0" borderId="23" xfId="0" applyFont="1" applyFill="1" applyBorder="1" applyAlignment="1" applyProtection="1">
      <alignment horizontal="left" vertical="center" wrapText="1"/>
      <protection hidden="1"/>
    </xf>
    <xf numFmtId="0" fontId="7" fillId="0" borderId="45" xfId="0" applyFont="1" applyFill="1" applyBorder="1" applyAlignment="1" applyProtection="1">
      <alignment horizontal="left" vertical="center" wrapText="1"/>
      <protection hidden="1"/>
    </xf>
    <xf numFmtId="0" fontId="2" fillId="0" borderId="46" xfId="0" applyFont="1" applyFill="1" applyBorder="1" applyAlignment="1" applyProtection="1">
      <alignment horizontal="center" vertical="center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46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47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6" fillId="0" borderId="34" xfId="0" applyFont="1" applyFill="1" applyBorder="1" applyAlignment="1" applyProtection="1">
      <alignment horizontal="center" vertical="center" wrapText="1"/>
      <protection hidden="1"/>
    </xf>
    <xf numFmtId="0" fontId="3" fillId="0" borderId="49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 indent="1"/>
    </xf>
    <xf numFmtId="0" fontId="3" fillId="0" borderId="50" xfId="0" applyFont="1" applyFill="1" applyBorder="1" applyAlignment="1">
      <alignment horizontal="left" vertical="center" wrapText="1" indent="1"/>
    </xf>
    <xf numFmtId="0" fontId="3" fillId="0" borderId="51" xfId="0" applyFont="1" applyFill="1" applyBorder="1" applyAlignment="1">
      <alignment horizontal="left" vertical="center" wrapText="1" indent="1"/>
    </xf>
    <xf numFmtId="0" fontId="2" fillId="0" borderId="49" xfId="0" applyFont="1" applyFill="1" applyBorder="1" applyAlignment="1">
      <alignment horizontal="left" vertical="center" wrapText="1" indent="1"/>
    </xf>
    <xf numFmtId="0" fontId="2" fillId="0" borderId="50" xfId="0" applyFont="1" applyFill="1" applyBorder="1" applyAlignment="1">
      <alignment horizontal="left" vertical="center" wrapText="1" indent="1"/>
    </xf>
    <xf numFmtId="0" fontId="2" fillId="0" borderId="51" xfId="0" applyFont="1" applyFill="1" applyBorder="1" applyAlignment="1">
      <alignment horizontal="left" vertical="center" wrapText="1" indent="1"/>
    </xf>
    <xf numFmtId="0" fontId="2" fillId="0" borderId="52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 indent="1"/>
    </xf>
    <xf numFmtId="0" fontId="3" fillId="0" borderId="56" xfId="0" applyFont="1" applyFill="1" applyBorder="1" applyAlignment="1">
      <alignment horizontal="left" vertical="center" wrapText="1" indent="1"/>
    </xf>
    <xf numFmtId="0" fontId="3" fillId="0" borderId="57" xfId="0" applyFont="1" applyFill="1" applyBorder="1" applyAlignment="1">
      <alignment horizontal="left" vertical="center" wrapText="1" indent="1"/>
    </xf>
    <xf numFmtId="0" fontId="7" fillId="0" borderId="58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59" xfId="0" applyFont="1" applyFill="1" applyBorder="1" applyAlignment="1" applyProtection="1">
      <alignment horizontal="center" vertical="top" wrapText="1"/>
      <protection hidden="1"/>
    </xf>
    <xf numFmtId="0" fontId="10" fillId="0" borderId="60" xfId="0" applyFont="1" applyFill="1" applyBorder="1" applyAlignment="1" applyProtection="1">
      <alignment horizontal="center" vertical="center" wrapText="1"/>
      <protection hidden="1"/>
    </xf>
    <xf numFmtId="0" fontId="10" fillId="0" borderId="42" xfId="0" applyFont="1" applyFill="1" applyBorder="1" applyAlignment="1" applyProtection="1">
      <alignment horizontal="center" vertical="center" wrapText="1"/>
      <protection hidden="1"/>
    </xf>
    <xf numFmtId="0" fontId="10" fillId="0" borderId="61" xfId="0" applyFont="1" applyFill="1" applyBorder="1" applyAlignment="1" applyProtection="1">
      <alignment horizontal="center" vertical="center" wrapText="1"/>
      <protection hidden="1"/>
    </xf>
    <xf numFmtId="0" fontId="2" fillId="0" borderId="62" xfId="0" applyFont="1" applyFill="1" applyBorder="1" applyAlignment="1">
      <alignment horizontal="left" vertical="center" wrapText="1" indent="1"/>
    </xf>
    <xf numFmtId="0" fontId="2" fillId="0" borderId="63" xfId="0" applyFont="1" applyFill="1" applyBorder="1" applyAlignment="1">
      <alignment horizontal="left" vertical="center" wrapText="1" indent="1"/>
    </xf>
    <xf numFmtId="0" fontId="2" fillId="0" borderId="64" xfId="0" applyFont="1" applyFill="1" applyBorder="1" applyAlignment="1">
      <alignment horizontal="left" vertical="center" wrapText="1" indent="1"/>
    </xf>
    <xf numFmtId="0" fontId="2" fillId="0" borderId="6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66" xfId="0" applyFont="1" applyFill="1" applyBorder="1" applyAlignment="1">
      <alignment horizontal="left" vertical="center" wrapText="1"/>
    </xf>
    <xf numFmtId="0" fontId="2" fillId="0" borderId="67" xfId="0" applyFont="1" applyFill="1" applyBorder="1" applyAlignment="1">
      <alignment horizontal="left" vertical="center" wrapText="1"/>
    </xf>
    <xf numFmtId="0" fontId="2" fillId="0" borderId="68" xfId="0" applyFont="1" applyFill="1" applyBorder="1" applyAlignment="1">
      <alignment horizontal="left" vertical="center" wrapText="1"/>
    </xf>
    <xf numFmtId="0" fontId="2" fillId="0" borderId="69" xfId="0" applyFont="1" applyFill="1" applyBorder="1" applyAlignment="1">
      <alignment horizontal="left" vertical="center" wrapText="1"/>
    </xf>
    <xf numFmtId="0" fontId="6" fillId="0" borderId="70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2" fillId="0" borderId="44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horizontal="left" vertical="center" wrapText="1"/>
    </xf>
    <xf numFmtId="0" fontId="7" fillId="0" borderId="44" xfId="0" applyFont="1" applyFill="1" applyBorder="1" applyAlignment="1" applyProtection="1">
      <alignment horizontal="center" vertical="top" wrapText="1"/>
      <protection hidden="1"/>
    </xf>
    <xf numFmtId="0" fontId="7" fillId="0" borderId="23" xfId="0" applyFont="1" applyFill="1" applyBorder="1" applyAlignment="1" applyProtection="1">
      <alignment horizontal="center" vertical="top" wrapText="1"/>
      <protection hidden="1"/>
    </xf>
    <xf numFmtId="0" fontId="7" fillId="0" borderId="45" xfId="0" applyFont="1" applyFill="1" applyBorder="1" applyAlignment="1" applyProtection="1">
      <alignment horizontal="center" vertical="top" wrapText="1"/>
      <protection hidden="1"/>
    </xf>
    <xf numFmtId="0" fontId="7" fillId="0" borderId="52" xfId="0" applyFont="1" applyFill="1" applyBorder="1" applyAlignment="1" applyProtection="1">
      <alignment vertical="center" wrapText="1"/>
      <protection hidden="1"/>
    </xf>
    <xf numFmtId="0" fontId="7" fillId="0" borderId="53" xfId="0" applyFont="1" applyFill="1" applyBorder="1" applyAlignment="1" applyProtection="1">
      <alignment vertical="center" wrapText="1"/>
      <protection hidden="1"/>
    </xf>
    <xf numFmtId="0" fontId="7" fillId="0" borderId="54" xfId="0" applyFont="1" applyFill="1" applyBorder="1" applyAlignment="1" applyProtection="1">
      <alignment vertical="center" wrapText="1"/>
      <protection hidden="1"/>
    </xf>
    <xf numFmtId="0" fontId="2" fillId="0" borderId="52" xfId="0" applyFont="1" applyFill="1" applyBorder="1" applyAlignment="1" applyProtection="1">
      <alignment horizontal="center" vertical="center" wrapText="1"/>
      <protection hidden="1"/>
    </xf>
    <xf numFmtId="0" fontId="2" fillId="0" borderId="53" xfId="0" applyFont="1" applyFill="1" applyBorder="1" applyAlignment="1" applyProtection="1">
      <alignment horizontal="center" vertical="center" wrapText="1"/>
      <protection hidden="1"/>
    </xf>
    <xf numFmtId="0" fontId="2" fillId="0" borderId="71" xfId="0" applyFont="1" applyFill="1" applyBorder="1" applyAlignment="1" applyProtection="1">
      <alignment horizontal="center" vertical="center" wrapText="1"/>
      <protection hidden="1"/>
    </xf>
    <xf numFmtId="0" fontId="2" fillId="0" borderId="72" xfId="0" applyFont="1" applyFill="1" applyBorder="1" applyAlignment="1">
      <alignment horizontal="left" vertical="center" wrapText="1"/>
    </xf>
    <xf numFmtId="0" fontId="2" fillId="0" borderId="73" xfId="0" applyFont="1" applyFill="1" applyBorder="1" applyAlignment="1">
      <alignment horizontal="left" vertical="center" wrapText="1"/>
    </xf>
    <xf numFmtId="0" fontId="2" fillId="0" borderId="74" xfId="0" applyFont="1" applyFill="1" applyBorder="1" applyAlignment="1">
      <alignment horizontal="left" vertical="center" wrapText="1"/>
    </xf>
    <xf numFmtId="0" fontId="0" fillId="0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8" fillId="0" borderId="75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/>
    </xf>
    <xf numFmtId="0" fontId="8" fillId="0" borderId="76" xfId="0" applyFont="1" applyFill="1" applyBorder="1" applyAlignment="1">
      <alignment vertical="center"/>
    </xf>
    <xf numFmtId="0" fontId="0" fillId="0" borderId="53" xfId="0" applyFont="1" applyFill="1" applyBorder="1" applyAlignment="1">
      <alignment horizontal="left" vertical="center" wrapText="1"/>
    </xf>
    <xf numFmtId="0" fontId="0" fillId="0" borderId="54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3" fillId="0" borderId="72" xfId="0" applyFont="1" applyFill="1" applyBorder="1" applyAlignment="1">
      <alignment horizontal="left" vertical="center" wrapText="1"/>
    </xf>
    <xf numFmtId="0" fontId="3" fillId="0" borderId="73" xfId="0" applyFont="1" applyFill="1" applyBorder="1" applyAlignment="1">
      <alignment horizontal="left" vertical="center" wrapText="1"/>
    </xf>
    <xf numFmtId="0" fontId="3" fillId="0" borderId="74" xfId="0" applyFont="1" applyFill="1" applyBorder="1" applyAlignment="1">
      <alignment horizontal="left" vertical="center" wrapText="1"/>
    </xf>
    <xf numFmtId="0" fontId="19" fillId="0" borderId="58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0" fontId="19" fillId="0" borderId="59" xfId="0" applyFont="1" applyFill="1" applyBorder="1" applyAlignment="1">
      <alignment vertical="center"/>
    </xf>
    <xf numFmtId="0" fontId="6" fillId="0" borderId="52" xfId="0" applyFont="1" applyFill="1" applyBorder="1" applyAlignment="1" applyProtection="1">
      <alignment vertical="center" wrapText="1"/>
      <protection hidden="1"/>
    </xf>
    <xf numFmtId="0" fontId="6" fillId="0" borderId="53" xfId="0" applyFont="1" applyFill="1" applyBorder="1" applyAlignment="1" applyProtection="1">
      <alignment vertical="center" wrapText="1"/>
      <protection hidden="1"/>
    </xf>
    <xf numFmtId="0" fontId="6" fillId="0" borderId="54" xfId="0" applyFont="1" applyFill="1" applyBorder="1" applyAlignment="1" applyProtection="1">
      <alignment vertical="center" wrapText="1"/>
      <protection hidden="1"/>
    </xf>
    <xf numFmtId="0" fontId="10" fillId="0" borderId="60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10" fillId="0" borderId="61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top" wrapText="1"/>
    </xf>
    <xf numFmtId="0" fontId="7" fillId="0" borderId="23" xfId="0" applyFont="1" applyFill="1" applyBorder="1" applyAlignment="1">
      <alignment horizontal="center" vertical="top" wrapText="1"/>
    </xf>
    <xf numFmtId="0" fontId="7" fillId="0" borderId="45" xfId="0" applyFont="1" applyFill="1" applyBorder="1" applyAlignment="1">
      <alignment horizontal="center" vertical="top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vertical="center" wrapText="1"/>
    </xf>
    <xf numFmtId="0" fontId="0" fillId="0" borderId="54" xfId="0" applyFont="1" applyFill="1" applyBorder="1" applyAlignment="1">
      <alignment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62" xfId="0" applyFont="1" applyFill="1" applyBorder="1" applyAlignment="1">
      <alignment horizontal="left" vertical="center" wrapText="1"/>
    </xf>
    <xf numFmtId="0" fontId="3" fillId="0" borderId="63" xfId="0" applyFont="1" applyFill="1" applyBorder="1" applyAlignment="1">
      <alignment horizontal="left" vertical="center" wrapText="1"/>
    </xf>
    <xf numFmtId="0" fontId="3" fillId="0" borderId="64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7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vertical="center" wrapText="1"/>
    </xf>
    <xf numFmtId="0" fontId="10" fillId="0" borderId="0" xfId="70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0" fillId="0" borderId="53" xfId="0" applyFont="1" applyFill="1" applyBorder="1" applyAlignment="1">
      <alignment vertical="center" wrapText="1"/>
    </xf>
    <xf numFmtId="0" fontId="0" fillId="0" borderId="71" xfId="0" applyFont="1" applyFill="1" applyBorder="1" applyAlignment="1">
      <alignment vertical="center" wrapText="1"/>
    </xf>
    <xf numFmtId="0" fontId="7" fillId="0" borderId="0" xfId="70" applyFont="1" applyFill="1" applyBorder="1" applyAlignment="1" applyProtection="1">
      <alignment horizontal="center" vertical="center"/>
      <protection hidden="1"/>
    </xf>
    <xf numFmtId="14" fontId="7" fillId="0" borderId="0" xfId="7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70" applyFont="1" applyFill="1" applyBorder="1" applyAlignment="1">
      <alignment vertical="center"/>
      <protection/>
    </xf>
    <xf numFmtId="0" fontId="2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10" fillId="0" borderId="0" xfId="70" applyFont="1" applyAlignment="1">
      <alignment/>
      <protection/>
    </xf>
    <xf numFmtId="0" fontId="15" fillId="0" borderId="0" xfId="70" applyFont="1" applyBorder="1" applyAlignment="1">
      <alignment horizontal="justify" vertical="top" wrapText="1"/>
      <protection/>
    </xf>
    <xf numFmtId="0" fontId="9" fillId="0" borderId="0" xfId="70" applyAlignment="1">
      <alignment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3 2" xfId="61"/>
    <cellStyle name="Normal 4" xfId="62"/>
    <cellStyle name="Normal 5" xfId="63"/>
    <cellStyle name="Normal 6" xfId="64"/>
    <cellStyle name="Normal_TFI-POD" xfId="65"/>
    <cellStyle name="Note" xfId="66"/>
    <cellStyle name="Obično_Knjiga2" xfId="67"/>
    <cellStyle name="Output" xfId="68"/>
    <cellStyle name="Percent" xfId="69"/>
    <cellStyle name="Style 1" xfId="70"/>
    <cellStyle name="Title" xfId="71"/>
    <cellStyle name="Total" xfId="72"/>
    <cellStyle name="Warning Text" xfId="73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ranolio@granolio.hr" TargetMode="External" /><Relationship Id="rId2" Type="http://schemas.openxmlformats.org/officeDocument/2006/relationships/hyperlink" Target="http://www.granolio.hr/" TargetMode="External" /><Relationship Id="rId3" Type="http://schemas.openxmlformats.org/officeDocument/2006/relationships/hyperlink" Target="mailto:jkordic@granolio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40">
      <selection activeCell="A30" sqref="A30:I40"/>
    </sheetView>
  </sheetViews>
  <sheetFormatPr defaultColWidth="9.28125" defaultRowHeight="12.75"/>
  <cols>
    <col min="1" max="1" width="9.28125" style="8" customWidth="1"/>
    <col min="2" max="2" width="13.00390625" style="8" customWidth="1"/>
    <col min="3" max="6" width="9.28125" style="8" customWidth="1"/>
    <col min="7" max="7" width="15.28125" style="8" customWidth="1"/>
    <col min="8" max="8" width="19.28125" style="8" customWidth="1"/>
    <col min="9" max="9" width="14.421875" style="8" customWidth="1"/>
    <col min="10" max="16384" width="9.28125" style="8" customWidth="1"/>
  </cols>
  <sheetData>
    <row r="1" spans="1:12" ht="15">
      <c r="A1" s="181" t="s">
        <v>213</v>
      </c>
      <c r="B1" s="182"/>
      <c r="C1" s="182"/>
      <c r="D1" s="63"/>
      <c r="E1" s="63"/>
      <c r="F1" s="63"/>
      <c r="G1" s="63"/>
      <c r="H1" s="63"/>
      <c r="I1" s="64"/>
      <c r="J1" s="7"/>
      <c r="K1" s="7"/>
      <c r="L1" s="7"/>
    </row>
    <row r="2" spans="1:12" ht="12.75">
      <c r="A2" s="228" t="s">
        <v>214</v>
      </c>
      <c r="B2" s="229"/>
      <c r="C2" s="229"/>
      <c r="D2" s="230"/>
      <c r="E2" s="96">
        <v>43101</v>
      </c>
      <c r="F2" s="9"/>
      <c r="G2" s="10" t="s">
        <v>215</v>
      </c>
      <c r="H2" s="96">
        <v>43373</v>
      </c>
      <c r="I2" s="65"/>
      <c r="J2" s="7"/>
      <c r="K2" s="7"/>
      <c r="L2" s="7"/>
    </row>
    <row r="3" spans="1:12" ht="12.75">
      <c r="A3" s="66"/>
      <c r="B3" s="11"/>
      <c r="C3" s="11"/>
      <c r="D3" s="11"/>
      <c r="E3" s="12"/>
      <c r="F3" s="12"/>
      <c r="G3" s="11"/>
      <c r="H3" s="11"/>
      <c r="I3" s="67"/>
      <c r="J3" s="7"/>
      <c r="K3" s="7"/>
      <c r="L3" s="7"/>
    </row>
    <row r="4" spans="1:12" ht="15">
      <c r="A4" s="231" t="s">
        <v>282</v>
      </c>
      <c r="B4" s="232"/>
      <c r="C4" s="232"/>
      <c r="D4" s="232"/>
      <c r="E4" s="232"/>
      <c r="F4" s="232"/>
      <c r="G4" s="232"/>
      <c r="H4" s="232"/>
      <c r="I4" s="233"/>
      <c r="J4" s="7"/>
      <c r="K4" s="7"/>
      <c r="L4" s="7"/>
    </row>
    <row r="5" spans="1:12" ht="12.75">
      <c r="A5" s="68"/>
      <c r="B5" s="13"/>
      <c r="C5" s="13"/>
      <c r="D5" s="13"/>
      <c r="E5" s="14"/>
      <c r="F5" s="69"/>
      <c r="G5" s="15"/>
      <c r="H5" s="16"/>
      <c r="I5" s="70"/>
      <c r="J5" s="7"/>
      <c r="K5" s="7"/>
      <c r="L5" s="7"/>
    </row>
    <row r="6" spans="1:12" ht="12.75">
      <c r="A6" s="172" t="s">
        <v>216</v>
      </c>
      <c r="B6" s="173"/>
      <c r="C6" s="187" t="s">
        <v>286</v>
      </c>
      <c r="D6" s="188"/>
      <c r="E6" s="25"/>
      <c r="F6" s="25"/>
      <c r="G6" s="25"/>
      <c r="H6" s="25"/>
      <c r="I6" s="71"/>
      <c r="J6" s="7"/>
      <c r="K6" s="7"/>
      <c r="L6" s="7"/>
    </row>
    <row r="7" spans="1:12" ht="12.75">
      <c r="A7" s="72"/>
      <c r="B7" s="19"/>
      <c r="C7" s="13"/>
      <c r="D7" s="13"/>
      <c r="E7" s="25"/>
      <c r="F7" s="25"/>
      <c r="G7" s="25"/>
      <c r="H7" s="25"/>
      <c r="I7" s="71"/>
      <c r="J7" s="7"/>
      <c r="K7" s="7"/>
      <c r="L7" s="7"/>
    </row>
    <row r="8" spans="1:12" ht="12.75">
      <c r="A8" s="234" t="s">
        <v>217</v>
      </c>
      <c r="B8" s="235"/>
      <c r="C8" s="187" t="s">
        <v>287</v>
      </c>
      <c r="D8" s="188"/>
      <c r="E8" s="25"/>
      <c r="F8" s="25"/>
      <c r="G8" s="25"/>
      <c r="H8" s="25"/>
      <c r="I8" s="73"/>
      <c r="J8" s="7"/>
      <c r="K8" s="7"/>
      <c r="L8" s="7"/>
    </row>
    <row r="9" spans="1:12" ht="12.75">
      <c r="A9" s="74"/>
      <c r="B9" s="44"/>
      <c r="C9" s="17"/>
      <c r="D9" s="23"/>
      <c r="E9" s="13"/>
      <c r="F9" s="13"/>
      <c r="G9" s="13"/>
      <c r="H9" s="13"/>
      <c r="I9" s="73"/>
      <c r="J9" s="7"/>
      <c r="K9" s="7"/>
      <c r="L9" s="7"/>
    </row>
    <row r="10" spans="1:12" ht="12.75">
      <c r="A10" s="167" t="s">
        <v>218</v>
      </c>
      <c r="B10" s="226"/>
      <c r="C10" s="187" t="s">
        <v>288</v>
      </c>
      <c r="D10" s="188"/>
      <c r="E10" s="13"/>
      <c r="F10" s="13"/>
      <c r="G10" s="13"/>
      <c r="H10" s="13"/>
      <c r="I10" s="73"/>
      <c r="J10" s="7"/>
      <c r="K10" s="7"/>
      <c r="L10" s="7"/>
    </row>
    <row r="11" spans="1:12" ht="12.75">
      <c r="A11" s="227"/>
      <c r="B11" s="226"/>
      <c r="C11" s="13"/>
      <c r="D11" s="13"/>
      <c r="E11" s="13"/>
      <c r="F11" s="13"/>
      <c r="G11" s="13"/>
      <c r="H11" s="13"/>
      <c r="I11" s="73"/>
      <c r="J11" s="7"/>
      <c r="K11" s="7"/>
      <c r="L11" s="7"/>
    </row>
    <row r="12" spans="1:12" ht="12.75">
      <c r="A12" s="172" t="s">
        <v>219</v>
      </c>
      <c r="B12" s="173"/>
      <c r="C12" s="189" t="s">
        <v>289</v>
      </c>
      <c r="D12" s="223"/>
      <c r="E12" s="223"/>
      <c r="F12" s="223"/>
      <c r="G12" s="223"/>
      <c r="H12" s="223"/>
      <c r="I12" s="175"/>
      <c r="J12" s="7"/>
      <c r="K12" s="7"/>
      <c r="L12" s="7"/>
    </row>
    <row r="13" spans="1:12" ht="12.75">
      <c r="A13" s="72"/>
      <c r="B13" s="19"/>
      <c r="C13" s="18"/>
      <c r="D13" s="13"/>
      <c r="E13" s="13"/>
      <c r="F13" s="13"/>
      <c r="G13" s="13"/>
      <c r="H13" s="13"/>
      <c r="I13" s="73"/>
      <c r="J13" s="7"/>
      <c r="K13" s="7"/>
      <c r="L13" s="7"/>
    </row>
    <row r="14" spans="1:12" ht="12.75">
      <c r="A14" s="172" t="s">
        <v>220</v>
      </c>
      <c r="B14" s="173"/>
      <c r="C14" s="224">
        <v>10000</v>
      </c>
      <c r="D14" s="225"/>
      <c r="E14" s="13"/>
      <c r="F14" s="189" t="s">
        <v>290</v>
      </c>
      <c r="G14" s="223"/>
      <c r="H14" s="223"/>
      <c r="I14" s="175"/>
      <c r="J14" s="7"/>
      <c r="K14" s="7"/>
      <c r="L14" s="7"/>
    </row>
    <row r="15" spans="1:12" ht="12.75">
      <c r="A15" s="72"/>
      <c r="B15" s="19"/>
      <c r="C15" s="13"/>
      <c r="D15" s="13"/>
      <c r="E15" s="13"/>
      <c r="F15" s="13"/>
      <c r="G15" s="13"/>
      <c r="H15" s="13"/>
      <c r="I15" s="73"/>
      <c r="J15" s="7"/>
      <c r="K15" s="7"/>
      <c r="L15" s="7"/>
    </row>
    <row r="16" spans="1:12" ht="12.75">
      <c r="A16" s="172" t="s">
        <v>221</v>
      </c>
      <c r="B16" s="173"/>
      <c r="C16" s="189" t="s">
        <v>291</v>
      </c>
      <c r="D16" s="223"/>
      <c r="E16" s="223"/>
      <c r="F16" s="223"/>
      <c r="G16" s="223"/>
      <c r="H16" s="223"/>
      <c r="I16" s="175"/>
      <c r="J16" s="7"/>
      <c r="K16" s="7"/>
      <c r="L16" s="7"/>
    </row>
    <row r="17" spans="1:12" ht="12.75">
      <c r="A17" s="72"/>
      <c r="B17" s="19"/>
      <c r="C17" s="13"/>
      <c r="D17" s="13"/>
      <c r="E17" s="13"/>
      <c r="F17" s="13"/>
      <c r="G17" s="13"/>
      <c r="H17" s="13"/>
      <c r="I17" s="73"/>
      <c r="J17" s="7"/>
      <c r="K17" s="7"/>
      <c r="L17" s="7"/>
    </row>
    <row r="18" spans="1:12" ht="12.75">
      <c r="A18" s="172" t="s">
        <v>222</v>
      </c>
      <c r="B18" s="173"/>
      <c r="C18" s="219" t="s">
        <v>292</v>
      </c>
      <c r="D18" s="220"/>
      <c r="E18" s="220"/>
      <c r="F18" s="220"/>
      <c r="G18" s="220"/>
      <c r="H18" s="220"/>
      <c r="I18" s="221"/>
      <c r="J18" s="7"/>
      <c r="K18" s="7"/>
      <c r="L18" s="7"/>
    </row>
    <row r="19" spans="1:12" ht="12.75">
      <c r="A19" s="72"/>
      <c r="B19" s="19"/>
      <c r="C19" s="18"/>
      <c r="D19" s="13"/>
      <c r="E19" s="13"/>
      <c r="F19" s="13"/>
      <c r="G19" s="13"/>
      <c r="H19" s="13"/>
      <c r="I19" s="73"/>
      <c r="J19" s="7"/>
      <c r="K19" s="7"/>
      <c r="L19" s="7"/>
    </row>
    <row r="20" spans="1:12" ht="12.75">
      <c r="A20" s="172" t="s">
        <v>223</v>
      </c>
      <c r="B20" s="173"/>
      <c r="C20" s="219" t="s">
        <v>293</v>
      </c>
      <c r="D20" s="220"/>
      <c r="E20" s="220"/>
      <c r="F20" s="220"/>
      <c r="G20" s="220"/>
      <c r="H20" s="220"/>
      <c r="I20" s="221"/>
      <c r="J20" s="7"/>
      <c r="K20" s="7"/>
      <c r="L20" s="7"/>
    </row>
    <row r="21" spans="1:12" ht="12.75">
      <c r="A21" s="72"/>
      <c r="B21" s="19"/>
      <c r="C21" s="18"/>
      <c r="D21" s="13"/>
      <c r="E21" s="13"/>
      <c r="F21" s="13"/>
      <c r="G21" s="13"/>
      <c r="H21" s="13"/>
      <c r="I21" s="73"/>
      <c r="J21" s="7"/>
      <c r="K21" s="7"/>
      <c r="L21" s="7"/>
    </row>
    <row r="22" spans="1:12" ht="12.75">
      <c r="A22" s="172" t="s">
        <v>224</v>
      </c>
      <c r="B22" s="173"/>
      <c r="C22" s="97">
        <v>133</v>
      </c>
      <c r="D22" s="189"/>
      <c r="E22" s="209"/>
      <c r="F22" s="210"/>
      <c r="G22" s="172"/>
      <c r="H22" s="222"/>
      <c r="I22" s="75"/>
      <c r="J22" s="7"/>
      <c r="K22" s="7"/>
      <c r="L22" s="7"/>
    </row>
    <row r="23" spans="1:12" ht="12.75">
      <c r="A23" s="72"/>
      <c r="B23" s="19"/>
      <c r="C23" s="13"/>
      <c r="D23" s="21"/>
      <c r="E23" s="21"/>
      <c r="F23" s="21"/>
      <c r="G23" s="21"/>
      <c r="H23" s="13"/>
      <c r="I23" s="73"/>
      <c r="J23" s="7"/>
      <c r="K23" s="7"/>
      <c r="L23" s="7"/>
    </row>
    <row r="24" spans="1:12" ht="12.75">
      <c r="A24" s="172" t="s">
        <v>225</v>
      </c>
      <c r="B24" s="173"/>
      <c r="C24" s="97">
        <v>21</v>
      </c>
      <c r="D24" s="189" t="s">
        <v>294</v>
      </c>
      <c r="E24" s="209"/>
      <c r="F24" s="209"/>
      <c r="G24" s="210"/>
      <c r="H24" s="45" t="s">
        <v>226</v>
      </c>
      <c r="I24" s="98">
        <v>423</v>
      </c>
      <c r="J24" s="7"/>
      <c r="K24" s="7"/>
      <c r="L24" s="7"/>
    </row>
    <row r="25" spans="1:12" ht="12.75">
      <c r="A25" s="72"/>
      <c r="B25" s="19"/>
      <c r="C25" s="13"/>
      <c r="D25" s="21"/>
      <c r="E25" s="21"/>
      <c r="F25" s="21"/>
      <c r="G25" s="19"/>
      <c r="H25" s="19" t="s">
        <v>283</v>
      </c>
      <c r="I25" s="76"/>
      <c r="J25" s="7"/>
      <c r="K25" s="7"/>
      <c r="L25" s="7"/>
    </row>
    <row r="26" spans="1:12" ht="12.75">
      <c r="A26" s="172" t="s">
        <v>227</v>
      </c>
      <c r="B26" s="173"/>
      <c r="C26" s="99" t="s">
        <v>307</v>
      </c>
      <c r="D26" s="22"/>
      <c r="E26" s="29"/>
      <c r="F26" s="21"/>
      <c r="G26" s="211" t="s">
        <v>228</v>
      </c>
      <c r="H26" s="173"/>
      <c r="I26" s="100" t="s">
        <v>295</v>
      </c>
      <c r="J26" s="7"/>
      <c r="K26" s="7"/>
      <c r="L26" s="7"/>
    </row>
    <row r="27" spans="1:12" ht="12.75">
      <c r="A27" s="72"/>
      <c r="B27" s="19"/>
      <c r="C27" s="13"/>
      <c r="D27" s="21"/>
      <c r="E27" s="21"/>
      <c r="F27" s="21"/>
      <c r="G27" s="21"/>
      <c r="H27" s="13"/>
      <c r="I27" s="77"/>
      <c r="J27" s="7"/>
      <c r="K27" s="7"/>
      <c r="L27" s="7"/>
    </row>
    <row r="28" spans="1:12" ht="12.75">
      <c r="A28" s="212" t="s">
        <v>229</v>
      </c>
      <c r="B28" s="213"/>
      <c r="C28" s="214"/>
      <c r="D28" s="214"/>
      <c r="E28" s="215" t="s">
        <v>230</v>
      </c>
      <c r="F28" s="216"/>
      <c r="G28" s="216"/>
      <c r="H28" s="217" t="s">
        <v>231</v>
      </c>
      <c r="I28" s="218"/>
      <c r="J28" s="7"/>
      <c r="K28" s="7"/>
      <c r="L28" s="7"/>
    </row>
    <row r="29" spans="1:12" ht="12.75">
      <c r="A29" s="78"/>
      <c r="B29" s="29"/>
      <c r="C29" s="29"/>
      <c r="D29" s="23"/>
      <c r="E29" s="13"/>
      <c r="F29" s="13"/>
      <c r="G29" s="13"/>
      <c r="H29" s="24"/>
      <c r="I29" s="77"/>
      <c r="J29" s="7"/>
      <c r="K29" s="7"/>
      <c r="L29" s="7"/>
    </row>
    <row r="30" spans="1:12" ht="12.75">
      <c r="A30" s="199" t="s">
        <v>308</v>
      </c>
      <c r="B30" s="200"/>
      <c r="C30" s="200"/>
      <c r="D30" s="201"/>
      <c r="E30" s="199" t="s">
        <v>290</v>
      </c>
      <c r="F30" s="200"/>
      <c r="G30" s="200"/>
      <c r="H30" s="202" t="s">
        <v>309</v>
      </c>
      <c r="I30" s="203"/>
      <c r="J30" s="7"/>
      <c r="K30" s="7"/>
      <c r="L30" s="7"/>
    </row>
    <row r="31" spans="1:12" ht="12.75">
      <c r="A31" s="152"/>
      <c r="B31" s="152"/>
      <c r="C31" s="153"/>
      <c r="D31" s="207"/>
      <c r="E31" s="207"/>
      <c r="F31" s="207"/>
      <c r="G31" s="208"/>
      <c r="H31" s="21"/>
      <c r="I31" s="156"/>
      <c r="J31" s="7"/>
      <c r="K31" s="7"/>
      <c r="L31" s="7"/>
    </row>
    <row r="32" spans="1:12" ht="12.75">
      <c r="A32" s="199" t="s">
        <v>310</v>
      </c>
      <c r="B32" s="200"/>
      <c r="C32" s="200"/>
      <c r="D32" s="201"/>
      <c r="E32" s="199" t="s">
        <v>311</v>
      </c>
      <c r="F32" s="200"/>
      <c r="G32" s="200"/>
      <c r="H32" s="202" t="s">
        <v>312</v>
      </c>
      <c r="I32" s="203"/>
      <c r="J32" s="7"/>
      <c r="K32" s="7"/>
      <c r="L32" s="7"/>
    </row>
    <row r="33" spans="1:12" ht="12.75">
      <c r="A33" s="152"/>
      <c r="B33" s="152"/>
      <c r="C33" s="153"/>
      <c r="D33" s="154"/>
      <c r="E33" s="154"/>
      <c r="F33" s="154"/>
      <c r="G33" s="155"/>
      <c r="H33" s="21"/>
      <c r="I33" s="157"/>
      <c r="J33" s="7"/>
      <c r="K33" s="7"/>
      <c r="L33" s="7"/>
    </row>
    <row r="34" spans="1:12" ht="12.75">
      <c r="A34" s="199" t="s">
        <v>313</v>
      </c>
      <c r="B34" s="200"/>
      <c r="C34" s="200"/>
      <c r="D34" s="201"/>
      <c r="E34" s="199" t="s">
        <v>314</v>
      </c>
      <c r="F34" s="200"/>
      <c r="G34" s="200"/>
      <c r="H34" s="202" t="s">
        <v>315</v>
      </c>
      <c r="I34" s="203"/>
      <c r="J34" s="7"/>
      <c r="K34" s="7"/>
      <c r="L34" s="7"/>
    </row>
    <row r="35" spans="1:12" ht="12.75">
      <c r="A35" s="152"/>
      <c r="B35" s="152"/>
      <c r="C35" s="153"/>
      <c r="D35" s="154"/>
      <c r="E35" s="154"/>
      <c r="F35" s="154"/>
      <c r="G35" s="155"/>
      <c r="H35" s="21"/>
      <c r="I35" s="157"/>
      <c r="J35" s="7"/>
      <c r="K35" s="7"/>
      <c r="L35" s="7"/>
    </row>
    <row r="36" spans="1:12" ht="12.75">
      <c r="A36" s="199" t="s">
        <v>316</v>
      </c>
      <c r="B36" s="200"/>
      <c r="C36" s="200"/>
      <c r="D36" s="201"/>
      <c r="E36" s="199" t="s">
        <v>311</v>
      </c>
      <c r="F36" s="200"/>
      <c r="G36" s="200"/>
      <c r="H36" s="202" t="s">
        <v>317</v>
      </c>
      <c r="I36" s="203"/>
      <c r="J36" s="7"/>
      <c r="K36" s="7"/>
      <c r="L36" s="7"/>
    </row>
    <row r="37" spans="1:12" ht="12.75">
      <c r="A37" s="158"/>
      <c r="B37" s="158"/>
      <c r="C37" s="197"/>
      <c r="D37" s="198"/>
      <c r="E37" s="21"/>
      <c r="F37" s="197"/>
      <c r="G37" s="198"/>
      <c r="H37" s="21"/>
      <c r="I37" s="21"/>
      <c r="J37" s="7"/>
      <c r="K37" s="7"/>
      <c r="L37" s="7"/>
    </row>
    <row r="38" spans="1:12" ht="12.75">
      <c r="A38" s="199" t="s">
        <v>318</v>
      </c>
      <c r="B38" s="200"/>
      <c r="C38" s="200"/>
      <c r="D38" s="201"/>
      <c r="E38" s="199" t="s">
        <v>319</v>
      </c>
      <c r="F38" s="200"/>
      <c r="G38" s="200"/>
      <c r="H38" s="202" t="s">
        <v>320</v>
      </c>
      <c r="I38" s="203"/>
      <c r="J38" s="7"/>
      <c r="K38" s="7"/>
      <c r="L38" s="7"/>
    </row>
    <row r="39" spans="1:12" ht="12.75">
      <c r="A39" s="158"/>
      <c r="B39" s="158"/>
      <c r="C39" s="159"/>
      <c r="D39" s="160"/>
      <c r="E39" s="21"/>
      <c r="F39" s="159"/>
      <c r="G39" s="160"/>
      <c r="H39" s="21"/>
      <c r="I39" s="21"/>
      <c r="J39" s="7"/>
      <c r="K39" s="7"/>
      <c r="L39" s="7"/>
    </row>
    <row r="40" spans="1:12" ht="12.75">
      <c r="A40" s="199" t="s">
        <v>321</v>
      </c>
      <c r="B40" s="204"/>
      <c r="C40" s="204"/>
      <c r="D40" s="205"/>
      <c r="E40" s="199" t="s">
        <v>319</v>
      </c>
      <c r="F40" s="204"/>
      <c r="G40" s="205"/>
      <c r="H40" s="202" t="s">
        <v>322</v>
      </c>
      <c r="I40" s="206"/>
      <c r="J40" s="7"/>
      <c r="K40" s="7"/>
      <c r="L40" s="7"/>
    </row>
    <row r="41" spans="1:12" ht="12.75">
      <c r="A41" s="101"/>
      <c r="B41" s="29"/>
      <c r="C41" s="29"/>
      <c r="D41" s="29"/>
      <c r="E41" s="20"/>
      <c r="F41" s="102"/>
      <c r="G41" s="102"/>
      <c r="H41" s="103"/>
      <c r="I41" s="80"/>
      <c r="J41" s="7"/>
      <c r="K41" s="7"/>
      <c r="L41" s="7"/>
    </row>
    <row r="42" spans="1:12" ht="12.75">
      <c r="A42" s="79"/>
      <c r="B42" s="26"/>
      <c r="C42" s="27"/>
      <c r="D42" s="28"/>
      <c r="E42" s="13"/>
      <c r="F42" s="27"/>
      <c r="G42" s="28"/>
      <c r="H42" s="13"/>
      <c r="I42" s="73"/>
      <c r="J42" s="7"/>
      <c r="K42" s="7"/>
      <c r="L42" s="7"/>
    </row>
    <row r="43" spans="1:12" ht="12.75">
      <c r="A43" s="81"/>
      <c r="B43" s="30"/>
      <c r="C43" s="30"/>
      <c r="D43" s="17"/>
      <c r="E43" s="17"/>
      <c r="F43" s="30"/>
      <c r="G43" s="17"/>
      <c r="H43" s="17"/>
      <c r="I43" s="82"/>
      <c r="J43" s="7"/>
      <c r="K43" s="7"/>
      <c r="L43" s="7"/>
    </row>
    <row r="44" spans="1:12" ht="12.75">
      <c r="A44" s="167" t="s">
        <v>232</v>
      </c>
      <c r="B44" s="168"/>
      <c r="C44" s="187"/>
      <c r="D44" s="188"/>
      <c r="E44" s="23"/>
      <c r="F44" s="189"/>
      <c r="G44" s="190"/>
      <c r="H44" s="190"/>
      <c r="I44" s="191"/>
      <c r="J44" s="7"/>
      <c r="K44" s="7"/>
      <c r="L44" s="7"/>
    </row>
    <row r="45" spans="1:12" ht="12.75">
      <c r="A45" s="79"/>
      <c r="B45" s="26"/>
      <c r="C45" s="192"/>
      <c r="D45" s="193"/>
      <c r="E45" s="13"/>
      <c r="F45" s="192"/>
      <c r="G45" s="194"/>
      <c r="H45" s="31"/>
      <c r="I45" s="83"/>
      <c r="J45" s="7"/>
      <c r="K45" s="7"/>
      <c r="L45" s="7"/>
    </row>
    <row r="46" spans="1:12" ht="12.75">
      <c r="A46" s="167" t="s">
        <v>233</v>
      </c>
      <c r="B46" s="168"/>
      <c r="C46" s="189" t="s">
        <v>297</v>
      </c>
      <c r="D46" s="195"/>
      <c r="E46" s="195"/>
      <c r="F46" s="195"/>
      <c r="G46" s="195"/>
      <c r="H46" s="195"/>
      <c r="I46" s="196"/>
      <c r="J46" s="7"/>
      <c r="K46" s="7"/>
      <c r="L46" s="7"/>
    </row>
    <row r="47" spans="1:12" ht="12.75">
      <c r="A47" s="72"/>
      <c r="B47" s="19"/>
      <c r="C47" s="18" t="s">
        <v>234</v>
      </c>
      <c r="D47" s="13"/>
      <c r="E47" s="13"/>
      <c r="F47" s="13"/>
      <c r="G47" s="13"/>
      <c r="H47" s="13"/>
      <c r="I47" s="73"/>
      <c r="J47" s="7"/>
      <c r="K47" s="7"/>
      <c r="L47" s="7"/>
    </row>
    <row r="48" spans="1:12" ht="12.75">
      <c r="A48" s="167" t="s">
        <v>235</v>
      </c>
      <c r="B48" s="168"/>
      <c r="C48" s="174" t="s">
        <v>298</v>
      </c>
      <c r="D48" s="170"/>
      <c r="E48" s="171"/>
      <c r="F48" s="13"/>
      <c r="G48" s="45" t="s">
        <v>236</v>
      </c>
      <c r="H48" s="174" t="s">
        <v>299</v>
      </c>
      <c r="I48" s="171"/>
      <c r="J48" s="7"/>
      <c r="K48" s="7"/>
      <c r="L48" s="7"/>
    </row>
    <row r="49" spans="1:12" ht="12.75">
      <c r="A49" s="72"/>
      <c r="B49" s="19"/>
      <c r="C49" s="18"/>
      <c r="D49" s="13"/>
      <c r="E49" s="13"/>
      <c r="F49" s="13"/>
      <c r="G49" s="13"/>
      <c r="H49" s="13"/>
      <c r="I49" s="73"/>
      <c r="J49" s="7"/>
      <c r="K49" s="7"/>
      <c r="L49" s="7"/>
    </row>
    <row r="50" spans="1:12" ht="12.75">
      <c r="A50" s="167" t="s">
        <v>222</v>
      </c>
      <c r="B50" s="168"/>
      <c r="C50" s="169" t="s">
        <v>300</v>
      </c>
      <c r="D50" s="170"/>
      <c r="E50" s="170"/>
      <c r="F50" s="170"/>
      <c r="G50" s="170"/>
      <c r="H50" s="170"/>
      <c r="I50" s="171"/>
      <c r="J50" s="7"/>
      <c r="K50" s="7"/>
      <c r="L50" s="7"/>
    </row>
    <row r="51" spans="1:12" ht="12.75">
      <c r="A51" s="72"/>
      <c r="B51" s="19"/>
      <c r="C51" s="13"/>
      <c r="D51" s="13"/>
      <c r="E51" s="13"/>
      <c r="F51" s="13"/>
      <c r="G51" s="13"/>
      <c r="H51" s="13"/>
      <c r="I51" s="73"/>
      <c r="J51" s="7"/>
      <c r="K51" s="7"/>
      <c r="L51" s="7"/>
    </row>
    <row r="52" spans="1:12" ht="12.75">
      <c r="A52" s="172" t="s">
        <v>237</v>
      </c>
      <c r="B52" s="173"/>
      <c r="C52" s="174" t="s">
        <v>296</v>
      </c>
      <c r="D52" s="170"/>
      <c r="E52" s="170"/>
      <c r="F52" s="170"/>
      <c r="G52" s="170"/>
      <c r="H52" s="170"/>
      <c r="I52" s="175"/>
      <c r="J52" s="7"/>
      <c r="K52" s="7"/>
      <c r="L52" s="7"/>
    </row>
    <row r="53" spans="1:12" ht="12.75">
      <c r="A53" s="84"/>
      <c r="B53" s="17"/>
      <c r="C53" s="183" t="s">
        <v>238</v>
      </c>
      <c r="D53" s="183"/>
      <c r="E53" s="183"/>
      <c r="F53" s="183"/>
      <c r="G53" s="183"/>
      <c r="H53" s="183"/>
      <c r="I53" s="85"/>
      <c r="J53" s="7"/>
      <c r="K53" s="7"/>
      <c r="L53" s="7"/>
    </row>
    <row r="54" spans="1:12" ht="12.75">
      <c r="A54" s="84"/>
      <c r="B54" s="17"/>
      <c r="C54" s="32"/>
      <c r="D54" s="32"/>
      <c r="E54" s="32"/>
      <c r="F54" s="32"/>
      <c r="G54" s="32"/>
      <c r="H54" s="32"/>
      <c r="I54" s="85"/>
      <c r="J54" s="7"/>
      <c r="K54" s="7"/>
      <c r="L54" s="7"/>
    </row>
    <row r="55" spans="1:12" ht="12.75">
      <c r="A55" s="84"/>
      <c r="B55" s="176" t="s">
        <v>239</v>
      </c>
      <c r="C55" s="177"/>
      <c r="D55" s="177"/>
      <c r="E55" s="177"/>
      <c r="F55" s="43"/>
      <c r="G55" s="43"/>
      <c r="H55" s="43"/>
      <c r="I55" s="86"/>
      <c r="J55" s="7"/>
      <c r="K55" s="7"/>
      <c r="L55" s="7"/>
    </row>
    <row r="56" spans="1:12" ht="12.75">
      <c r="A56" s="84"/>
      <c r="B56" s="178" t="s">
        <v>271</v>
      </c>
      <c r="C56" s="179"/>
      <c r="D56" s="179"/>
      <c r="E56" s="179"/>
      <c r="F56" s="179"/>
      <c r="G56" s="179"/>
      <c r="H56" s="179"/>
      <c r="I56" s="180"/>
      <c r="J56" s="7"/>
      <c r="K56" s="7"/>
      <c r="L56" s="7"/>
    </row>
    <row r="57" spans="1:12" ht="12.75">
      <c r="A57" s="84"/>
      <c r="B57" s="178" t="s">
        <v>272</v>
      </c>
      <c r="C57" s="179"/>
      <c r="D57" s="179"/>
      <c r="E57" s="179"/>
      <c r="F57" s="179"/>
      <c r="G57" s="179"/>
      <c r="H57" s="179"/>
      <c r="I57" s="86"/>
      <c r="J57" s="7"/>
      <c r="K57" s="7"/>
      <c r="L57" s="7"/>
    </row>
    <row r="58" spans="1:12" ht="12.75">
      <c r="A58" s="84"/>
      <c r="B58" s="178" t="s">
        <v>273</v>
      </c>
      <c r="C58" s="179"/>
      <c r="D58" s="179"/>
      <c r="E58" s="179"/>
      <c r="F58" s="179"/>
      <c r="G58" s="179"/>
      <c r="H58" s="179"/>
      <c r="I58" s="180"/>
      <c r="J58" s="7"/>
      <c r="K58" s="7"/>
      <c r="L58" s="7"/>
    </row>
    <row r="59" spans="1:12" ht="12.75">
      <c r="A59" s="84"/>
      <c r="B59" s="178" t="s">
        <v>274</v>
      </c>
      <c r="C59" s="179"/>
      <c r="D59" s="179"/>
      <c r="E59" s="179"/>
      <c r="F59" s="179"/>
      <c r="G59" s="179"/>
      <c r="H59" s="179"/>
      <c r="I59" s="180"/>
      <c r="J59" s="7"/>
      <c r="K59" s="7"/>
      <c r="L59" s="7"/>
    </row>
    <row r="60" spans="1:12" ht="12.75">
      <c r="A60" s="84"/>
      <c r="B60" s="87"/>
      <c r="C60" s="88"/>
      <c r="D60" s="88"/>
      <c r="E60" s="88"/>
      <c r="F60" s="88"/>
      <c r="G60" s="88"/>
      <c r="H60" s="88"/>
      <c r="I60" s="89"/>
      <c r="J60" s="7"/>
      <c r="K60" s="7"/>
      <c r="L60" s="7"/>
    </row>
    <row r="61" spans="1:12" ht="13.5" thickBot="1">
      <c r="A61" s="90" t="s">
        <v>240</v>
      </c>
      <c r="B61" s="13"/>
      <c r="C61" s="13"/>
      <c r="D61" s="13"/>
      <c r="E61" s="13"/>
      <c r="F61" s="13"/>
      <c r="G61" s="33"/>
      <c r="H61" s="34"/>
      <c r="I61" s="91"/>
      <c r="J61" s="7"/>
      <c r="K61" s="7"/>
      <c r="L61" s="7"/>
    </row>
    <row r="62" spans="1:12" ht="12.75">
      <c r="A62" s="68"/>
      <c r="B62" s="13"/>
      <c r="C62" s="13"/>
      <c r="D62" s="13"/>
      <c r="E62" s="17" t="s">
        <v>241</v>
      </c>
      <c r="F62" s="29"/>
      <c r="G62" s="184" t="s">
        <v>242</v>
      </c>
      <c r="H62" s="185"/>
      <c r="I62" s="186"/>
      <c r="J62" s="7"/>
      <c r="K62" s="7"/>
      <c r="L62" s="7"/>
    </row>
    <row r="63" spans="1:12" ht="12.75">
      <c r="A63" s="92"/>
      <c r="B63" s="93"/>
      <c r="C63" s="94"/>
      <c r="D63" s="94"/>
      <c r="E63" s="94"/>
      <c r="F63" s="94"/>
      <c r="G63" s="165"/>
      <c r="H63" s="166"/>
      <c r="I63" s="95"/>
      <c r="J63" s="7"/>
      <c r="K63" s="7"/>
      <c r="L63" s="7"/>
    </row>
  </sheetData>
  <sheetProtection/>
  <protectedRanges>
    <protectedRange sqref="E2 H2 C6:D6 C8:D8 C10:D10 C12:I12 C14:D14 F14:I14 C16:I16 C18:I18 C20:I20 C24:G24 C22:F22 C26 I26" name="Range1"/>
    <protectedRange sqref="I24" name="Range1_1"/>
    <protectedRange sqref="A30:I30 A32:I32 A34:D34" name="Range1_1_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granolio@granolio.hr"/>
    <hyperlink ref="C20" r:id="rId2" display="www.granolio.hr"/>
    <hyperlink ref="C50" r:id="rId3" display="jkordic@granolio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view="pageBreakPreview" zoomScale="130" zoomScaleSheetLayoutView="130" zoomScalePageLayoutView="0" workbookViewId="0" topLeftCell="A1">
      <pane xSplit="8" ySplit="6" topLeftCell="I61" activePane="bottomRight" state="frozen"/>
      <selection pane="topLeft" activeCell="K51" sqref="K51"/>
      <selection pane="topRight" activeCell="K51" sqref="K51"/>
      <selection pane="bottomLeft" activeCell="K51" sqref="K51"/>
      <selection pane="bottomRight" activeCell="K74" sqref="K74"/>
    </sheetView>
  </sheetViews>
  <sheetFormatPr defaultColWidth="9.28125" defaultRowHeight="12.75"/>
  <cols>
    <col min="1" max="7" width="9.28125" style="46" customWidth="1"/>
    <col min="8" max="8" width="4.7109375" style="46" customWidth="1"/>
    <col min="9" max="9" width="9.28125" style="46" customWidth="1"/>
    <col min="10" max="10" width="12.57421875" style="46" customWidth="1"/>
    <col min="11" max="11" width="10.00390625" style="46" customWidth="1"/>
    <col min="12" max="12" width="11.140625" style="46" customWidth="1"/>
    <col min="13" max="13" width="10.28125" style="46" customWidth="1"/>
    <col min="14" max="14" width="11.140625" style="46" bestFit="1" customWidth="1"/>
    <col min="15" max="16384" width="9.28125" style="46" customWidth="1"/>
  </cols>
  <sheetData>
    <row r="1" spans="1:13" ht="12.75" customHeight="1">
      <c r="A1" s="268" t="s">
        <v>127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70"/>
    </row>
    <row r="2" spans="1:13" ht="12.75" customHeight="1">
      <c r="A2" s="265" t="s">
        <v>305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7"/>
    </row>
    <row r="3" spans="1:13" ht="12.75" customHeight="1">
      <c r="A3" s="236" t="s">
        <v>301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8"/>
    </row>
    <row r="4" spans="1:13" ht="23.25" customHeight="1">
      <c r="A4" s="239" t="s">
        <v>50</v>
      </c>
      <c r="B4" s="240"/>
      <c r="C4" s="240"/>
      <c r="D4" s="240"/>
      <c r="E4" s="240"/>
      <c r="F4" s="240"/>
      <c r="G4" s="240"/>
      <c r="H4" s="240"/>
      <c r="I4" s="104" t="s">
        <v>244</v>
      </c>
      <c r="J4" s="242" t="s">
        <v>284</v>
      </c>
      <c r="K4" s="242"/>
      <c r="L4" s="242" t="s">
        <v>285</v>
      </c>
      <c r="M4" s="249"/>
    </row>
    <row r="5" spans="1:13" ht="12.75">
      <c r="A5" s="239"/>
      <c r="B5" s="240"/>
      <c r="C5" s="240"/>
      <c r="D5" s="240"/>
      <c r="E5" s="240"/>
      <c r="F5" s="240"/>
      <c r="G5" s="240"/>
      <c r="H5" s="240"/>
      <c r="I5" s="104"/>
      <c r="J5" s="53" t="s">
        <v>279</v>
      </c>
      <c r="K5" s="53" t="s">
        <v>280</v>
      </c>
      <c r="L5" s="53" t="s">
        <v>279</v>
      </c>
      <c r="M5" s="124" t="s">
        <v>280</v>
      </c>
    </row>
    <row r="6" spans="1:13" ht="12.75">
      <c r="A6" s="241">
        <v>1</v>
      </c>
      <c r="B6" s="242"/>
      <c r="C6" s="242"/>
      <c r="D6" s="242"/>
      <c r="E6" s="242"/>
      <c r="F6" s="242"/>
      <c r="G6" s="242"/>
      <c r="H6" s="242"/>
      <c r="I6" s="109">
        <v>2</v>
      </c>
      <c r="J6" s="53">
        <v>3</v>
      </c>
      <c r="K6" s="53">
        <v>4</v>
      </c>
      <c r="L6" s="53">
        <v>5</v>
      </c>
      <c r="M6" s="124">
        <v>6</v>
      </c>
    </row>
    <row r="7" spans="1:14" ht="12.75">
      <c r="A7" s="243" t="s">
        <v>20</v>
      </c>
      <c r="B7" s="244"/>
      <c r="C7" s="244"/>
      <c r="D7" s="244"/>
      <c r="E7" s="244"/>
      <c r="F7" s="244"/>
      <c r="G7" s="244"/>
      <c r="H7" s="245"/>
      <c r="I7" s="105">
        <v>111</v>
      </c>
      <c r="J7" s="48">
        <f>SUM(J8:J9)</f>
        <v>426504772.71000004</v>
      </c>
      <c r="K7" s="48">
        <f>SUM(K8:K9)</f>
        <v>138732815</v>
      </c>
      <c r="L7" s="48">
        <f>SUM(L8:L9)</f>
        <v>381412586.73</v>
      </c>
      <c r="M7" s="117">
        <f>SUM(M8:M9)</f>
        <v>143308648.67</v>
      </c>
      <c r="N7" s="148"/>
    </row>
    <row r="8" spans="1:14" ht="12.75">
      <c r="A8" s="246" t="s">
        <v>125</v>
      </c>
      <c r="B8" s="247"/>
      <c r="C8" s="247"/>
      <c r="D8" s="247"/>
      <c r="E8" s="247"/>
      <c r="F8" s="247"/>
      <c r="G8" s="247"/>
      <c r="H8" s="248"/>
      <c r="I8" s="106">
        <v>112</v>
      </c>
      <c r="J8" s="149">
        <v>413171763.11</v>
      </c>
      <c r="K8" s="149">
        <v>133882650</v>
      </c>
      <c r="L8" s="149">
        <v>366964182.74</v>
      </c>
      <c r="M8" s="149">
        <v>136121315.79</v>
      </c>
      <c r="N8" s="148"/>
    </row>
    <row r="9" spans="1:14" ht="12.75">
      <c r="A9" s="246" t="s">
        <v>94</v>
      </c>
      <c r="B9" s="247"/>
      <c r="C9" s="247"/>
      <c r="D9" s="247"/>
      <c r="E9" s="247"/>
      <c r="F9" s="247"/>
      <c r="G9" s="247"/>
      <c r="H9" s="248"/>
      <c r="I9" s="106">
        <v>113</v>
      </c>
      <c r="J9" s="149">
        <v>13333009.6</v>
      </c>
      <c r="K9" s="149">
        <v>4850165</v>
      </c>
      <c r="L9" s="149">
        <v>14448403.99</v>
      </c>
      <c r="M9" s="149">
        <v>7187332.879999999</v>
      </c>
      <c r="N9" s="148"/>
    </row>
    <row r="10" spans="1:14" ht="12.75">
      <c r="A10" s="246" t="s">
        <v>7</v>
      </c>
      <c r="B10" s="247"/>
      <c r="C10" s="247"/>
      <c r="D10" s="247"/>
      <c r="E10" s="247"/>
      <c r="F10" s="247"/>
      <c r="G10" s="247"/>
      <c r="H10" s="248"/>
      <c r="I10" s="106">
        <v>114</v>
      </c>
      <c r="J10" s="47">
        <f>J11+J12+J16+J20+J21+J22+J25+J26</f>
        <v>437485370.65999997</v>
      </c>
      <c r="K10" s="47">
        <f>K11+K12+K16+K20+K21+K22+K25+K26</f>
        <v>137903918.66</v>
      </c>
      <c r="L10" s="47">
        <f>L11+L12+L16+L20+L21+L22+L25+L26</f>
        <v>384647052.73</v>
      </c>
      <c r="M10" s="119">
        <f>M11+M12+M16+M20+M21+M22+M25+M26</f>
        <v>143406174.78</v>
      </c>
      <c r="N10" s="148"/>
    </row>
    <row r="11" spans="1:14" ht="12.75">
      <c r="A11" s="246" t="s">
        <v>95</v>
      </c>
      <c r="B11" s="247"/>
      <c r="C11" s="247"/>
      <c r="D11" s="247"/>
      <c r="E11" s="247"/>
      <c r="F11" s="247"/>
      <c r="G11" s="247"/>
      <c r="H11" s="248"/>
      <c r="I11" s="106">
        <v>115</v>
      </c>
      <c r="J11" s="149">
        <v>-1894911</v>
      </c>
      <c r="K11" s="149">
        <v>3245425</v>
      </c>
      <c r="L11" s="149">
        <v>-2967033</v>
      </c>
      <c r="M11" s="149">
        <v>3763642</v>
      </c>
      <c r="N11" s="148"/>
    </row>
    <row r="12" spans="1:14" ht="12.75">
      <c r="A12" s="246" t="s">
        <v>16</v>
      </c>
      <c r="B12" s="247"/>
      <c r="C12" s="247"/>
      <c r="D12" s="247"/>
      <c r="E12" s="247"/>
      <c r="F12" s="247"/>
      <c r="G12" s="247"/>
      <c r="H12" s="248"/>
      <c r="I12" s="106">
        <v>116</v>
      </c>
      <c r="J12" s="47">
        <f>SUM(J13:J15)</f>
        <v>368774703.65999997</v>
      </c>
      <c r="K12" s="47">
        <f>SUM(K13:K15)</f>
        <v>113046552.66</v>
      </c>
      <c r="L12" s="47">
        <f>SUM(L13:L15)</f>
        <v>325244369.53999996</v>
      </c>
      <c r="M12" s="119">
        <f>SUM(M13:M15)</f>
        <v>119159897.60000001</v>
      </c>
      <c r="N12" s="148"/>
    </row>
    <row r="13" spans="1:14" ht="12.75">
      <c r="A13" s="250" t="s">
        <v>122</v>
      </c>
      <c r="B13" s="251"/>
      <c r="C13" s="251"/>
      <c r="D13" s="251"/>
      <c r="E13" s="251"/>
      <c r="F13" s="251"/>
      <c r="G13" s="251"/>
      <c r="H13" s="252"/>
      <c r="I13" s="106">
        <v>117</v>
      </c>
      <c r="J13" s="151">
        <v>199127781.53</v>
      </c>
      <c r="K13" s="151">
        <v>65035408.53</v>
      </c>
      <c r="L13" s="151">
        <v>223904765.71</v>
      </c>
      <c r="M13" s="151">
        <v>79732490.36000001</v>
      </c>
      <c r="N13" s="148"/>
    </row>
    <row r="14" spans="1:14" ht="12.75">
      <c r="A14" s="250" t="s">
        <v>123</v>
      </c>
      <c r="B14" s="251"/>
      <c r="C14" s="251"/>
      <c r="D14" s="251"/>
      <c r="E14" s="251"/>
      <c r="F14" s="251"/>
      <c r="G14" s="251"/>
      <c r="H14" s="252"/>
      <c r="I14" s="106">
        <v>118</v>
      </c>
      <c r="J14" s="151">
        <v>137119147.35</v>
      </c>
      <c r="K14" s="151">
        <v>37109904.349999994</v>
      </c>
      <c r="L14" s="151">
        <v>70557145.82</v>
      </c>
      <c r="M14" s="151">
        <v>26170127.819999993</v>
      </c>
      <c r="N14" s="148"/>
    </row>
    <row r="15" spans="1:14" ht="12.75">
      <c r="A15" s="250" t="s">
        <v>52</v>
      </c>
      <c r="B15" s="251"/>
      <c r="C15" s="251"/>
      <c r="D15" s="251"/>
      <c r="E15" s="251"/>
      <c r="F15" s="251"/>
      <c r="G15" s="251"/>
      <c r="H15" s="252"/>
      <c r="I15" s="106">
        <v>119</v>
      </c>
      <c r="J15" s="151">
        <v>32527774.78</v>
      </c>
      <c r="K15" s="151">
        <v>10901239.780000001</v>
      </c>
      <c r="L15" s="151">
        <v>30782458.01</v>
      </c>
      <c r="M15" s="151">
        <v>13257279.420000002</v>
      </c>
      <c r="N15" s="148"/>
    </row>
    <row r="16" spans="1:14" ht="12.75">
      <c r="A16" s="246" t="s">
        <v>17</v>
      </c>
      <c r="B16" s="247"/>
      <c r="C16" s="247"/>
      <c r="D16" s="247"/>
      <c r="E16" s="247"/>
      <c r="F16" s="247"/>
      <c r="G16" s="247"/>
      <c r="H16" s="248"/>
      <c r="I16" s="106">
        <v>120</v>
      </c>
      <c r="J16" s="150">
        <f>J17+J18+J19</f>
        <v>31427220</v>
      </c>
      <c r="K16" s="47">
        <f>SUM(K17:K19)</f>
        <v>9602101</v>
      </c>
      <c r="L16" s="47">
        <f>SUM(L17:L19)</f>
        <v>28219497.290000003</v>
      </c>
      <c r="M16" s="119">
        <f>SUM(M17:M19)</f>
        <v>9633564.000000002</v>
      </c>
      <c r="N16" s="148"/>
    </row>
    <row r="17" spans="1:14" ht="12.75">
      <c r="A17" s="250" t="s">
        <v>53</v>
      </c>
      <c r="B17" s="251"/>
      <c r="C17" s="251"/>
      <c r="D17" s="251"/>
      <c r="E17" s="251"/>
      <c r="F17" s="251"/>
      <c r="G17" s="251"/>
      <c r="H17" s="252"/>
      <c r="I17" s="106">
        <v>121</v>
      </c>
      <c r="J17" s="151">
        <v>19702246</v>
      </c>
      <c r="K17" s="151">
        <v>6133908</v>
      </c>
      <c r="L17" s="151">
        <v>18189446.76</v>
      </c>
      <c r="M17" s="151">
        <v>6227435.000000002</v>
      </c>
      <c r="N17" s="148"/>
    </row>
    <row r="18" spans="1:14" ht="12.75">
      <c r="A18" s="250" t="s">
        <v>54</v>
      </c>
      <c r="B18" s="251"/>
      <c r="C18" s="251"/>
      <c r="D18" s="251"/>
      <c r="E18" s="251"/>
      <c r="F18" s="251"/>
      <c r="G18" s="251"/>
      <c r="H18" s="252"/>
      <c r="I18" s="106">
        <v>122</v>
      </c>
      <c r="J18" s="151">
        <v>7084444</v>
      </c>
      <c r="K18" s="151">
        <v>2047036</v>
      </c>
      <c r="L18" s="151">
        <v>6050065.87</v>
      </c>
      <c r="M18" s="151">
        <v>2051607</v>
      </c>
      <c r="N18" s="148"/>
    </row>
    <row r="19" spans="1:14" ht="12.75">
      <c r="A19" s="250" t="s">
        <v>55</v>
      </c>
      <c r="B19" s="251"/>
      <c r="C19" s="251"/>
      <c r="D19" s="251"/>
      <c r="E19" s="251"/>
      <c r="F19" s="251"/>
      <c r="G19" s="251"/>
      <c r="H19" s="252"/>
      <c r="I19" s="106">
        <v>123</v>
      </c>
      <c r="J19" s="151">
        <v>4640530</v>
      </c>
      <c r="K19" s="151">
        <v>1421157</v>
      </c>
      <c r="L19" s="151">
        <v>3979984.66</v>
      </c>
      <c r="M19" s="151">
        <v>1354522</v>
      </c>
      <c r="N19" s="148"/>
    </row>
    <row r="20" spans="1:14" ht="12.75">
      <c r="A20" s="246" t="s">
        <v>96</v>
      </c>
      <c r="B20" s="247"/>
      <c r="C20" s="247"/>
      <c r="D20" s="247"/>
      <c r="E20" s="247"/>
      <c r="F20" s="247"/>
      <c r="G20" s="247"/>
      <c r="H20" s="248"/>
      <c r="I20" s="106">
        <v>124</v>
      </c>
      <c r="J20" s="151">
        <v>24107445</v>
      </c>
      <c r="K20" s="151">
        <v>7933008</v>
      </c>
      <c r="L20" s="151">
        <v>22958526.24</v>
      </c>
      <c r="M20" s="151">
        <v>7605884.999999998</v>
      </c>
      <c r="N20" s="148"/>
    </row>
    <row r="21" spans="1:14" ht="12.75">
      <c r="A21" s="246" t="s">
        <v>97</v>
      </c>
      <c r="B21" s="247"/>
      <c r="C21" s="247"/>
      <c r="D21" s="247"/>
      <c r="E21" s="247"/>
      <c r="F21" s="247"/>
      <c r="G21" s="247"/>
      <c r="H21" s="248"/>
      <c r="I21" s="106">
        <v>125</v>
      </c>
      <c r="J21" s="151">
        <v>5608608</v>
      </c>
      <c r="K21" s="151">
        <v>1676111</v>
      </c>
      <c r="L21" s="151">
        <v>4920388.86</v>
      </c>
      <c r="M21" s="151">
        <v>1446644.0000000005</v>
      </c>
      <c r="N21" s="148"/>
    </row>
    <row r="22" spans="1:14" ht="12.75">
      <c r="A22" s="246" t="s">
        <v>18</v>
      </c>
      <c r="B22" s="247"/>
      <c r="C22" s="247"/>
      <c r="D22" s="247"/>
      <c r="E22" s="247"/>
      <c r="F22" s="247"/>
      <c r="G22" s="247"/>
      <c r="H22" s="248"/>
      <c r="I22" s="106">
        <v>126</v>
      </c>
      <c r="J22" s="150">
        <f>J23+J24</f>
        <v>1377</v>
      </c>
      <c r="K22" s="47">
        <f>SUM(K23:K24)</f>
        <v>1377</v>
      </c>
      <c r="L22" s="47">
        <f>SUM(L23:L24)</f>
        <v>0</v>
      </c>
      <c r="M22" s="119">
        <f>SUM(M23:M24)</f>
        <v>0</v>
      </c>
      <c r="N22" s="148"/>
    </row>
    <row r="23" spans="1:14" ht="12.75">
      <c r="A23" s="250" t="s">
        <v>113</v>
      </c>
      <c r="B23" s="251"/>
      <c r="C23" s="251"/>
      <c r="D23" s="251"/>
      <c r="E23" s="251"/>
      <c r="F23" s="251"/>
      <c r="G23" s="251"/>
      <c r="H23" s="252"/>
      <c r="I23" s="106">
        <v>127</v>
      </c>
      <c r="J23" s="151">
        <v>0</v>
      </c>
      <c r="K23" s="4">
        <v>0</v>
      </c>
      <c r="L23" s="4">
        <v>0</v>
      </c>
      <c r="M23" s="118">
        <v>0</v>
      </c>
      <c r="N23" s="148"/>
    </row>
    <row r="24" spans="1:14" ht="12.75">
      <c r="A24" s="250" t="s">
        <v>114</v>
      </c>
      <c r="B24" s="251"/>
      <c r="C24" s="251"/>
      <c r="D24" s="251"/>
      <c r="E24" s="251"/>
      <c r="F24" s="251"/>
      <c r="G24" s="251"/>
      <c r="H24" s="252"/>
      <c r="I24" s="106">
        <v>128</v>
      </c>
      <c r="J24" s="151">
        <v>1377</v>
      </c>
      <c r="K24" s="151">
        <v>1377</v>
      </c>
      <c r="L24" s="4">
        <v>0</v>
      </c>
      <c r="M24" s="118">
        <v>0</v>
      </c>
      <c r="N24" s="148"/>
    </row>
    <row r="25" spans="1:14" ht="12.75">
      <c r="A25" s="246" t="s">
        <v>98</v>
      </c>
      <c r="B25" s="247"/>
      <c r="C25" s="247"/>
      <c r="D25" s="247"/>
      <c r="E25" s="247"/>
      <c r="F25" s="247"/>
      <c r="G25" s="247"/>
      <c r="H25" s="248"/>
      <c r="I25" s="106">
        <v>129</v>
      </c>
      <c r="J25" s="4">
        <v>0</v>
      </c>
      <c r="K25" s="4">
        <v>0</v>
      </c>
      <c r="L25" s="4">
        <v>0</v>
      </c>
      <c r="M25" s="118">
        <v>0</v>
      </c>
      <c r="N25" s="148"/>
    </row>
    <row r="26" spans="1:14" ht="12.75">
      <c r="A26" s="246" t="s">
        <v>41</v>
      </c>
      <c r="B26" s="247"/>
      <c r="C26" s="247"/>
      <c r="D26" s="247"/>
      <c r="E26" s="247"/>
      <c r="F26" s="247"/>
      <c r="G26" s="247"/>
      <c r="H26" s="248"/>
      <c r="I26" s="106">
        <v>130</v>
      </c>
      <c r="J26" s="151">
        <v>9460928</v>
      </c>
      <c r="K26" s="151">
        <v>2399344</v>
      </c>
      <c r="L26" s="151">
        <v>6271303.8</v>
      </c>
      <c r="M26" s="151">
        <v>1796542.1799999997</v>
      </c>
      <c r="N26" s="148"/>
    </row>
    <row r="27" spans="1:14" ht="12.75">
      <c r="A27" s="246" t="s">
        <v>178</v>
      </c>
      <c r="B27" s="247"/>
      <c r="C27" s="247"/>
      <c r="D27" s="247"/>
      <c r="E27" s="247"/>
      <c r="F27" s="247"/>
      <c r="G27" s="247"/>
      <c r="H27" s="248"/>
      <c r="I27" s="106">
        <v>131</v>
      </c>
      <c r="J27" s="150">
        <f>J28+J29+J32</f>
        <v>4441703</v>
      </c>
      <c r="K27" s="47">
        <f>SUM(K28:K32)</f>
        <v>728421</v>
      </c>
      <c r="L27" s="47">
        <f>SUM(L28:L32)</f>
        <v>2449493.98</v>
      </c>
      <c r="M27" s="119">
        <f>SUM(M28:M32)</f>
        <v>273817</v>
      </c>
      <c r="N27" s="148"/>
    </row>
    <row r="28" spans="1:14" ht="21.75" customHeight="1">
      <c r="A28" s="246" t="s">
        <v>192</v>
      </c>
      <c r="B28" s="247"/>
      <c r="C28" s="247"/>
      <c r="D28" s="247"/>
      <c r="E28" s="247"/>
      <c r="F28" s="247"/>
      <c r="G28" s="247"/>
      <c r="H28" s="248"/>
      <c r="I28" s="106">
        <v>132</v>
      </c>
      <c r="J28" s="149">
        <v>0</v>
      </c>
      <c r="K28" s="4"/>
      <c r="L28" s="4"/>
      <c r="M28" s="118"/>
      <c r="N28" s="148"/>
    </row>
    <row r="29" spans="1:14" ht="21.75" customHeight="1">
      <c r="A29" s="246" t="s">
        <v>128</v>
      </c>
      <c r="B29" s="247"/>
      <c r="C29" s="247"/>
      <c r="D29" s="247"/>
      <c r="E29" s="247"/>
      <c r="F29" s="247"/>
      <c r="G29" s="247"/>
      <c r="H29" s="248"/>
      <c r="I29" s="106">
        <v>133</v>
      </c>
      <c r="J29" s="149">
        <v>3302447</v>
      </c>
      <c r="K29" s="149">
        <v>672884</v>
      </c>
      <c r="L29" s="149">
        <v>2449493.98</v>
      </c>
      <c r="M29" s="149">
        <v>273817</v>
      </c>
      <c r="N29" s="148"/>
    </row>
    <row r="30" spans="1:14" ht="12.75">
      <c r="A30" s="246" t="s">
        <v>115</v>
      </c>
      <c r="B30" s="247"/>
      <c r="C30" s="247"/>
      <c r="D30" s="247"/>
      <c r="E30" s="247"/>
      <c r="F30" s="247"/>
      <c r="G30" s="247"/>
      <c r="H30" s="248"/>
      <c r="I30" s="106">
        <v>134</v>
      </c>
      <c r="J30" s="149"/>
      <c r="K30" s="4"/>
      <c r="L30" s="4"/>
      <c r="M30" s="118"/>
      <c r="N30" s="148"/>
    </row>
    <row r="31" spans="1:14" ht="12.75">
      <c r="A31" s="246" t="s">
        <v>188</v>
      </c>
      <c r="B31" s="247"/>
      <c r="C31" s="247"/>
      <c r="D31" s="247"/>
      <c r="E31" s="247"/>
      <c r="F31" s="247"/>
      <c r="G31" s="247"/>
      <c r="H31" s="248"/>
      <c r="I31" s="106">
        <v>135</v>
      </c>
      <c r="J31" s="149">
        <v>0</v>
      </c>
      <c r="K31" s="4"/>
      <c r="L31" s="4"/>
      <c r="M31" s="118"/>
      <c r="N31" s="148"/>
    </row>
    <row r="32" spans="1:14" ht="12.75">
      <c r="A32" s="246" t="s">
        <v>116</v>
      </c>
      <c r="B32" s="247"/>
      <c r="C32" s="247"/>
      <c r="D32" s="247"/>
      <c r="E32" s="247"/>
      <c r="F32" s="247"/>
      <c r="G32" s="247"/>
      <c r="H32" s="248"/>
      <c r="I32" s="106">
        <v>136</v>
      </c>
      <c r="J32" s="149">
        <v>1139256</v>
      </c>
      <c r="K32" s="149">
        <v>55537</v>
      </c>
      <c r="L32" s="149">
        <v>0</v>
      </c>
      <c r="M32" s="149">
        <v>0</v>
      </c>
      <c r="N32" s="148"/>
    </row>
    <row r="33" spans="1:14" ht="12.75">
      <c r="A33" s="246" t="s">
        <v>179</v>
      </c>
      <c r="B33" s="247"/>
      <c r="C33" s="247"/>
      <c r="D33" s="247"/>
      <c r="E33" s="247"/>
      <c r="F33" s="247"/>
      <c r="G33" s="247"/>
      <c r="H33" s="248"/>
      <c r="I33" s="106">
        <v>137</v>
      </c>
      <c r="J33" s="47">
        <f>SUM(J34:J37)</f>
        <v>24775358</v>
      </c>
      <c r="K33" s="47">
        <f>SUM(K34:K37)</f>
        <v>8632139</v>
      </c>
      <c r="L33" s="47">
        <f>SUM(L34:L37)</f>
        <v>3648195.7699999996</v>
      </c>
      <c r="M33" s="119">
        <f>SUM(M34:M37)</f>
        <v>1448492.25</v>
      </c>
      <c r="N33" s="148"/>
    </row>
    <row r="34" spans="1:14" ht="12.75">
      <c r="A34" s="246" t="s">
        <v>57</v>
      </c>
      <c r="B34" s="247"/>
      <c r="C34" s="247"/>
      <c r="D34" s="247"/>
      <c r="E34" s="247"/>
      <c r="F34" s="247"/>
      <c r="G34" s="247"/>
      <c r="H34" s="248"/>
      <c r="I34" s="106">
        <v>138</v>
      </c>
      <c r="J34" s="149"/>
      <c r="K34" s="4"/>
      <c r="L34" s="4"/>
      <c r="M34" s="118"/>
      <c r="N34" s="148"/>
    </row>
    <row r="35" spans="1:14" ht="19.5" customHeight="1">
      <c r="A35" s="246" t="s">
        <v>56</v>
      </c>
      <c r="B35" s="247"/>
      <c r="C35" s="247"/>
      <c r="D35" s="247"/>
      <c r="E35" s="247"/>
      <c r="F35" s="247"/>
      <c r="G35" s="247"/>
      <c r="H35" s="248"/>
      <c r="I35" s="106">
        <v>139</v>
      </c>
      <c r="J35" s="149">
        <v>24742630</v>
      </c>
      <c r="K35" s="149">
        <v>8630875</v>
      </c>
      <c r="L35" s="149">
        <v>3626060.7699999996</v>
      </c>
      <c r="M35" s="149">
        <v>1447968.25</v>
      </c>
      <c r="N35" s="148"/>
    </row>
    <row r="36" spans="1:14" ht="12.75">
      <c r="A36" s="246" t="s">
        <v>189</v>
      </c>
      <c r="B36" s="247"/>
      <c r="C36" s="247"/>
      <c r="D36" s="247"/>
      <c r="E36" s="247"/>
      <c r="F36" s="247"/>
      <c r="G36" s="247"/>
      <c r="H36" s="248"/>
      <c r="I36" s="106">
        <v>140</v>
      </c>
      <c r="J36" s="149"/>
      <c r="K36" s="149"/>
      <c r="L36" s="149"/>
      <c r="M36" s="149"/>
      <c r="N36" s="148"/>
    </row>
    <row r="37" spans="1:14" ht="12.75">
      <c r="A37" s="246" t="s">
        <v>58</v>
      </c>
      <c r="B37" s="247"/>
      <c r="C37" s="247"/>
      <c r="D37" s="247"/>
      <c r="E37" s="247"/>
      <c r="F37" s="247"/>
      <c r="G37" s="247"/>
      <c r="H37" s="248"/>
      <c r="I37" s="106">
        <v>141</v>
      </c>
      <c r="J37" s="149">
        <v>32728</v>
      </c>
      <c r="K37" s="149">
        <v>1264</v>
      </c>
      <c r="L37" s="149">
        <v>22135</v>
      </c>
      <c r="M37" s="149">
        <v>524</v>
      </c>
      <c r="N37" s="148"/>
    </row>
    <row r="38" spans="1:14" ht="12.75">
      <c r="A38" s="246" t="s">
        <v>163</v>
      </c>
      <c r="B38" s="247"/>
      <c r="C38" s="247"/>
      <c r="D38" s="247"/>
      <c r="E38" s="247"/>
      <c r="F38" s="247"/>
      <c r="G38" s="247"/>
      <c r="H38" s="248"/>
      <c r="I38" s="106">
        <v>142</v>
      </c>
      <c r="J38" s="4">
        <v>0</v>
      </c>
      <c r="K38" s="4">
        <v>0</v>
      </c>
      <c r="L38" s="4">
        <v>0</v>
      </c>
      <c r="M38" s="118">
        <v>0</v>
      </c>
      <c r="N38" s="148"/>
    </row>
    <row r="39" spans="1:14" ht="12.75">
      <c r="A39" s="246" t="s">
        <v>164</v>
      </c>
      <c r="B39" s="247"/>
      <c r="C39" s="247"/>
      <c r="D39" s="247"/>
      <c r="E39" s="247"/>
      <c r="F39" s="247"/>
      <c r="G39" s="247"/>
      <c r="H39" s="248"/>
      <c r="I39" s="106">
        <v>143</v>
      </c>
      <c r="J39" s="4">
        <v>0</v>
      </c>
      <c r="K39" s="4">
        <v>0</v>
      </c>
      <c r="L39" s="4">
        <v>0</v>
      </c>
      <c r="M39" s="118">
        <v>0</v>
      </c>
      <c r="N39" s="148"/>
    </row>
    <row r="40" spans="1:14" ht="12.75">
      <c r="A40" s="246" t="s">
        <v>190</v>
      </c>
      <c r="B40" s="247"/>
      <c r="C40" s="247"/>
      <c r="D40" s="247"/>
      <c r="E40" s="247"/>
      <c r="F40" s="247"/>
      <c r="G40" s="247"/>
      <c r="H40" s="248"/>
      <c r="I40" s="106">
        <v>144</v>
      </c>
      <c r="J40" s="4">
        <v>0</v>
      </c>
      <c r="K40" s="4">
        <v>0</v>
      </c>
      <c r="L40" s="4">
        <v>0</v>
      </c>
      <c r="M40" s="118">
        <v>0</v>
      </c>
      <c r="N40" s="148"/>
    </row>
    <row r="41" spans="1:14" ht="12.75">
      <c r="A41" s="246" t="s">
        <v>191</v>
      </c>
      <c r="B41" s="247"/>
      <c r="C41" s="247"/>
      <c r="D41" s="247"/>
      <c r="E41" s="247"/>
      <c r="F41" s="247"/>
      <c r="G41" s="247"/>
      <c r="H41" s="248"/>
      <c r="I41" s="106">
        <v>145</v>
      </c>
      <c r="J41" s="4">
        <v>0</v>
      </c>
      <c r="K41" s="4">
        <v>0</v>
      </c>
      <c r="L41" s="4">
        <v>0</v>
      </c>
      <c r="M41" s="118">
        <v>0</v>
      </c>
      <c r="N41" s="148"/>
    </row>
    <row r="42" spans="1:14" ht="12.75">
      <c r="A42" s="246" t="s">
        <v>180</v>
      </c>
      <c r="B42" s="247"/>
      <c r="C42" s="247"/>
      <c r="D42" s="247"/>
      <c r="E42" s="247"/>
      <c r="F42" s="247"/>
      <c r="G42" s="247"/>
      <c r="H42" s="248"/>
      <c r="I42" s="106">
        <v>146</v>
      </c>
      <c r="J42" s="47">
        <f>J7+J27+J38+J40</f>
        <v>430946475.71000004</v>
      </c>
      <c r="K42" s="47">
        <f>K7+K27+K38+K40</f>
        <v>139461236</v>
      </c>
      <c r="L42" s="47">
        <f>L7+L27+L38+L40</f>
        <v>383862080.71000004</v>
      </c>
      <c r="M42" s="119">
        <f>M7+M27+M38+M40</f>
        <v>143582465.67</v>
      </c>
      <c r="N42" s="148"/>
    </row>
    <row r="43" spans="1:14" ht="12.75">
      <c r="A43" s="246" t="s">
        <v>181</v>
      </c>
      <c r="B43" s="247"/>
      <c r="C43" s="247"/>
      <c r="D43" s="247"/>
      <c r="E43" s="247"/>
      <c r="F43" s="247"/>
      <c r="G43" s="247"/>
      <c r="H43" s="248"/>
      <c r="I43" s="106">
        <v>147</v>
      </c>
      <c r="J43" s="47">
        <f>J10+J33+J39+J41</f>
        <v>462260728.65999997</v>
      </c>
      <c r="K43" s="47">
        <f>K10+K33+K39+K41</f>
        <v>146536057.66</v>
      </c>
      <c r="L43" s="47">
        <f>L10+L33+L39+L41</f>
        <v>388295248.5</v>
      </c>
      <c r="M43" s="119">
        <f>M10+M33+M39+M41</f>
        <v>144854667.03</v>
      </c>
      <c r="N43" s="148"/>
    </row>
    <row r="44" spans="1:14" ht="12.75">
      <c r="A44" s="246" t="s">
        <v>201</v>
      </c>
      <c r="B44" s="247"/>
      <c r="C44" s="247"/>
      <c r="D44" s="247"/>
      <c r="E44" s="247"/>
      <c r="F44" s="247"/>
      <c r="G44" s="247"/>
      <c r="H44" s="248"/>
      <c r="I44" s="106">
        <v>148</v>
      </c>
      <c r="J44" s="47">
        <f>J42-J43</f>
        <v>-31314252.94999993</v>
      </c>
      <c r="K44" s="47">
        <f>K42-K43</f>
        <v>-7074821.659999996</v>
      </c>
      <c r="L44" s="47">
        <f>L42-L43</f>
        <v>-4433167.789999962</v>
      </c>
      <c r="M44" s="119">
        <f>M42-M43</f>
        <v>-1272201.3600000143</v>
      </c>
      <c r="N44" s="148"/>
    </row>
    <row r="45" spans="1:14" ht="12.75">
      <c r="A45" s="253" t="s">
        <v>183</v>
      </c>
      <c r="B45" s="254"/>
      <c r="C45" s="254"/>
      <c r="D45" s="254"/>
      <c r="E45" s="254"/>
      <c r="F45" s="254"/>
      <c r="G45" s="254"/>
      <c r="H45" s="255"/>
      <c r="I45" s="106">
        <v>149</v>
      </c>
      <c r="J45" s="47">
        <f>IF(J42&gt;J43,J42-J43,0)</f>
        <v>0</v>
      </c>
      <c r="K45" s="47">
        <f>IF(K42&gt;K43,K42-K43,0)</f>
        <v>0</v>
      </c>
      <c r="L45" s="47">
        <f>IF(L42&gt;L43,L42-L43,0)</f>
        <v>0</v>
      </c>
      <c r="M45" s="119">
        <f>IF(M42&gt;M43,M42-M43,0)</f>
        <v>0</v>
      </c>
      <c r="N45" s="148"/>
    </row>
    <row r="46" spans="1:14" ht="12.75">
      <c r="A46" s="253" t="s">
        <v>184</v>
      </c>
      <c r="B46" s="254"/>
      <c r="C46" s="254"/>
      <c r="D46" s="254"/>
      <c r="E46" s="254"/>
      <c r="F46" s="254"/>
      <c r="G46" s="254"/>
      <c r="H46" s="255"/>
      <c r="I46" s="106">
        <v>150</v>
      </c>
      <c r="J46" s="47">
        <f>IF(J43&gt;J42,J43-J42,0)</f>
        <v>31314252.94999993</v>
      </c>
      <c r="K46" s="47">
        <f>IF(K43&gt;K42,K43-K42,0)</f>
        <v>7074821.659999996</v>
      </c>
      <c r="L46" s="47">
        <f>IF(L43&gt;L42,L43-L42,0)</f>
        <v>4433167.789999962</v>
      </c>
      <c r="M46" s="119">
        <f>IF(M43&gt;M42,M43-M42,0)</f>
        <v>1272201.3600000143</v>
      </c>
      <c r="N46" s="148"/>
    </row>
    <row r="47" spans="1:14" ht="12.75">
      <c r="A47" s="246" t="s">
        <v>182</v>
      </c>
      <c r="B47" s="247"/>
      <c r="C47" s="247"/>
      <c r="D47" s="247"/>
      <c r="E47" s="247"/>
      <c r="F47" s="247"/>
      <c r="G47" s="247"/>
      <c r="H47" s="248"/>
      <c r="I47" s="106">
        <v>151</v>
      </c>
      <c r="J47" s="149"/>
      <c r="K47" s="4"/>
      <c r="L47" s="4">
        <v>0</v>
      </c>
      <c r="M47" s="118">
        <v>0</v>
      </c>
      <c r="N47" s="148"/>
    </row>
    <row r="48" spans="1:14" ht="12.75">
      <c r="A48" s="246" t="s">
        <v>202</v>
      </c>
      <c r="B48" s="247"/>
      <c r="C48" s="247"/>
      <c r="D48" s="247"/>
      <c r="E48" s="247"/>
      <c r="F48" s="247"/>
      <c r="G48" s="247"/>
      <c r="H48" s="248"/>
      <c r="I48" s="106">
        <v>152</v>
      </c>
      <c r="J48" s="47">
        <f>J44-J47</f>
        <v>-31314252.94999993</v>
      </c>
      <c r="K48" s="47">
        <f>K44-K47</f>
        <v>-7074821.659999996</v>
      </c>
      <c r="L48" s="47">
        <f>L44-L47</f>
        <v>-4433167.789999962</v>
      </c>
      <c r="M48" s="119">
        <f>M44-M47</f>
        <v>-1272201.3600000143</v>
      </c>
      <c r="N48" s="148"/>
    </row>
    <row r="49" spans="1:14" ht="12.75">
      <c r="A49" s="253" t="s">
        <v>160</v>
      </c>
      <c r="B49" s="254"/>
      <c r="C49" s="254"/>
      <c r="D49" s="254"/>
      <c r="E49" s="254"/>
      <c r="F49" s="254"/>
      <c r="G49" s="254"/>
      <c r="H49" s="255"/>
      <c r="I49" s="106">
        <v>153</v>
      </c>
      <c r="J49" s="47">
        <f>IF(J48&gt;0,J48,0)</f>
        <v>0</v>
      </c>
      <c r="K49" s="47">
        <f>IF(K48&gt;0,K48,0)</f>
        <v>0</v>
      </c>
      <c r="L49" s="47">
        <f>IF(L48&gt;0,L48,0)</f>
        <v>0</v>
      </c>
      <c r="M49" s="119">
        <f>IF(M48&gt;0,M48,0)</f>
        <v>0</v>
      </c>
      <c r="N49" s="148"/>
    </row>
    <row r="50" spans="1:14" ht="12.75">
      <c r="A50" s="262" t="s">
        <v>185</v>
      </c>
      <c r="B50" s="263"/>
      <c r="C50" s="263"/>
      <c r="D50" s="263"/>
      <c r="E50" s="263"/>
      <c r="F50" s="263"/>
      <c r="G50" s="263"/>
      <c r="H50" s="264"/>
      <c r="I50" s="108">
        <v>154</v>
      </c>
      <c r="J50" s="54">
        <f>IF(J48&lt;0,-J48,0)</f>
        <v>31314252.94999993</v>
      </c>
      <c r="K50" s="54">
        <f>IF(K48&lt;0,-K48,0)</f>
        <v>7074821.659999996</v>
      </c>
      <c r="L50" s="54">
        <f>IF(L48&lt;0,-L48,0)</f>
        <v>4433167.789999962</v>
      </c>
      <c r="M50" s="121">
        <f>IF(M48&lt;0,-M48,0)</f>
        <v>1272201.3600000143</v>
      </c>
      <c r="N50" s="148"/>
    </row>
    <row r="51" spans="1:14" ht="12.75" customHeight="1">
      <c r="A51" s="259" t="s">
        <v>277</v>
      </c>
      <c r="B51" s="260"/>
      <c r="C51" s="260"/>
      <c r="D51" s="260"/>
      <c r="E51" s="260"/>
      <c r="F51" s="260"/>
      <c r="G51" s="260"/>
      <c r="H51" s="260"/>
      <c r="I51" s="260"/>
      <c r="J51" s="260"/>
      <c r="K51" s="260"/>
      <c r="L51" s="260"/>
      <c r="M51" s="261"/>
      <c r="N51" s="148"/>
    </row>
    <row r="52" spans="1:14" ht="12.75" customHeight="1">
      <c r="A52" s="243" t="s">
        <v>155</v>
      </c>
      <c r="B52" s="244"/>
      <c r="C52" s="244"/>
      <c r="D52" s="244"/>
      <c r="E52" s="244"/>
      <c r="F52" s="244"/>
      <c r="G52" s="244"/>
      <c r="H52" s="244"/>
      <c r="I52" s="49"/>
      <c r="J52" s="49"/>
      <c r="K52" s="49"/>
      <c r="L52" s="49"/>
      <c r="M52" s="129"/>
      <c r="N52" s="148"/>
    </row>
    <row r="53" spans="1:14" ht="12.75">
      <c r="A53" s="256" t="s">
        <v>199</v>
      </c>
      <c r="B53" s="257"/>
      <c r="C53" s="257"/>
      <c r="D53" s="257"/>
      <c r="E53" s="257"/>
      <c r="F53" s="257"/>
      <c r="G53" s="257"/>
      <c r="H53" s="258"/>
      <c r="I53" s="1">
        <v>155</v>
      </c>
      <c r="J53" s="4">
        <v>-28986675.566999927</v>
      </c>
      <c r="K53" s="4">
        <v>-5952574.566999927</v>
      </c>
      <c r="L53" s="4">
        <v>-6788765.4005999565</v>
      </c>
      <c r="M53" s="118">
        <v>-2554892.1680999696</v>
      </c>
      <c r="N53" s="148"/>
    </row>
    <row r="54" spans="1:14" ht="12.75">
      <c r="A54" s="256" t="s">
        <v>200</v>
      </c>
      <c r="B54" s="257"/>
      <c r="C54" s="257"/>
      <c r="D54" s="257"/>
      <c r="E54" s="257"/>
      <c r="F54" s="257"/>
      <c r="G54" s="257"/>
      <c r="H54" s="258"/>
      <c r="I54" s="1">
        <v>156</v>
      </c>
      <c r="J54" s="4">
        <v>-2327576.433</v>
      </c>
      <c r="K54" s="4">
        <v>-1122246.4330000002</v>
      </c>
      <c r="L54" s="4">
        <v>2355597.4806</v>
      </c>
      <c r="M54" s="118">
        <v>1282690.6681</v>
      </c>
      <c r="N54" s="148"/>
    </row>
    <row r="55" spans="1:14" ht="12.75" customHeight="1">
      <c r="A55" s="259" t="s">
        <v>157</v>
      </c>
      <c r="B55" s="260"/>
      <c r="C55" s="260"/>
      <c r="D55" s="260"/>
      <c r="E55" s="260"/>
      <c r="F55" s="260"/>
      <c r="G55" s="260"/>
      <c r="H55" s="260"/>
      <c r="I55" s="260"/>
      <c r="J55" s="260"/>
      <c r="K55" s="260"/>
      <c r="L55" s="260"/>
      <c r="M55" s="261"/>
      <c r="N55" s="148"/>
    </row>
    <row r="56" spans="1:14" ht="12.75">
      <c r="A56" s="243" t="s">
        <v>169</v>
      </c>
      <c r="B56" s="244"/>
      <c r="C56" s="244"/>
      <c r="D56" s="244"/>
      <c r="E56" s="244"/>
      <c r="F56" s="244"/>
      <c r="G56" s="244"/>
      <c r="H56" s="245"/>
      <c r="I56" s="6">
        <v>157</v>
      </c>
      <c r="J56" s="3">
        <f>J48</f>
        <v>-31314252.94999993</v>
      </c>
      <c r="K56" s="3">
        <f>K48</f>
        <v>-7074821.659999996</v>
      </c>
      <c r="L56" s="3">
        <f>L48</f>
        <v>-4433167.789999962</v>
      </c>
      <c r="M56" s="126">
        <f>M48</f>
        <v>-1272201.3600000143</v>
      </c>
      <c r="N56" s="148"/>
    </row>
    <row r="57" spans="1:14" ht="12.75">
      <c r="A57" s="246" t="s">
        <v>186</v>
      </c>
      <c r="B57" s="247"/>
      <c r="C57" s="247"/>
      <c r="D57" s="247"/>
      <c r="E57" s="247"/>
      <c r="F57" s="247"/>
      <c r="G57" s="247"/>
      <c r="H57" s="248"/>
      <c r="I57" s="1">
        <v>158</v>
      </c>
      <c r="J57" s="47">
        <f>SUM(J58:J64)</f>
        <v>0</v>
      </c>
      <c r="K57" s="47">
        <f>SUM(K58:K64)</f>
        <v>0</v>
      </c>
      <c r="L57" s="47">
        <f>SUM(L58:L64)</f>
        <v>0</v>
      </c>
      <c r="M57" s="119">
        <f>SUM(M58:M64)</f>
        <v>0</v>
      </c>
      <c r="N57" s="148"/>
    </row>
    <row r="58" spans="1:14" ht="12.75">
      <c r="A58" s="246" t="s">
        <v>193</v>
      </c>
      <c r="B58" s="247"/>
      <c r="C58" s="247"/>
      <c r="D58" s="247"/>
      <c r="E58" s="247"/>
      <c r="F58" s="247"/>
      <c r="G58" s="247"/>
      <c r="H58" s="248"/>
      <c r="I58" s="1">
        <v>159</v>
      </c>
      <c r="J58" s="4">
        <v>0</v>
      </c>
      <c r="K58" s="4">
        <v>0</v>
      </c>
      <c r="L58" s="4">
        <v>0</v>
      </c>
      <c r="M58" s="118">
        <v>0</v>
      </c>
      <c r="N58" s="148"/>
    </row>
    <row r="59" spans="1:14" ht="12.75">
      <c r="A59" s="246" t="s">
        <v>194</v>
      </c>
      <c r="B59" s="247"/>
      <c r="C59" s="247"/>
      <c r="D59" s="247"/>
      <c r="E59" s="247"/>
      <c r="F59" s="247"/>
      <c r="G59" s="247"/>
      <c r="H59" s="248"/>
      <c r="I59" s="1">
        <v>160</v>
      </c>
      <c r="J59" s="4">
        <v>0</v>
      </c>
      <c r="K59" s="4">
        <v>0</v>
      </c>
      <c r="L59" s="4">
        <v>0</v>
      </c>
      <c r="M59" s="118">
        <v>0</v>
      </c>
      <c r="N59" s="148"/>
    </row>
    <row r="60" spans="1:14" ht="12.75">
      <c r="A60" s="246" t="s">
        <v>39</v>
      </c>
      <c r="B60" s="247"/>
      <c r="C60" s="247"/>
      <c r="D60" s="247"/>
      <c r="E60" s="247"/>
      <c r="F60" s="247"/>
      <c r="G60" s="247"/>
      <c r="H60" s="248"/>
      <c r="I60" s="1">
        <v>161</v>
      </c>
      <c r="J60" s="4">
        <v>0</v>
      </c>
      <c r="K60" s="4">
        <v>0</v>
      </c>
      <c r="L60" s="4">
        <v>0</v>
      </c>
      <c r="M60" s="118">
        <v>0</v>
      </c>
      <c r="N60" s="148"/>
    </row>
    <row r="61" spans="1:14" ht="12.75">
      <c r="A61" s="246" t="s">
        <v>195</v>
      </c>
      <c r="B61" s="247"/>
      <c r="C61" s="247"/>
      <c r="D61" s="247"/>
      <c r="E61" s="247"/>
      <c r="F61" s="247"/>
      <c r="G61" s="247"/>
      <c r="H61" s="248"/>
      <c r="I61" s="1">
        <v>162</v>
      </c>
      <c r="J61" s="4">
        <v>0</v>
      </c>
      <c r="K61" s="4">
        <v>0</v>
      </c>
      <c r="L61" s="4">
        <v>0</v>
      </c>
      <c r="M61" s="118">
        <v>0</v>
      </c>
      <c r="N61" s="148"/>
    </row>
    <row r="62" spans="1:14" ht="12.75">
      <c r="A62" s="246" t="s">
        <v>196</v>
      </c>
      <c r="B62" s="247"/>
      <c r="C62" s="247"/>
      <c r="D62" s="247"/>
      <c r="E62" s="247"/>
      <c r="F62" s="247"/>
      <c r="G62" s="247"/>
      <c r="H62" s="248"/>
      <c r="I62" s="1">
        <v>163</v>
      </c>
      <c r="J62" s="4">
        <v>0</v>
      </c>
      <c r="K62" s="4">
        <v>0</v>
      </c>
      <c r="L62" s="4">
        <v>0</v>
      </c>
      <c r="M62" s="118">
        <v>0</v>
      </c>
      <c r="N62" s="148"/>
    </row>
    <row r="63" spans="1:14" ht="12.75">
      <c r="A63" s="246" t="s">
        <v>197</v>
      </c>
      <c r="B63" s="247"/>
      <c r="C63" s="247"/>
      <c r="D63" s="247"/>
      <c r="E63" s="247"/>
      <c r="F63" s="247"/>
      <c r="G63" s="247"/>
      <c r="H63" s="248"/>
      <c r="I63" s="1">
        <v>164</v>
      </c>
      <c r="J63" s="4">
        <v>0</v>
      </c>
      <c r="K63" s="4">
        <v>0</v>
      </c>
      <c r="L63" s="4">
        <v>0</v>
      </c>
      <c r="M63" s="118">
        <v>0</v>
      </c>
      <c r="N63" s="148"/>
    </row>
    <row r="64" spans="1:14" ht="12.75">
      <c r="A64" s="246" t="s">
        <v>198</v>
      </c>
      <c r="B64" s="247"/>
      <c r="C64" s="247"/>
      <c r="D64" s="247"/>
      <c r="E64" s="247"/>
      <c r="F64" s="247"/>
      <c r="G64" s="247"/>
      <c r="H64" s="248"/>
      <c r="I64" s="1">
        <v>165</v>
      </c>
      <c r="J64" s="4">
        <v>0</v>
      </c>
      <c r="K64" s="4">
        <v>0</v>
      </c>
      <c r="L64" s="4">
        <v>0</v>
      </c>
      <c r="M64" s="118">
        <v>0</v>
      </c>
      <c r="N64" s="148"/>
    </row>
    <row r="65" spans="1:14" ht="12.75">
      <c r="A65" s="246" t="s">
        <v>187</v>
      </c>
      <c r="B65" s="247"/>
      <c r="C65" s="247"/>
      <c r="D65" s="247"/>
      <c r="E65" s="247"/>
      <c r="F65" s="247"/>
      <c r="G65" s="247"/>
      <c r="H65" s="248"/>
      <c r="I65" s="1">
        <v>166</v>
      </c>
      <c r="J65" s="4">
        <v>0</v>
      </c>
      <c r="K65" s="4">
        <v>0</v>
      </c>
      <c r="L65" s="4">
        <v>0</v>
      </c>
      <c r="M65" s="118">
        <v>0</v>
      </c>
      <c r="N65" s="148"/>
    </row>
    <row r="66" spans="1:14" ht="12.75">
      <c r="A66" s="246" t="s">
        <v>161</v>
      </c>
      <c r="B66" s="247"/>
      <c r="C66" s="247"/>
      <c r="D66" s="247"/>
      <c r="E66" s="247"/>
      <c r="F66" s="247"/>
      <c r="G66" s="247"/>
      <c r="H66" s="248"/>
      <c r="I66" s="1">
        <v>167</v>
      </c>
      <c r="J66" s="47">
        <f>J57-J65</f>
        <v>0</v>
      </c>
      <c r="K66" s="47">
        <f>K57-K65</f>
        <v>0</v>
      </c>
      <c r="L66" s="47">
        <f>L57-L65</f>
        <v>0</v>
      </c>
      <c r="M66" s="119">
        <f>M57-M65</f>
        <v>0</v>
      </c>
      <c r="N66" s="148"/>
    </row>
    <row r="67" spans="1:14" ht="12.75">
      <c r="A67" s="246" t="s">
        <v>162</v>
      </c>
      <c r="B67" s="247"/>
      <c r="C67" s="247"/>
      <c r="D67" s="247"/>
      <c r="E67" s="247"/>
      <c r="F67" s="247"/>
      <c r="G67" s="247"/>
      <c r="H67" s="248"/>
      <c r="I67" s="1">
        <v>168</v>
      </c>
      <c r="J67" s="54">
        <f>J56+J66</f>
        <v>-31314252.94999993</v>
      </c>
      <c r="K67" s="54">
        <f>K56+K66</f>
        <v>-7074821.659999996</v>
      </c>
      <c r="L67" s="54">
        <f>L56+L66</f>
        <v>-4433167.789999962</v>
      </c>
      <c r="M67" s="121">
        <f>M56+M66</f>
        <v>-1272201.3600000143</v>
      </c>
      <c r="N67" s="148"/>
    </row>
    <row r="68" spans="1:13" ht="12.75" customHeight="1">
      <c r="A68" s="274" t="s">
        <v>278</v>
      </c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6"/>
    </row>
    <row r="69" spans="1:13" ht="12.75" customHeight="1">
      <c r="A69" s="277" t="s">
        <v>156</v>
      </c>
      <c r="B69" s="278"/>
      <c r="C69" s="278"/>
      <c r="D69" s="278"/>
      <c r="E69" s="278"/>
      <c r="F69" s="278"/>
      <c r="G69" s="278"/>
      <c r="H69" s="278"/>
      <c r="I69" s="278"/>
      <c r="J69" s="278"/>
      <c r="K69" s="278"/>
      <c r="L69" s="278"/>
      <c r="M69" s="279"/>
    </row>
    <row r="70" spans="1:13" ht="12.75">
      <c r="A70" s="256" t="s">
        <v>199</v>
      </c>
      <c r="B70" s="257"/>
      <c r="C70" s="257"/>
      <c r="D70" s="257"/>
      <c r="E70" s="257"/>
      <c r="F70" s="257"/>
      <c r="G70" s="257"/>
      <c r="H70" s="258"/>
      <c r="I70" s="1">
        <v>169</v>
      </c>
      <c r="J70" s="4">
        <v>-28986675.566999927</v>
      </c>
      <c r="K70" s="4">
        <v>-5952574.566999927</v>
      </c>
      <c r="L70" s="4">
        <v>-6788765.4005999565</v>
      </c>
      <c r="M70" s="118">
        <v>-2554892.1680999696</v>
      </c>
    </row>
    <row r="71" spans="1:13" ht="13.5" thickBot="1">
      <c r="A71" s="271" t="s">
        <v>200</v>
      </c>
      <c r="B71" s="272"/>
      <c r="C71" s="272"/>
      <c r="D71" s="272"/>
      <c r="E71" s="272"/>
      <c r="F71" s="272"/>
      <c r="G71" s="272"/>
      <c r="H71" s="273"/>
      <c r="I71" s="130">
        <v>170</v>
      </c>
      <c r="J71" s="131">
        <v>-2327576.433</v>
      </c>
      <c r="K71" s="131">
        <v>-1122246.4330000002</v>
      </c>
      <c r="L71" s="131">
        <v>2355597.4806</v>
      </c>
      <c r="M71" s="132">
        <v>1282690.6681</v>
      </c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1" r:id="rId1"/>
  <ignoredErrors>
    <ignoredError sqref="J33:M3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123"/>
  <sheetViews>
    <sheetView view="pageBreakPreview" zoomScale="130" zoomScaleSheetLayoutView="130" zoomScalePageLayoutView="0" workbookViewId="0" topLeftCell="A46">
      <selection activeCell="K64" sqref="K64"/>
    </sheetView>
  </sheetViews>
  <sheetFormatPr defaultColWidth="9.28125" defaultRowHeight="12.75"/>
  <cols>
    <col min="1" max="9" width="9.28125" style="46" customWidth="1"/>
    <col min="10" max="10" width="11.7109375" style="46" customWidth="1"/>
    <col min="11" max="11" width="12.57421875" style="46" customWidth="1"/>
    <col min="12" max="12" width="11.7109375" style="46" bestFit="1" customWidth="1"/>
    <col min="13" max="16384" width="9.28125" style="46" customWidth="1"/>
  </cols>
  <sheetData>
    <row r="1" spans="1:11" ht="12.75" customHeight="1">
      <c r="A1" s="268" t="s">
        <v>126</v>
      </c>
      <c r="B1" s="269"/>
      <c r="C1" s="269"/>
      <c r="D1" s="269"/>
      <c r="E1" s="269"/>
      <c r="F1" s="269"/>
      <c r="G1" s="269"/>
      <c r="H1" s="269"/>
      <c r="I1" s="269"/>
      <c r="J1" s="269"/>
      <c r="K1" s="270"/>
    </row>
    <row r="2" spans="1:11" ht="12.75" customHeight="1">
      <c r="A2" s="285" t="s">
        <v>306</v>
      </c>
      <c r="B2" s="286"/>
      <c r="C2" s="286"/>
      <c r="D2" s="286"/>
      <c r="E2" s="286"/>
      <c r="F2" s="286"/>
      <c r="G2" s="286"/>
      <c r="H2" s="286"/>
      <c r="I2" s="286"/>
      <c r="J2" s="286"/>
      <c r="K2" s="287"/>
    </row>
    <row r="3" spans="1:11" ht="12.75">
      <c r="A3" s="288" t="s">
        <v>301</v>
      </c>
      <c r="B3" s="289"/>
      <c r="C3" s="289"/>
      <c r="D3" s="289"/>
      <c r="E3" s="289"/>
      <c r="F3" s="289"/>
      <c r="G3" s="289"/>
      <c r="H3" s="289"/>
      <c r="I3" s="289"/>
      <c r="J3" s="289"/>
      <c r="K3" s="290"/>
    </row>
    <row r="4" spans="1:11" ht="34.5" customHeight="1">
      <c r="A4" s="291" t="s">
        <v>50</v>
      </c>
      <c r="B4" s="292"/>
      <c r="C4" s="292"/>
      <c r="D4" s="292"/>
      <c r="E4" s="292"/>
      <c r="F4" s="292"/>
      <c r="G4" s="292"/>
      <c r="H4" s="293"/>
      <c r="I4" s="52" t="s">
        <v>243</v>
      </c>
      <c r="J4" s="123" t="s">
        <v>302</v>
      </c>
      <c r="K4" s="124" t="s">
        <v>303</v>
      </c>
    </row>
    <row r="5" spans="1:11" ht="12.75">
      <c r="A5" s="280">
        <v>1</v>
      </c>
      <c r="B5" s="281"/>
      <c r="C5" s="281"/>
      <c r="D5" s="281"/>
      <c r="E5" s="281"/>
      <c r="F5" s="281"/>
      <c r="G5" s="281"/>
      <c r="H5" s="281"/>
      <c r="I5" s="51">
        <v>2</v>
      </c>
      <c r="J5" s="50">
        <v>3</v>
      </c>
      <c r="K5" s="125">
        <v>4</v>
      </c>
    </row>
    <row r="6" spans="1:11" ht="12.75">
      <c r="A6" s="282"/>
      <c r="B6" s="283"/>
      <c r="C6" s="283"/>
      <c r="D6" s="283"/>
      <c r="E6" s="283"/>
      <c r="F6" s="283"/>
      <c r="G6" s="283"/>
      <c r="H6" s="283"/>
      <c r="I6" s="283"/>
      <c r="J6" s="283"/>
      <c r="K6" s="284"/>
    </row>
    <row r="7" spans="1:11" ht="12.75">
      <c r="A7" s="243" t="s">
        <v>51</v>
      </c>
      <c r="B7" s="244"/>
      <c r="C7" s="244"/>
      <c r="D7" s="244"/>
      <c r="E7" s="244"/>
      <c r="F7" s="244"/>
      <c r="G7" s="244"/>
      <c r="H7" s="245"/>
      <c r="I7" s="105">
        <v>1</v>
      </c>
      <c r="J7" s="3">
        <v>0</v>
      </c>
      <c r="K7" s="126">
        <v>0</v>
      </c>
    </row>
    <row r="8" spans="1:11" ht="12.75">
      <c r="A8" s="246" t="s">
        <v>8</v>
      </c>
      <c r="B8" s="247"/>
      <c r="C8" s="247"/>
      <c r="D8" s="247"/>
      <c r="E8" s="247"/>
      <c r="F8" s="247"/>
      <c r="G8" s="247"/>
      <c r="H8" s="248"/>
      <c r="I8" s="106">
        <v>2</v>
      </c>
      <c r="J8" s="47">
        <f>J9+J16+J26+J35+J39</f>
        <v>468986689.24</v>
      </c>
      <c r="K8" s="119">
        <f>K9+K16+K26+K35+K39</f>
        <v>452702893</v>
      </c>
    </row>
    <row r="9" spans="1:11" ht="12.75">
      <c r="A9" s="250" t="s">
        <v>170</v>
      </c>
      <c r="B9" s="251"/>
      <c r="C9" s="251"/>
      <c r="D9" s="251"/>
      <c r="E9" s="251"/>
      <c r="F9" s="251"/>
      <c r="G9" s="251"/>
      <c r="H9" s="252"/>
      <c r="I9" s="106">
        <v>3</v>
      </c>
      <c r="J9" s="47">
        <f>+SUM(J10:J15)</f>
        <v>124767302</v>
      </c>
      <c r="K9" s="119">
        <f>+SUM(K10:K15)</f>
        <v>123367193</v>
      </c>
    </row>
    <row r="10" spans="1:11" ht="12.75">
      <c r="A10" s="250" t="s">
        <v>99</v>
      </c>
      <c r="B10" s="251"/>
      <c r="C10" s="251"/>
      <c r="D10" s="251"/>
      <c r="E10" s="251"/>
      <c r="F10" s="251"/>
      <c r="G10" s="251"/>
      <c r="H10" s="252"/>
      <c r="I10" s="106">
        <v>4</v>
      </c>
      <c r="J10" s="4">
        <v>0</v>
      </c>
      <c r="K10" s="118">
        <v>0</v>
      </c>
    </row>
    <row r="11" spans="1:11" ht="12.75">
      <c r="A11" s="250" t="s">
        <v>9</v>
      </c>
      <c r="B11" s="251"/>
      <c r="C11" s="251"/>
      <c r="D11" s="251"/>
      <c r="E11" s="251"/>
      <c r="F11" s="251"/>
      <c r="G11" s="251"/>
      <c r="H11" s="252"/>
      <c r="I11" s="106">
        <v>5</v>
      </c>
      <c r="J11" s="4">
        <v>120737135</v>
      </c>
      <c r="K11" s="127">
        <v>120586526</v>
      </c>
    </row>
    <row r="12" spans="1:11" ht="12.75">
      <c r="A12" s="250" t="s">
        <v>100</v>
      </c>
      <c r="B12" s="251"/>
      <c r="C12" s="251"/>
      <c r="D12" s="251"/>
      <c r="E12" s="251"/>
      <c r="F12" s="251"/>
      <c r="G12" s="251"/>
      <c r="H12" s="252"/>
      <c r="I12" s="106">
        <v>6</v>
      </c>
      <c r="J12" s="4">
        <v>0</v>
      </c>
      <c r="K12" s="127">
        <v>0</v>
      </c>
    </row>
    <row r="13" spans="1:11" ht="12.75">
      <c r="A13" s="250" t="s">
        <v>173</v>
      </c>
      <c r="B13" s="251"/>
      <c r="C13" s="251"/>
      <c r="D13" s="251"/>
      <c r="E13" s="251"/>
      <c r="F13" s="251"/>
      <c r="G13" s="251"/>
      <c r="H13" s="252"/>
      <c r="I13" s="106">
        <v>7</v>
      </c>
      <c r="J13" s="4">
        <v>0</v>
      </c>
      <c r="K13" s="127">
        <v>0</v>
      </c>
    </row>
    <row r="14" spans="1:11" ht="12.75">
      <c r="A14" s="250" t="s">
        <v>174</v>
      </c>
      <c r="B14" s="251"/>
      <c r="C14" s="251"/>
      <c r="D14" s="251"/>
      <c r="E14" s="251"/>
      <c r="F14" s="251"/>
      <c r="G14" s="251"/>
      <c r="H14" s="252"/>
      <c r="I14" s="106">
        <v>8</v>
      </c>
      <c r="J14" s="4">
        <v>0</v>
      </c>
      <c r="K14" s="127">
        <v>0</v>
      </c>
    </row>
    <row r="15" spans="1:11" ht="12.75">
      <c r="A15" s="250" t="s">
        <v>175</v>
      </c>
      <c r="B15" s="251"/>
      <c r="C15" s="251"/>
      <c r="D15" s="251"/>
      <c r="E15" s="251"/>
      <c r="F15" s="251"/>
      <c r="G15" s="251"/>
      <c r="H15" s="252"/>
      <c r="I15" s="106">
        <v>9</v>
      </c>
      <c r="J15" s="4">
        <v>4030167</v>
      </c>
      <c r="K15" s="127">
        <v>2780667</v>
      </c>
    </row>
    <row r="16" spans="1:11" ht="12.75">
      <c r="A16" s="250" t="s">
        <v>171</v>
      </c>
      <c r="B16" s="251"/>
      <c r="C16" s="251"/>
      <c r="D16" s="251"/>
      <c r="E16" s="251"/>
      <c r="F16" s="251"/>
      <c r="G16" s="251"/>
      <c r="H16" s="252"/>
      <c r="I16" s="106">
        <v>10</v>
      </c>
      <c r="J16" s="47">
        <f>SUM(J17:J25)</f>
        <v>328212154.24</v>
      </c>
      <c r="K16" s="119">
        <f>SUM(K17:K25)</f>
        <v>313328466</v>
      </c>
    </row>
    <row r="17" spans="1:11" ht="12.75">
      <c r="A17" s="250" t="s">
        <v>176</v>
      </c>
      <c r="B17" s="251"/>
      <c r="C17" s="251"/>
      <c r="D17" s="251"/>
      <c r="E17" s="251"/>
      <c r="F17" s="251"/>
      <c r="G17" s="251"/>
      <c r="H17" s="252"/>
      <c r="I17" s="106">
        <v>11</v>
      </c>
      <c r="J17" s="4">
        <v>23610097</v>
      </c>
      <c r="K17" s="118">
        <v>23643097</v>
      </c>
    </row>
    <row r="18" spans="1:11" ht="12.75">
      <c r="A18" s="250" t="s">
        <v>212</v>
      </c>
      <c r="B18" s="251"/>
      <c r="C18" s="251"/>
      <c r="D18" s="251"/>
      <c r="E18" s="251"/>
      <c r="F18" s="251"/>
      <c r="G18" s="251"/>
      <c r="H18" s="252"/>
      <c r="I18" s="106">
        <v>12</v>
      </c>
      <c r="J18" s="4">
        <v>223325464</v>
      </c>
      <c r="K18" s="118">
        <v>216348685</v>
      </c>
    </row>
    <row r="19" spans="1:11" ht="12.75">
      <c r="A19" s="250" t="s">
        <v>177</v>
      </c>
      <c r="B19" s="251"/>
      <c r="C19" s="251"/>
      <c r="D19" s="251"/>
      <c r="E19" s="251"/>
      <c r="F19" s="251"/>
      <c r="G19" s="251"/>
      <c r="H19" s="252"/>
      <c r="I19" s="106">
        <v>13</v>
      </c>
      <c r="J19" s="4">
        <v>56943128.24000001</v>
      </c>
      <c r="K19" s="118">
        <v>49455477</v>
      </c>
    </row>
    <row r="20" spans="1:11" ht="12.75">
      <c r="A20" s="250" t="s">
        <v>21</v>
      </c>
      <c r="B20" s="251"/>
      <c r="C20" s="251"/>
      <c r="D20" s="251"/>
      <c r="E20" s="251"/>
      <c r="F20" s="251"/>
      <c r="G20" s="251"/>
      <c r="H20" s="252"/>
      <c r="I20" s="106">
        <v>14</v>
      </c>
      <c r="J20" s="4">
        <v>2917588</v>
      </c>
      <c r="K20" s="118">
        <v>2131113</v>
      </c>
    </row>
    <row r="21" spans="1:11" ht="12.75">
      <c r="A21" s="250" t="s">
        <v>22</v>
      </c>
      <c r="B21" s="251"/>
      <c r="C21" s="251"/>
      <c r="D21" s="251"/>
      <c r="E21" s="251"/>
      <c r="F21" s="251"/>
      <c r="G21" s="251"/>
      <c r="H21" s="252"/>
      <c r="I21" s="106">
        <v>15</v>
      </c>
      <c r="J21" s="4">
        <v>10110572</v>
      </c>
      <c r="K21" s="118">
        <v>9716952</v>
      </c>
    </row>
    <row r="22" spans="1:11" ht="12.75">
      <c r="A22" s="250" t="s">
        <v>63</v>
      </c>
      <c r="B22" s="251"/>
      <c r="C22" s="251"/>
      <c r="D22" s="251"/>
      <c r="E22" s="251"/>
      <c r="F22" s="251"/>
      <c r="G22" s="251"/>
      <c r="H22" s="252"/>
      <c r="I22" s="106">
        <v>16</v>
      </c>
      <c r="J22" s="4">
        <v>355095</v>
      </c>
      <c r="K22" s="118">
        <v>283777</v>
      </c>
    </row>
    <row r="23" spans="1:11" ht="12.75">
      <c r="A23" s="250" t="s">
        <v>64</v>
      </c>
      <c r="B23" s="251"/>
      <c r="C23" s="251"/>
      <c r="D23" s="251"/>
      <c r="E23" s="251"/>
      <c r="F23" s="251"/>
      <c r="G23" s="251"/>
      <c r="H23" s="252"/>
      <c r="I23" s="106">
        <v>17</v>
      </c>
      <c r="J23" s="4">
        <v>10437015</v>
      </c>
      <c r="K23" s="118">
        <v>11237609</v>
      </c>
    </row>
    <row r="24" spans="1:11" ht="12.75">
      <c r="A24" s="250" t="s">
        <v>65</v>
      </c>
      <c r="B24" s="251"/>
      <c r="C24" s="251"/>
      <c r="D24" s="251"/>
      <c r="E24" s="251"/>
      <c r="F24" s="251"/>
      <c r="G24" s="251"/>
      <c r="H24" s="252"/>
      <c r="I24" s="106">
        <v>18</v>
      </c>
      <c r="J24" s="4">
        <v>81195</v>
      </c>
      <c r="K24" s="118">
        <v>79756</v>
      </c>
    </row>
    <row r="25" spans="1:11" ht="12.75">
      <c r="A25" s="250" t="s">
        <v>66</v>
      </c>
      <c r="B25" s="251"/>
      <c r="C25" s="251"/>
      <c r="D25" s="251"/>
      <c r="E25" s="251"/>
      <c r="F25" s="251"/>
      <c r="G25" s="251"/>
      <c r="H25" s="252"/>
      <c r="I25" s="106">
        <v>19</v>
      </c>
      <c r="J25" s="4">
        <v>432000</v>
      </c>
      <c r="K25" s="118">
        <v>432000</v>
      </c>
    </row>
    <row r="26" spans="1:11" ht="12.75">
      <c r="A26" s="250" t="s">
        <v>158</v>
      </c>
      <c r="B26" s="251"/>
      <c r="C26" s="251"/>
      <c r="D26" s="251"/>
      <c r="E26" s="251"/>
      <c r="F26" s="251"/>
      <c r="G26" s="251"/>
      <c r="H26" s="252"/>
      <c r="I26" s="106">
        <v>20</v>
      </c>
      <c r="J26" s="47">
        <f>SUM(J27:J34)</f>
        <v>13892233</v>
      </c>
      <c r="K26" s="119">
        <f>SUM(K27:K34)</f>
        <v>13892234</v>
      </c>
    </row>
    <row r="27" spans="1:11" ht="12.75">
      <c r="A27" s="250" t="s">
        <v>67</v>
      </c>
      <c r="B27" s="251"/>
      <c r="C27" s="251"/>
      <c r="D27" s="251"/>
      <c r="E27" s="251"/>
      <c r="F27" s="251"/>
      <c r="G27" s="251"/>
      <c r="H27" s="252"/>
      <c r="I27" s="106">
        <v>21</v>
      </c>
      <c r="J27" s="4">
        <v>0</v>
      </c>
      <c r="K27" s="118">
        <v>0</v>
      </c>
    </row>
    <row r="28" spans="1:11" ht="12.75">
      <c r="A28" s="250" t="s">
        <v>68</v>
      </c>
      <c r="B28" s="251"/>
      <c r="C28" s="251"/>
      <c r="D28" s="251"/>
      <c r="E28" s="251"/>
      <c r="F28" s="251"/>
      <c r="G28" s="251"/>
      <c r="H28" s="252"/>
      <c r="I28" s="106">
        <v>22</v>
      </c>
      <c r="J28" s="4">
        <v>0</v>
      </c>
      <c r="K28" s="118">
        <v>0</v>
      </c>
    </row>
    <row r="29" spans="1:11" ht="12.75">
      <c r="A29" s="250" t="s">
        <v>69</v>
      </c>
      <c r="B29" s="251"/>
      <c r="C29" s="251"/>
      <c r="D29" s="251"/>
      <c r="E29" s="251"/>
      <c r="F29" s="251"/>
      <c r="G29" s="251"/>
      <c r="H29" s="252"/>
      <c r="I29" s="106">
        <v>23</v>
      </c>
      <c r="J29" s="4">
        <v>0</v>
      </c>
      <c r="K29" s="118">
        <v>0</v>
      </c>
    </row>
    <row r="30" spans="1:11" ht="12.75">
      <c r="A30" s="250" t="s">
        <v>74</v>
      </c>
      <c r="B30" s="251"/>
      <c r="C30" s="251"/>
      <c r="D30" s="251"/>
      <c r="E30" s="251"/>
      <c r="F30" s="251"/>
      <c r="G30" s="251"/>
      <c r="H30" s="252"/>
      <c r="I30" s="106">
        <v>24</v>
      </c>
      <c r="J30" s="4">
        <v>0</v>
      </c>
      <c r="K30" s="118">
        <v>0</v>
      </c>
    </row>
    <row r="31" spans="1:11" ht="12.75">
      <c r="A31" s="250" t="s">
        <v>75</v>
      </c>
      <c r="B31" s="251"/>
      <c r="C31" s="251"/>
      <c r="D31" s="251"/>
      <c r="E31" s="251"/>
      <c r="F31" s="251"/>
      <c r="G31" s="251"/>
      <c r="H31" s="252"/>
      <c r="I31" s="106">
        <v>25</v>
      </c>
      <c r="J31" s="4">
        <v>0</v>
      </c>
      <c r="K31" s="118">
        <v>0</v>
      </c>
    </row>
    <row r="32" spans="1:11" ht="12.75">
      <c r="A32" s="250" t="s">
        <v>76</v>
      </c>
      <c r="B32" s="251"/>
      <c r="C32" s="251"/>
      <c r="D32" s="251"/>
      <c r="E32" s="251"/>
      <c r="F32" s="251"/>
      <c r="G32" s="251"/>
      <c r="H32" s="252"/>
      <c r="I32" s="106">
        <v>26</v>
      </c>
      <c r="J32" s="4">
        <v>396143</v>
      </c>
      <c r="K32" s="118">
        <v>396144</v>
      </c>
    </row>
    <row r="33" spans="1:11" ht="12.75">
      <c r="A33" s="250" t="s">
        <v>70</v>
      </c>
      <c r="B33" s="251"/>
      <c r="C33" s="251"/>
      <c r="D33" s="251"/>
      <c r="E33" s="251"/>
      <c r="F33" s="251"/>
      <c r="G33" s="251"/>
      <c r="H33" s="252"/>
      <c r="I33" s="106">
        <v>27</v>
      </c>
      <c r="J33" s="4">
        <v>13496090</v>
      </c>
      <c r="K33" s="118">
        <v>13496090</v>
      </c>
    </row>
    <row r="34" spans="1:11" ht="12.75">
      <c r="A34" s="250" t="s">
        <v>151</v>
      </c>
      <c r="B34" s="251"/>
      <c r="C34" s="251"/>
      <c r="D34" s="251"/>
      <c r="E34" s="251"/>
      <c r="F34" s="251"/>
      <c r="G34" s="251"/>
      <c r="H34" s="252"/>
      <c r="I34" s="106">
        <v>28</v>
      </c>
      <c r="J34" s="4"/>
      <c r="K34" s="118">
        <v>0</v>
      </c>
    </row>
    <row r="35" spans="1:11" ht="12.75">
      <c r="A35" s="250" t="s">
        <v>152</v>
      </c>
      <c r="B35" s="251"/>
      <c r="C35" s="251"/>
      <c r="D35" s="251"/>
      <c r="E35" s="251"/>
      <c r="F35" s="251"/>
      <c r="G35" s="251"/>
      <c r="H35" s="252"/>
      <c r="I35" s="106">
        <v>29</v>
      </c>
      <c r="J35" s="47">
        <f>SUM(J36:J38)</f>
        <v>15000</v>
      </c>
      <c r="K35" s="119">
        <f>SUM(K36:K38)</f>
        <v>15000</v>
      </c>
    </row>
    <row r="36" spans="1:11" ht="12.75">
      <c r="A36" s="250" t="s">
        <v>71</v>
      </c>
      <c r="B36" s="251"/>
      <c r="C36" s="251"/>
      <c r="D36" s="251"/>
      <c r="E36" s="251"/>
      <c r="F36" s="251"/>
      <c r="G36" s="251"/>
      <c r="H36" s="252"/>
      <c r="I36" s="106">
        <v>30</v>
      </c>
      <c r="J36" s="4">
        <v>0</v>
      </c>
      <c r="K36" s="118">
        <v>0</v>
      </c>
    </row>
    <row r="37" spans="1:11" ht="12.75">
      <c r="A37" s="250" t="s">
        <v>72</v>
      </c>
      <c r="B37" s="251"/>
      <c r="C37" s="251"/>
      <c r="D37" s="251"/>
      <c r="E37" s="251"/>
      <c r="F37" s="251"/>
      <c r="G37" s="251"/>
      <c r="H37" s="252"/>
      <c r="I37" s="106">
        <v>31</v>
      </c>
      <c r="J37" s="4"/>
      <c r="K37" s="118"/>
    </row>
    <row r="38" spans="1:11" ht="12.75">
      <c r="A38" s="250" t="s">
        <v>73</v>
      </c>
      <c r="B38" s="251"/>
      <c r="C38" s="251"/>
      <c r="D38" s="251"/>
      <c r="E38" s="251"/>
      <c r="F38" s="251"/>
      <c r="G38" s="251"/>
      <c r="H38" s="252"/>
      <c r="I38" s="106">
        <v>32</v>
      </c>
      <c r="J38" s="4">
        <v>15000</v>
      </c>
      <c r="K38" s="118">
        <v>15000</v>
      </c>
    </row>
    <row r="39" spans="1:11" ht="12.75">
      <c r="A39" s="250" t="s">
        <v>153</v>
      </c>
      <c r="B39" s="251"/>
      <c r="C39" s="251"/>
      <c r="D39" s="251"/>
      <c r="E39" s="251"/>
      <c r="F39" s="251"/>
      <c r="G39" s="251"/>
      <c r="H39" s="252"/>
      <c r="I39" s="106">
        <v>33</v>
      </c>
      <c r="J39" s="4">
        <v>2100000</v>
      </c>
      <c r="K39" s="118">
        <v>2100000</v>
      </c>
    </row>
    <row r="40" spans="1:11" ht="12.75">
      <c r="A40" s="246" t="s">
        <v>205</v>
      </c>
      <c r="B40" s="247"/>
      <c r="C40" s="247"/>
      <c r="D40" s="247"/>
      <c r="E40" s="247"/>
      <c r="F40" s="247"/>
      <c r="G40" s="247"/>
      <c r="H40" s="248"/>
      <c r="I40" s="106">
        <v>34</v>
      </c>
      <c r="J40" s="47">
        <f>J41+J49+J56+J64</f>
        <v>254673903.65000004</v>
      </c>
      <c r="K40" s="119">
        <f>K41+K49+K56+K64</f>
        <v>282385751.71</v>
      </c>
    </row>
    <row r="41" spans="1:11" ht="12.75">
      <c r="A41" s="250" t="s">
        <v>91</v>
      </c>
      <c r="B41" s="251"/>
      <c r="C41" s="251"/>
      <c r="D41" s="251"/>
      <c r="E41" s="251"/>
      <c r="F41" s="251"/>
      <c r="G41" s="251"/>
      <c r="H41" s="252"/>
      <c r="I41" s="106">
        <v>35</v>
      </c>
      <c r="J41" s="47">
        <f>SUM(J42:J48)</f>
        <v>74430389</v>
      </c>
      <c r="K41" s="119">
        <f>SUM(K42:K48)</f>
        <v>91449874</v>
      </c>
    </row>
    <row r="42" spans="1:11" ht="12.75">
      <c r="A42" s="250" t="s">
        <v>103</v>
      </c>
      <c r="B42" s="251"/>
      <c r="C42" s="251"/>
      <c r="D42" s="251"/>
      <c r="E42" s="251"/>
      <c r="F42" s="251"/>
      <c r="G42" s="251"/>
      <c r="H42" s="252"/>
      <c r="I42" s="106">
        <v>36</v>
      </c>
      <c r="J42" s="4">
        <v>23586432</v>
      </c>
      <c r="K42" s="118">
        <v>23976900</v>
      </c>
    </row>
    <row r="43" spans="1:11" ht="12.75">
      <c r="A43" s="250" t="s">
        <v>104</v>
      </c>
      <c r="B43" s="251"/>
      <c r="C43" s="251"/>
      <c r="D43" s="251"/>
      <c r="E43" s="251"/>
      <c r="F43" s="251"/>
      <c r="G43" s="251"/>
      <c r="H43" s="252"/>
      <c r="I43" s="106">
        <v>37</v>
      </c>
      <c r="J43" s="4">
        <v>8376188</v>
      </c>
      <c r="K43" s="118">
        <v>6525847</v>
      </c>
    </row>
    <row r="44" spans="1:11" ht="12.75">
      <c r="A44" s="250" t="s">
        <v>77</v>
      </c>
      <c r="B44" s="251"/>
      <c r="C44" s="251"/>
      <c r="D44" s="251"/>
      <c r="E44" s="251"/>
      <c r="F44" s="251"/>
      <c r="G44" s="251"/>
      <c r="H44" s="252"/>
      <c r="I44" s="106">
        <v>38</v>
      </c>
      <c r="J44" s="4">
        <v>33251567</v>
      </c>
      <c r="K44" s="118">
        <v>37528396</v>
      </c>
    </row>
    <row r="45" spans="1:11" ht="12.75">
      <c r="A45" s="250" t="s">
        <v>78</v>
      </c>
      <c r="B45" s="251"/>
      <c r="C45" s="251"/>
      <c r="D45" s="251"/>
      <c r="E45" s="251"/>
      <c r="F45" s="251"/>
      <c r="G45" s="251"/>
      <c r="H45" s="252"/>
      <c r="I45" s="106">
        <v>39</v>
      </c>
      <c r="J45" s="4">
        <v>9130745</v>
      </c>
      <c r="K45" s="118">
        <v>23403159</v>
      </c>
    </row>
    <row r="46" spans="1:11" ht="12.75">
      <c r="A46" s="250" t="s">
        <v>79</v>
      </c>
      <c r="B46" s="251"/>
      <c r="C46" s="251"/>
      <c r="D46" s="251"/>
      <c r="E46" s="251"/>
      <c r="F46" s="251"/>
      <c r="G46" s="251"/>
      <c r="H46" s="252"/>
      <c r="I46" s="106">
        <v>40</v>
      </c>
      <c r="J46" s="4">
        <v>85457</v>
      </c>
      <c r="K46" s="118">
        <v>15572</v>
      </c>
    </row>
    <row r="47" spans="1:11" ht="12.75">
      <c r="A47" s="250" t="s">
        <v>80</v>
      </c>
      <c r="B47" s="251"/>
      <c r="C47" s="251"/>
      <c r="D47" s="251"/>
      <c r="E47" s="251"/>
      <c r="F47" s="251"/>
      <c r="G47" s="251"/>
      <c r="H47" s="252"/>
      <c r="I47" s="106">
        <v>41</v>
      </c>
      <c r="J47" s="4">
        <v>0</v>
      </c>
      <c r="K47" s="118">
        <v>0</v>
      </c>
    </row>
    <row r="48" spans="1:11" ht="12.75">
      <c r="A48" s="250" t="s">
        <v>81</v>
      </c>
      <c r="B48" s="251"/>
      <c r="C48" s="251"/>
      <c r="D48" s="251"/>
      <c r="E48" s="251"/>
      <c r="F48" s="251"/>
      <c r="G48" s="251"/>
      <c r="H48" s="252"/>
      <c r="I48" s="106">
        <v>42</v>
      </c>
      <c r="J48" s="4">
        <v>0</v>
      </c>
      <c r="K48" s="118">
        <v>0</v>
      </c>
    </row>
    <row r="49" spans="1:11" ht="12.75">
      <c r="A49" s="250" t="s">
        <v>92</v>
      </c>
      <c r="B49" s="251"/>
      <c r="C49" s="251"/>
      <c r="D49" s="251"/>
      <c r="E49" s="251"/>
      <c r="F49" s="251"/>
      <c r="G49" s="251"/>
      <c r="H49" s="252"/>
      <c r="I49" s="106">
        <v>43</v>
      </c>
      <c r="J49" s="47">
        <f>SUM(J50:J55)</f>
        <v>148285115.61</v>
      </c>
      <c r="K49" s="119">
        <f>SUM(K50:K55)</f>
        <v>147260711.19</v>
      </c>
    </row>
    <row r="50" spans="1:11" ht="12.75">
      <c r="A50" s="250" t="s">
        <v>165</v>
      </c>
      <c r="B50" s="251"/>
      <c r="C50" s="251"/>
      <c r="D50" s="251"/>
      <c r="E50" s="251"/>
      <c r="F50" s="251"/>
      <c r="G50" s="251"/>
      <c r="H50" s="252"/>
      <c r="I50" s="106">
        <v>44</v>
      </c>
      <c r="J50" s="4">
        <v>492725.61</v>
      </c>
      <c r="K50" s="118">
        <v>492724.1900000004</v>
      </c>
    </row>
    <row r="51" spans="1:11" ht="12.75">
      <c r="A51" s="250" t="s">
        <v>166</v>
      </c>
      <c r="B51" s="251"/>
      <c r="C51" s="251"/>
      <c r="D51" s="251"/>
      <c r="E51" s="251"/>
      <c r="F51" s="251"/>
      <c r="G51" s="251"/>
      <c r="H51" s="252"/>
      <c r="I51" s="106">
        <v>45</v>
      </c>
      <c r="J51" s="4">
        <v>112470877</v>
      </c>
      <c r="K51" s="118">
        <v>107839431</v>
      </c>
    </row>
    <row r="52" spans="1:11" ht="12.75">
      <c r="A52" s="250" t="s">
        <v>167</v>
      </c>
      <c r="B52" s="251"/>
      <c r="C52" s="251"/>
      <c r="D52" s="251"/>
      <c r="E52" s="251"/>
      <c r="F52" s="251"/>
      <c r="G52" s="251"/>
      <c r="H52" s="252"/>
      <c r="I52" s="106">
        <v>46</v>
      </c>
      <c r="J52" s="4"/>
      <c r="K52" s="118"/>
    </row>
    <row r="53" spans="1:11" ht="12.75">
      <c r="A53" s="250" t="s">
        <v>168</v>
      </c>
      <c r="B53" s="251"/>
      <c r="C53" s="251"/>
      <c r="D53" s="251"/>
      <c r="E53" s="251"/>
      <c r="F53" s="251"/>
      <c r="G53" s="251"/>
      <c r="H53" s="252"/>
      <c r="I53" s="106">
        <v>47</v>
      </c>
      <c r="J53" s="4">
        <v>3526</v>
      </c>
      <c r="K53" s="118">
        <v>3686</v>
      </c>
    </row>
    <row r="54" spans="1:11" ht="12.75">
      <c r="A54" s="250" t="s">
        <v>5</v>
      </c>
      <c r="B54" s="251"/>
      <c r="C54" s="251"/>
      <c r="D54" s="251"/>
      <c r="E54" s="251"/>
      <c r="F54" s="251"/>
      <c r="G54" s="251"/>
      <c r="H54" s="252"/>
      <c r="I54" s="106">
        <v>48</v>
      </c>
      <c r="J54" s="4">
        <v>8710729</v>
      </c>
      <c r="K54" s="118">
        <v>9691198</v>
      </c>
    </row>
    <row r="55" spans="1:11" ht="12.75">
      <c r="A55" s="250" t="s">
        <v>6</v>
      </c>
      <c r="B55" s="251"/>
      <c r="C55" s="251"/>
      <c r="D55" s="251"/>
      <c r="E55" s="251"/>
      <c r="F55" s="251"/>
      <c r="G55" s="251"/>
      <c r="H55" s="252"/>
      <c r="I55" s="106">
        <v>49</v>
      </c>
      <c r="J55" s="4">
        <v>26607258</v>
      </c>
      <c r="K55" s="118">
        <v>29233672</v>
      </c>
    </row>
    <row r="56" spans="1:11" ht="12.75">
      <c r="A56" s="250" t="s">
        <v>93</v>
      </c>
      <c r="B56" s="251"/>
      <c r="C56" s="251"/>
      <c r="D56" s="251"/>
      <c r="E56" s="251"/>
      <c r="F56" s="251"/>
      <c r="G56" s="251"/>
      <c r="H56" s="252"/>
      <c r="I56" s="106">
        <v>50</v>
      </c>
      <c r="J56" s="47">
        <f>SUM(J57:J63)</f>
        <v>28353437.040000007</v>
      </c>
      <c r="K56" s="119">
        <f>SUM(K57:K63)</f>
        <v>38346659.52</v>
      </c>
    </row>
    <row r="57" spans="1:11" ht="12.75">
      <c r="A57" s="250" t="s">
        <v>67</v>
      </c>
      <c r="B57" s="251"/>
      <c r="C57" s="251"/>
      <c r="D57" s="251"/>
      <c r="E57" s="251"/>
      <c r="F57" s="251"/>
      <c r="G57" s="251"/>
      <c r="H57" s="252"/>
      <c r="I57" s="106">
        <v>51</v>
      </c>
      <c r="J57" s="4">
        <v>0</v>
      </c>
      <c r="K57" s="118">
        <v>0</v>
      </c>
    </row>
    <row r="58" spans="1:11" ht="12.75">
      <c r="A58" s="250" t="s">
        <v>68</v>
      </c>
      <c r="B58" s="251"/>
      <c r="C58" s="251"/>
      <c r="D58" s="251"/>
      <c r="E58" s="251"/>
      <c r="F58" s="251"/>
      <c r="G58" s="251"/>
      <c r="H58" s="252"/>
      <c r="I58" s="106">
        <v>52</v>
      </c>
      <c r="J58" s="4">
        <v>14676131.830000006</v>
      </c>
      <c r="K58" s="118">
        <v>14656132.31</v>
      </c>
    </row>
    <row r="59" spans="1:11" ht="12.75">
      <c r="A59" s="250" t="s">
        <v>207</v>
      </c>
      <c r="B59" s="251"/>
      <c r="C59" s="251"/>
      <c r="D59" s="251"/>
      <c r="E59" s="251"/>
      <c r="F59" s="251"/>
      <c r="G59" s="251"/>
      <c r="H59" s="252"/>
      <c r="I59" s="106">
        <v>53</v>
      </c>
      <c r="J59" s="4">
        <v>0</v>
      </c>
      <c r="K59" s="118">
        <v>0</v>
      </c>
    </row>
    <row r="60" spans="1:11" ht="12.75">
      <c r="A60" s="250" t="s">
        <v>74</v>
      </c>
      <c r="B60" s="251"/>
      <c r="C60" s="251"/>
      <c r="D60" s="251"/>
      <c r="E60" s="251"/>
      <c r="F60" s="251"/>
      <c r="G60" s="251"/>
      <c r="H60" s="252"/>
      <c r="I60" s="106">
        <v>54</v>
      </c>
      <c r="J60" s="4">
        <v>0</v>
      </c>
      <c r="K60" s="118">
        <v>0</v>
      </c>
    </row>
    <row r="61" spans="1:11" ht="12.75">
      <c r="A61" s="250" t="s">
        <v>75</v>
      </c>
      <c r="B61" s="251"/>
      <c r="C61" s="251"/>
      <c r="D61" s="251"/>
      <c r="E61" s="251"/>
      <c r="F61" s="251"/>
      <c r="G61" s="251"/>
      <c r="H61" s="252"/>
      <c r="I61" s="106">
        <v>55</v>
      </c>
      <c r="J61" s="4">
        <v>178441.2100000009</v>
      </c>
      <c r="K61" s="118">
        <v>179272.21</v>
      </c>
    </row>
    <row r="62" spans="1:11" ht="12.75">
      <c r="A62" s="250" t="s">
        <v>76</v>
      </c>
      <c r="B62" s="251"/>
      <c r="C62" s="251"/>
      <c r="D62" s="251"/>
      <c r="E62" s="251"/>
      <c r="F62" s="251"/>
      <c r="G62" s="251"/>
      <c r="H62" s="252"/>
      <c r="I62" s="106">
        <v>56</v>
      </c>
      <c r="J62" s="4">
        <v>13498864</v>
      </c>
      <c r="K62" s="118">
        <v>23511255</v>
      </c>
    </row>
    <row r="63" spans="1:11" ht="12.75">
      <c r="A63" s="250" t="s">
        <v>40</v>
      </c>
      <c r="B63" s="251"/>
      <c r="C63" s="251"/>
      <c r="D63" s="251"/>
      <c r="E63" s="251"/>
      <c r="F63" s="251"/>
      <c r="G63" s="251"/>
      <c r="H63" s="252"/>
      <c r="I63" s="106">
        <v>57</v>
      </c>
      <c r="J63" s="4"/>
      <c r="K63" s="118">
        <v>0</v>
      </c>
    </row>
    <row r="64" spans="1:11" ht="12.75">
      <c r="A64" s="250" t="s">
        <v>172</v>
      </c>
      <c r="B64" s="251"/>
      <c r="C64" s="251"/>
      <c r="D64" s="251"/>
      <c r="E64" s="251"/>
      <c r="F64" s="251"/>
      <c r="G64" s="251"/>
      <c r="H64" s="252"/>
      <c r="I64" s="106">
        <v>58</v>
      </c>
      <c r="J64" s="4">
        <v>3604962</v>
      </c>
      <c r="K64" s="118">
        <v>5328507</v>
      </c>
    </row>
    <row r="65" spans="1:11" ht="12.75">
      <c r="A65" s="246" t="s">
        <v>47</v>
      </c>
      <c r="B65" s="247"/>
      <c r="C65" s="247"/>
      <c r="D65" s="247"/>
      <c r="E65" s="247"/>
      <c r="F65" s="247"/>
      <c r="G65" s="247"/>
      <c r="H65" s="248"/>
      <c r="I65" s="106">
        <v>59</v>
      </c>
      <c r="J65" s="4">
        <v>1278706</v>
      </c>
      <c r="K65" s="118">
        <v>1442582</v>
      </c>
    </row>
    <row r="66" spans="1:11" ht="12.75">
      <c r="A66" s="246" t="s">
        <v>206</v>
      </c>
      <c r="B66" s="247"/>
      <c r="C66" s="247"/>
      <c r="D66" s="247"/>
      <c r="E66" s="247"/>
      <c r="F66" s="247"/>
      <c r="G66" s="247"/>
      <c r="H66" s="248"/>
      <c r="I66" s="106">
        <v>60</v>
      </c>
      <c r="J66" s="47">
        <f>J7+J8+J40+J65</f>
        <v>724939298.8900001</v>
      </c>
      <c r="K66" s="119">
        <f>K7+K8+K40+K65</f>
        <v>736531226.71</v>
      </c>
    </row>
    <row r="67" spans="1:11" ht="12.75">
      <c r="A67" s="294" t="s">
        <v>82</v>
      </c>
      <c r="B67" s="295"/>
      <c r="C67" s="295"/>
      <c r="D67" s="295"/>
      <c r="E67" s="295"/>
      <c r="F67" s="295"/>
      <c r="G67" s="295"/>
      <c r="H67" s="296"/>
      <c r="I67" s="107">
        <v>61</v>
      </c>
      <c r="J67" s="5"/>
      <c r="K67" s="128"/>
    </row>
    <row r="68" spans="1:11" ht="12.75">
      <c r="A68" s="259" t="s">
        <v>49</v>
      </c>
      <c r="B68" s="297"/>
      <c r="C68" s="297"/>
      <c r="D68" s="297"/>
      <c r="E68" s="297"/>
      <c r="F68" s="297"/>
      <c r="G68" s="297"/>
      <c r="H68" s="297"/>
      <c r="I68" s="297"/>
      <c r="J68" s="297"/>
      <c r="K68" s="298"/>
    </row>
    <row r="69" spans="1:12" ht="12.75">
      <c r="A69" s="243" t="s">
        <v>159</v>
      </c>
      <c r="B69" s="244"/>
      <c r="C69" s="244"/>
      <c r="D69" s="244"/>
      <c r="E69" s="244"/>
      <c r="F69" s="244"/>
      <c r="G69" s="244"/>
      <c r="H69" s="245"/>
      <c r="I69" s="116">
        <v>62</v>
      </c>
      <c r="J69" s="48">
        <f>J70+J71+J72+J78+J79+J82+J85</f>
        <v>20356307.941999808</v>
      </c>
      <c r="K69" s="48">
        <f>K70+K71+K72+K78+K79+K82+K85</f>
        <v>16255589.580000043</v>
      </c>
      <c r="L69" s="148"/>
    </row>
    <row r="70" spans="1:11" ht="12.75">
      <c r="A70" s="250" t="s">
        <v>117</v>
      </c>
      <c r="B70" s="251"/>
      <c r="C70" s="251"/>
      <c r="D70" s="251"/>
      <c r="E70" s="251"/>
      <c r="F70" s="251"/>
      <c r="G70" s="251"/>
      <c r="H70" s="252"/>
      <c r="I70" s="106">
        <v>63</v>
      </c>
      <c r="J70" s="4">
        <v>19016430</v>
      </c>
      <c r="K70" s="118">
        <v>19016430</v>
      </c>
    </row>
    <row r="71" spans="1:11" ht="12.75">
      <c r="A71" s="250" t="s">
        <v>118</v>
      </c>
      <c r="B71" s="251"/>
      <c r="C71" s="251"/>
      <c r="D71" s="251"/>
      <c r="E71" s="251"/>
      <c r="F71" s="251"/>
      <c r="G71" s="251"/>
      <c r="H71" s="252"/>
      <c r="I71" s="106">
        <v>64</v>
      </c>
      <c r="J71" s="4">
        <v>84186546.62</v>
      </c>
      <c r="K71" s="118">
        <v>84195807</v>
      </c>
    </row>
    <row r="72" spans="1:11" ht="12.75">
      <c r="A72" s="250" t="s">
        <v>119</v>
      </c>
      <c r="B72" s="251"/>
      <c r="C72" s="251"/>
      <c r="D72" s="251"/>
      <c r="E72" s="251"/>
      <c r="F72" s="251"/>
      <c r="G72" s="251"/>
      <c r="H72" s="252"/>
      <c r="I72" s="106">
        <v>65</v>
      </c>
      <c r="J72" s="47">
        <f>J73+J74-J75+J76+J77</f>
        <v>1208554</v>
      </c>
      <c r="K72" s="47">
        <f>K73+K74-K75+K76+K77</f>
        <v>1208553.5</v>
      </c>
    </row>
    <row r="73" spans="1:11" ht="12.75">
      <c r="A73" s="250" t="s">
        <v>120</v>
      </c>
      <c r="B73" s="251"/>
      <c r="C73" s="251"/>
      <c r="D73" s="251"/>
      <c r="E73" s="251"/>
      <c r="F73" s="251"/>
      <c r="G73" s="251"/>
      <c r="H73" s="252"/>
      <c r="I73" s="106">
        <v>66</v>
      </c>
      <c r="J73" s="4">
        <v>408554</v>
      </c>
      <c r="K73" s="118">
        <v>408553.5</v>
      </c>
    </row>
    <row r="74" spans="1:11" ht="12.75">
      <c r="A74" s="250" t="s">
        <v>121</v>
      </c>
      <c r="B74" s="251"/>
      <c r="C74" s="251"/>
      <c r="D74" s="251"/>
      <c r="E74" s="251"/>
      <c r="F74" s="251"/>
      <c r="G74" s="251"/>
      <c r="H74" s="252"/>
      <c r="I74" s="106">
        <v>67</v>
      </c>
      <c r="J74" s="4">
        <v>800000</v>
      </c>
      <c r="K74" s="118">
        <v>800000</v>
      </c>
    </row>
    <row r="75" spans="1:11" ht="12.75">
      <c r="A75" s="250" t="s">
        <v>109</v>
      </c>
      <c r="B75" s="251"/>
      <c r="C75" s="251"/>
      <c r="D75" s="251"/>
      <c r="E75" s="251"/>
      <c r="F75" s="251"/>
      <c r="G75" s="251"/>
      <c r="H75" s="252"/>
      <c r="I75" s="106">
        <v>68</v>
      </c>
      <c r="J75" s="4">
        <v>0</v>
      </c>
      <c r="K75" s="118">
        <v>0</v>
      </c>
    </row>
    <row r="76" spans="1:11" ht="12.75">
      <c r="A76" s="250" t="s">
        <v>110</v>
      </c>
      <c r="B76" s="251"/>
      <c r="C76" s="251"/>
      <c r="D76" s="251"/>
      <c r="E76" s="251"/>
      <c r="F76" s="251"/>
      <c r="G76" s="251"/>
      <c r="H76" s="252"/>
      <c r="I76" s="106">
        <v>69</v>
      </c>
      <c r="J76" s="4">
        <v>0</v>
      </c>
      <c r="K76" s="118">
        <v>0</v>
      </c>
    </row>
    <row r="77" spans="1:11" ht="12.75">
      <c r="A77" s="250" t="s">
        <v>111</v>
      </c>
      <c r="B77" s="251"/>
      <c r="C77" s="251"/>
      <c r="D77" s="251"/>
      <c r="E77" s="251"/>
      <c r="F77" s="251"/>
      <c r="G77" s="251"/>
      <c r="H77" s="252"/>
      <c r="I77" s="106">
        <v>70</v>
      </c>
      <c r="J77" s="4">
        <v>0</v>
      </c>
      <c r="K77" s="118">
        <v>0</v>
      </c>
    </row>
    <row r="78" spans="1:11" ht="12.75">
      <c r="A78" s="250" t="s">
        <v>112</v>
      </c>
      <c r="B78" s="251"/>
      <c r="C78" s="251"/>
      <c r="D78" s="251"/>
      <c r="E78" s="251"/>
      <c r="F78" s="251"/>
      <c r="G78" s="251"/>
      <c r="H78" s="252"/>
      <c r="I78" s="106">
        <v>71</v>
      </c>
      <c r="J78" s="4">
        <v>60117173</v>
      </c>
      <c r="K78" s="118">
        <v>58428704</v>
      </c>
    </row>
    <row r="79" spans="1:11" ht="12.75">
      <c r="A79" s="250" t="s">
        <v>203</v>
      </c>
      <c r="B79" s="251"/>
      <c r="C79" s="251"/>
      <c r="D79" s="251"/>
      <c r="E79" s="251"/>
      <c r="F79" s="251"/>
      <c r="G79" s="251"/>
      <c r="H79" s="252"/>
      <c r="I79" s="106">
        <v>72</v>
      </c>
      <c r="J79" s="119">
        <f>J80-J81</f>
        <v>-868634</v>
      </c>
      <c r="K79" s="119">
        <f>K80-K81</f>
        <v>-200519260.4025</v>
      </c>
    </row>
    <row r="80" spans="1:11" ht="12.75">
      <c r="A80" s="253" t="s">
        <v>137</v>
      </c>
      <c r="B80" s="254"/>
      <c r="C80" s="254"/>
      <c r="D80" s="254"/>
      <c r="E80" s="254"/>
      <c r="F80" s="254"/>
      <c r="G80" s="254"/>
      <c r="H80" s="255"/>
      <c r="I80" s="106">
        <v>73</v>
      </c>
      <c r="J80" s="4"/>
      <c r="K80" s="118"/>
    </row>
    <row r="81" spans="1:11" ht="12.75">
      <c r="A81" s="253" t="s">
        <v>138</v>
      </c>
      <c r="B81" s="254"/>
      <c r="C81" s="254"/>
      <c r="D81" s="254"/>
      <c r="E81" s="254"/>
      <c r="F81" s="254"/>
      <c r="G81" s="254"/>
      <c r="H81" s="255"/>
      <c r="I81" s="106">
        <v>74</v>
      </c>
      <c r="J81" s="4">
        <v>868634</v>
      </c>
      <c r="K81" s="118">
        <v>200519260.4025</v>
      </c>
    </row>
    <row r="82" spans="1:11" ht="12.75">
      <c r="A82" s="250" t="s">
        <v>204</v>
      </c>
      <c r="B82" s="251"/>
      <c r="C82" s="251"/>
      <c r="D82" s="251"/>
      <c r="E82" s="251"/>
      <c r="F82" s="251"/>
      <c r="G82" s="251"/>
      <c r="H82" s="252"/>
      <c r="I82" s="106">
        <v>75</v>
      </c>
      <c r="J82" s="47">
        <f>J83-J84</f>
        <v>-201662286.3009</v>
      </c>
      <c r="K82" s="119">
        <f>K83-K84</f>
        <v>-6788765.40059996</v>
      </c>
    </row>
    <row r="83" spans="1:11" ht="12.75">
      <c r="A83" s="253" t="s">
        <v>139</v>
      </c>
      <c r="B83" s="254"/>
      <c r="C83" s="254"/>
      <c r="D83" s="254"/>
      <c r="E83" s="254"/>
      <c r="F83" s="254"/>
      <c r="G83" s="254"/>
      <c r="H83" s="255"/>
      <c r="I83" s="106">
        <v>76</v>
      </c>
      <c r="J83" s="4"/>
      <c r="K83" s="118">
        <v>0</v>
      </c>
    </row>
    <row r="84" spans="1:11" ht="12.75">
      <c r="A84" s="253" t="s">
        <v>140</v>
      </c>
      <c r="B84" s="254"/>
      <c r="C84" s="254"/>
      <c r="D84" s="254"/>
      <c r="E84" s="254"/>
      <c r="F84" s="254"/>
      <c r="G84" s="254"/>
      <c r="H84" s="255"/>
      <c r="I84" s="106">
        <v>77</v>
      </c>
      <c r="J84" s="4">
        <v>201662286.3009</v>
      </c>
      <c r="K84" s="4">
        <v>6788765.40059996</v>
      </c>
    </row>
    <row r="85" spans="1:11" ht="12.75">
      <c r="A85" s="250" t="s">
        <v>141</v>
      </c>
      <c r="B85" s="251"/>
      <c r="C85" s="251"/>
      <c r="D85" s="251"/>
      <c r="E85" s="251"/>
      <c r="F85" s="251"/>
      <c r="G85" s="251"/>
      <c r="H85" s="252"/>
      <c r="I85" s="106">
        <v>78</v>
      </c>
      <c r="J85" s="4">
        <v>58358524.622899815</v>
      </c>
      <c r="K85" s="4">
        <v>60714120.8831</v>
      </c>
    </row>
    <row r="86" spans="1:11" ht="12.75">
      <c r="A86" s="246" t="s">
        <v>13</v>
      </c>
      <c r="B86" s="247"/>
      <c r="C86" s="247"/>
      <c r="D86" s="247"/>
      <c r="E86" s="247"/>
      <c r="F86" s="247"/>
      <c r="G86" s="247"/>
      <c r="H86" s="248"/>
      <c r="I86" s="106">
        <v>79</v>
      </c>
      <c r="J86" s="47">
        <f>SUM(J87:J89)</f>
        <v>0</v>
      </c>
      <c r="K86" s="119">
        <f>SUM(K87:K89)</f>
        <v>0</v>
      </c>
    </row>
    <row r="87" spans="1:11" ht="12.75">
      <c r="A87" s="250" t="s">
        <v>105</v>
      </c>
      <c r="B87" s="251"/>
      <c r="C87" s="251"/>
      <c r="D87" s="251"/>
      <c r="E87" s="251"/>
      <c r="F87" s="251"/>
      <c r="G87" s="251"/>
      <c r="H87" s="252"/>
      <c r="I87" s="106">
        <v>80</v>
      </c>
      <c r="J87" s="4">
        <v>0</v>
      </c>
      <c r="K87" s="118">
        <v>0</v>
      </c>
    </row>
    <row r="88" spans="1:11" ht="12.75">
      <c r="A88" s="250" t="s">
        <v>106</v>
      </c>
      <c r="B88" s="251"/>
      <c r="C88" s="251"/>
      <c r="D88" s="251"/>
      <c r="E88" s="251"/>
      <c r="F88" s="251"/>
      <c r="G88" s="251"/>
      <c r="H88" s="252"/>
      <c r="I88" s="106">
        <v>81</v>
      </c>
      <c r="J88" s="4">
        <v>0</v>
      </c>
      <c r="K88" s="118">
        <v>0</v>
      </c>
    </row>
    <row r="89" spans="1:11" ht="12.75">
      <c r="A89" s="250" t="s">
        <v>107</v>
      </c>
      <c r="B89" s="251"/>
      <c r="C89" s="251"/>
      <c r="D89" s="251"/>
      <c r="E89" s="251"/>
      <c r="F89" s="251"/>
      <c r="G89" s="251"/>
      <c r="H89" s="252"/>
      <c r="I89" s="106">
        <v>82</v>
      </c>
      <c r="J89" s="4">
        <v>0</v>
      </c>
      <c r="K89" s="118">
        <v>0</v>
      </c>
    </row>
    <row r="90" spans="1:11" ht="12.75">
      <c r="A90" s="246" t="s">
        <v>14</v>
      </c>
      <c r="B90" s="247"/>
      <c r="C90" s="247"/>
      <c r="D90" s="247"/>
      <c r="E90" s="247"/>
      <c r="F90" s="247"/>
      <c r="G90" s="247"/>
      <c r="H90" s="248"/>
      <c r="I90" s="106">
        <v>83</v>
      </c>
      <c r="J90" s="47">
        <f>SUM(J91:J99)</f>
        <v>85269845</v>
      </c>
      <c r="K90" s="119">
        <f>SUM(K91:K99)</f>
        <v>71314497</v>
      </c>
    </row>
    <row r="91" spans="1:11" ht="12.75">
      <c r="A91" s="250" t="s">
        <v>108</v>
      </c>
      <c r="B91" s="251"/>
      <c r="C91" s="251"/>
      <c r="D91" s="251"/>
      <c r="E91" s="251"/>
      <c r="F91" s="251"/>
      <c r="G91" s="251"/>
      <c r="H91" s="252"/>
      <c r="I91" s="106">
        <v>84</v>
      </c>
      <c r="J91" s="4">
        <v>0</v>
      </c>
      <c r="K91" s="118">
        <v>0</v>
      </c>
    </row>
    <row r="92" spans="1:11" ht="12.75">
      <c r="A92" s="250" t="s">
        <v>208</v>
      </c>
      <c r="B92" s="251"/>
      <c r="C92" s="251"/>
      <c r="D92" s="251"/>
      <c r="E92" s="251"/>
      <c r="F92" s="251"/>
      <c r="G92" s="251"/>
      <c r="H92" s="252"/>
      <c r="I92" s="106">
        <v>85</v>
      </c>
      <c r="J92" s="4">
        <v>11270</v>
      </c>
      <c r="K92" s="4">
        <v>11003</v>
      </c>
    </row>
    <row r="93" spans="1:11" ht="12.75">
      <c r="A93" s="250" t="s">
        <v>0</v>
      </c>
      <c r="B93" s="251"/>
      <c r="C93" s="251"/>
      <c r="D93" s="251"/>
      <c r="E93" s="251"/>
      <c r="F93" s="251"/>
      <c r="G93" s="251"/>
      <c r="H93" s="252"/>
      <c r="I93" s="106">
        <v>86</v>
      </c>
      <c r="J93" s="4">
        <v>71876349</v>
      </c>
      <c r="K93" s="4">
        <v>58291909</v>
      </c>
    </row>
    <row r="94" spans="1:11" ht="12.75">
      <c r="A94" s="250" t="s">
        <v>209</v>
      </c>
      <c r="B94" s="251"/>
      <c r="C94" s="251"/>
      <c r="D94" s="251"/>
      <c r="E94" s="251"/>
      <c r="F94" s="251"/>
      <c r="G94" s="251"/>
      <c r="H94" s="252"/>
      <c r="I94" s="106">
        <v>87</v>
      </c>
      <c r="J94" s="4">
        <v>0</v>
      </c>
      <c r="K94" s="118">
        <v>0</v>
      </c>
    </row>
    <row r="95" spans="1:11" ht="12.75">
      <c r="A95" s="250" t="s">
        <v>210</v>
      </c>
      <c r="B95" s="251"/>
      <c r="C95" s="251"/>
      <c r="D95" s="251"/>
      <c r="E95" s="251"/>
      <c r="F95" s="251"/>
      <c r="G95" s="251"/>
      <c r="H95" s="252"/>
      <c r="I95" s="106">
        <v>88</v>
      </c>
      <c r="J95" s="4">
        <v>185773</v>
      </c>
      <c r="K95" s="4">
        <v>185772</v>
      </c>
    </row>
    <row r="96" spans="1:11" ht="12.75">
      <c r="A96" s="250" t="s">
        <v>211</v>
      </c>
      <c r="B96" s="251"/>
      <c r="C96" s="251"/>
      <c r="D96" s="251"/>
      <c r="E96" s="251"/>
      <c r="F96" s="251"/>
      <c r="G96" s="251"/>
      <c r="H96" s="252"/>
      <c r="I96" s="106">
        <v>89</v>
      </c>
      <c r="J96" s="4">
        <v>0</v>
      </c>
      <c r="K96" s="118">
        <v>0</v>
      </c>
    </row>
    <row r="97" spans="1:11" ht="12.75">
      <c r="A97" s="250" t="s">
        <v>85</v>
      </c>
      <c r="B97" s="251"/>
      <c r="C97" s="251"/>
      <c r="D97" s="251"/>
      <c r="E97" s="251"/>
      <c r="F97" s="251"/>
      <c r="G97" s="251"/>
      <c r="H97" s="252"/>
      <c r="I97" s="106">
        <v>90</v>
      </c>
      <c r="J97" s="4">
        <v>0</v>
      </c>
      <c r="K97" s="118">
        <v>0</v>
      </c>
    </row>
    <row r="98" spans="1:11" ht="12.75">
      <c r="A98" s="250" t="s">
        <v>83</v>
      </c>
      <c r="B98" s="251"/>
      <c r="C98" s="251"/>
      <c r="D98" s="251"/>
      <c r="E98" s="251"/>
      <c r="F98" s="251"/>
      <c r="G98" s="251"/>
      <c r="H98" s="252"/>
      <c r="I98" s="106">
        <v>91</v>
      </c>
      <c r="J98" s="4">
        <v>0</v>
      </c>
      <c r="K98" s="118">
        <v>0</v>
      </c>
    </row>
    <row r="99" spans="1:12" ht="12.75">
      <c r="A99" s="250" t="s">
        <v>84</v>
      </c>
      <c r="B99" s="251"/>
      <c r="C99" s="251"/>
      <c r="D99" s="251"/>
      <c r="E99" s="251"/>
      <c r="F99" s="251"/>
      <c r="G99" s="251"/>
      <c r="H99" s="252"/>
      <c r="I99" s="106">
        <v>92</v>
      </c>
      <c r="J99" s="4">
        <v>13196453</v>
      </c>
      <c r="K99" s="4">
        <v>12825813</v>
      </c>
      <c r="L99" s="148"/>
    </row>
    <row r="100" spans="1:11" ht="12.75">
      <c r="A100" s="246" t="s">
        <v>15</v>
      </c>
      <c r="B100" s="247"/>
      <c r="C100" s="247"/>
      <c r="D100" s="247"/>
      <c r="E100" s="247"/>
      <c r="F100" s="247"/>
      <c r="G100" s="247"/>
      <c r="H100" s="248"/>
      <c r="I100" s="106">
        <v>93</v>
      </c>
      <c r="J100" s="47">
        <f>SUM(J101:J112)</f>
        <v>605933816</v>
      </c>
      <c r="K100" s="119">
        <f>SUM(K101:K112)</f>
        <v>634891289</v>
      </c>
    </row>
    <row r="101" spans="1:11" ht="12.75">
      <c r="A101" s="250" t="s">
        <v>108</v>
      </c>
      <c r="B101" s="251"/>
      <c r="C101" s="251"/>
      <c r="D101" s="251"/>
      <c r="E101" s="251"/>
      <c r="F101" s="251"/>
      <c r="G101" s="251"/>
      <c r="H101" s="252"/>
      <c r="I101" s="106">
        <v>94</v>
      </c>
      <c r="J101" s="4"/>
      <c r="K101" s="118"/>
    </row>
    <row r="102" spans="1:11" ht="12.75">
      <c r="A102" s="250" t="s">
        <v>208</v>
      </c>
      <c r="B102" s="251"/>
      <c r="C102" s="251"/>
      <c r="D102" s="251"/>
      <c r="E102" s="251"/>
      <c r="F102" s="251"/>
      <c r="G102" s="251"/>
      <c r="H102" s="252"/>
      <c r="I102" s="106">
        <v>95</v>
      </c>
      <c r="J102" s="4">
        <v>0</v>
      </c>
      <c r="K102" s="4">
        <v>17215500</v>
      </c>
    </row>
    <row r="103" spans="1:11" ht="12.75">
      <c r="A103" s="250" t="s">
        <v>0</v>
      </c>
      <c r="B103" s="251"/>
      <c r="C103" s="251"/>
      <c r="D103" s="251"/>
      <c r="E103" s="251"/>
      <c r="F103" s="251"/>
      <c r="G103" s="251"/>
      <c r="H103" s="252"/>
      <c r="I103" s="106">
        <v>96</v>
      </c>
      <c r="J103" s="4">
        <v>366510252</v>
      </c>
      <c r="K103" s="4">
        <v>367965548</v>
      </c>
    </row>
    <row r="104" spans="1:11" ht="12.75">
      <c r="A104" s="250" t="s">
        <v>209</v>
      </c>
      <c r="B104" s="251"/>
      <c r="C104" s="251"/>
      <c r="D104" s="251"/>
      <c r="E104" s="251"/>
      <c r="F104" s="251"/>
      <c r="G104" s="251"/>
      <c r="H104" s="252"/>
      <c r="I104" s="106">
        <v>97</v>
      </c>
      <c r="J104" s="4">
        <v>2985710</v>
      </c>
      <c r="K104" s="4">
        <v>2705021</v>
      </c>
    </row>
    <row r="105" spans="1:11" ht="12.75">
      <c r="A105" s="250" t="s">
        <v>210</v>
      </c>
      <c r="B105" s="251"/>
      <c r="C105" s="251"/>
      <c r="D105" s="251"/>
      <c r="E105" s="251"/>
      <c r="F105" s="251"/>
      <c r="G105" s="251"/>
      <c r="H105" s="252"/>
      <c r="I105" s="106">
        <v>98</v>
      </c>
      <c r="J105" s="4">
        <v>102605008</v>
      </c>
      <c r="K105" s="4">
        <v>116844105</v>
      </c>
    </row>
    <row r="106" spans="1:11" ht="12.75">
      <c r="A106" s="250" t="s">
        <v>211</v>
      </c>
      <c r="B106" s="251"/>
      <c r="C106" s="251"/>
      <c r="D106" s="251"/>
      <c r="E106" s="251"/>
      <c r="F106" s="251"/>
      <c r="G106" s="251"/>
      <c r="H106" s="252"/>
      <c r="I106" s="106">
        <v>99</v>
      </c>
      <c r="J106" s="4">
        <v>46740600</v>
      </c>
      <c r="K106" s="4">
        <v>45320600</v>
      </c>
    </row>
    <row r="107" spans="1:11" ht="12.75">
      <c r="A107" s="250" t="s">
        <v>85</v>
      </c>
      <c r="B107" s="251"/>
      <c r="C107" s="251"/>
      <c r="D107" s="251"/>
      <c r="E107" s="251"/>
      <c r="F107" s="251"/>
      <c r="G107" s="251"/>
      <c r="H107" s="252"/>
      <c r="I107" s="106">
        <v>100</v>
      </c>
      <c r="J107" s="4"/>
      <c r="K107" s="147"/>
    </row>
    <row r="108" spans="1:11" ht="12.75">
      <c r="A108" s="250" t="s">
        <v>86</v>
      </c>
      <c r="B108" s="251"/>
      <c r="C108" s="251"/>
      <c r="D108" s="251"/>
      <c r="E108" s="251"/>
      <c r="F108" s="251"/>
      <c r="G108" s="251"/>
      <c r="H108" s="252"/>
      <c r="I108" s="106">
        <v>101</v>
      </c>
      <c r="J108" s="4">
        <v>2188819</v>
      </c>
      <c r="K108" s="4">
        <v>2211382</v>
      </c>
    </row>
    <row r="109" spans="1:11" ht="12.75">
      <c r="A109" s="250" t="s">
        <v>87</v>
      </c>
      <c r="B109" s="251"/>
      <c r="C109" s="251"/>
      <c r="D109" s="251"/>
      <c r="E109" s="251"/>
      <c r="F109" s="251"/>
      <c r="G109" s="251"/>
      <c r="H109" s="252"/>
      <c r="I109" s="106">
        <v>102</v>
      </c>
      <c r="J109" s="4">
        <v>4014406</v>
      </c>
      <c r="K109" s="4">
        <v>3341124</v>
      </c>
    </row>
    <row r="110" spans="1:11" ht="12.75">
      <c r="A110" s="250" t="s">
        <v>90</v>
      </c>
      <c r="B110" s="251"/>
      <c r="C110" s="251"/>
      <c r="D110" s="251"/>
      <c r="E110" s="251"/>
      <c r="F110" s="251"/>
      <c r="G110" s="251"/>
      <c r="H110" s="252"/>
      <c r="I110" s="106">
        <v>103</v>
      </c>
      <c r="J110" s="4"/>
      <c r="K110" s="118"/>
    </row>
    <row r="111" spans="1:11" ht="12.75">
      <c r="A111" s="250" t="s">
        <v>88</v>
      </c>
      <c r="B111" s="251"/>
      <c r="C111" s="251"/>
      <c r="D111" s="251"/>
      <c r="E111" s="251"/>
      <c r="F111" s="251"/>
      <c r="G111" s="251"/>
      <c r="H111" s="252"/>
      <c r="I111" s="106">
        <v>104</v>
      </c>
      <c r="J111" s="4"/>
      <c r="K111" s="118"/>
    </row>
    <row r="112" spans="1:11" ht="12.75">
      <c r="A112" s="250" t="s">
        <v>89</v>
      </c>
      <c r="B112" s="251"/>
      <c r="C112" s="251"/>
      <c r="D112" s="251"/>
      <c r="E112" s="251"/>
      <c r="F112" s="251"/>
      <c r="G112" s="251"/>
      <c r="H112" s="252"/>
      <c r="I112" s="106">
        <v>105</v>
      </c>
      <c r="J112" s="4">
        <v>80889021</v>
      </c>
      <c r="K112" s="4">
        <v>79288009</v>
      </c>
    </row>
    <row r="113" spans="1:11" ht="12.75">
      <c r="A113" s="246" t="s">
        <v>1</v>
      </c>
      <c r="B113" s="247"/>
      <c r="C113" s="247"/>
      <c r="D113" s="247"/>
      <c r="E113" s="247"/>
      <c r="F113" s="247"/>
      <c r="G113" s="247"/>
      <c r="H113" s="248"/>
      <c r="I113" s="106">
        <v>106</v>
      </c>
      <c r="J113" s="4">
        <v>13379330</v>
      </c>
      <c r="K113" s="161">
        <v>14069851</v>
      </c>
    </row>
    <row r="114" spans="1:11" ht="12.75">
      <c r="A114" s="246" t="s">
        <v>19</v>
      </c>
      <c r="B114" s="247"/>
      <c r="C114" s="247"/>
      <c r="D114" s="247"/>
      <c r="E114" s="247"/>
      <c r="F114" s="247"/>
      <c r="G114" s="247"/>
      <c r="H114" s="248"/>
      <c r="I114" s="106">
        <v>107</v>
      </c>
      <c r="J114" s="47">
        <f>J69+J86+J90+J100+J113</f>
        <v>724939298.9419998</v>
      </c>
      <c r="K114" s="119">
        <f>K69+K86+K90+K100+K113+1</f>
        <v>736531227.58</v>
      </c>
    </row>
    <row r="115" spans="1:11" ht="12.75">
      <c r="A115" s="294" t="s">
        <v>48</v>
      </c>
      <c r="B115" s="295"/>
      <c r="C115" s="295"/>
      <c r="D115" s="295"/>
      <c r="E115" s="295"/>
      <c r="F115" s="295"/>
      <c r="G115" s="295"/>
      <c r="H115" s="296"/>
      <c r="I115" s="107">
        <v>108</v>
      </c>
      <c r="J115" s="5"/>
      <c r="K115" s="128"/>
    </row>
    <row r="116" spans="1:11" ht="12.75">
      <c r="A116" s="259" t="s">
        <v>275</v>
      </c>
      <c r="B116" s="260"/>
      <c r="C116" s="260"/>
      <c r="D116" s="260"/>
      <c r="E116" s="260"/>
      <c r="F116" s="260"/>
      <c r="G116" s="260"/>
      <c r="H116" s="260"/>
      <c r="I116" s="302"/>
      <c r="J116" s="302"/>
      <c r="K116" s="303"/>
    </row>
    <row r="117" spans="1:11" ht="12.75">
      <c r="A117" s="243" t="s">
        <v>154</v>
      </c>
      <c r="B117" s="244"/>
      <c r="C117" s="244"/>
      <c r="D117" s="244"/>
      <c r="E117" s="244"/>
      <c r="F117" s="244"/>
      <c r="G117" s="244"/>
      <c r="H117" s="244"/>
      <c r="I117" s="304"/>
      <c r="J117" s="304"/>
      <c r="K117" s="305"/>
    </row>
    <row r="118" spans="1:11" ht="12.75">
      <c r="A118" s="250" t="s">
        <v>3</v>
      </c>
      <c r="B118" s="251"/>
      <c r="C118" s="251"/>
      <c r="D118" s="251"/>
      <c r="E118" s="251"/>
      <c r="F118" s="251"/>
      <c r="G118" s="251"/>
      <c r="H118" s="252"/>
      <c r="I118" s="1">
        <v>109</v>
      </c>
      <c r="J118" s="4">
        <v>-38002217.18090001</v>
      </c>
      <c r="K118" s="4">
        <f>+K58-K119</f>
        <v>-43772571.69</v>
      </c>
    </row>
    <row r="119" spans="1:11" ht="12.75">
      <c r="A119" s="306" t="s">
        <v>4</v>
      </c>
      <c r="B119" s="307"/>
      <c r="C119" s="307"/>
      <c r="D119" s="307"/>
      <c r="E119" s="307"/>
      <c r="F119" s="307"/>
      <c r="G119" s="307"/>
      <c r="H119" s="308"/>
      <c r="I119" s="2">
        <v>110</v>
      </c>
      <c r="J119" s="5">
        <v>58358524.622899815</v>
      </c>
      <c r="K119" s="5">
        <f>+K78</f>
        <v>58428704</v>
      </c>
    </row>
    <row r="120" spans="1:11" ht="12.75">
      <c r="A120" s="309" t="s">
        <v>276</v>
      </c>
      <c r="B120" s="310"/>
      <c r="C120" s="310"/>
      <c r="D120" s="310"/>
      <c r="E120" s="310"/>
      <c r="F120" s="310"/>
      <c r="G120" s="310"/>
      <c r="H120" s="310"/>
      <c r="I120" s="310"/>
      <c r="J120" s="310"/>
      <c r="K120" s="311"/>
    </row>
    <row r="121" spans="1:11" ht="13.5" thickBot="1">
      <c r="A121" s="299"/>
      <c r="B121" s="300"/>
      <c r="C121" s="300"/>
      <c r="D121" s="300"/>
      <c r="E121" s="300"/>
      <c r="F121" s="300"/>
      <c r="G121" s="300"/>
      <c r="H121" s="300"/>
      <c r="I121" s="300"/>
      <c r="J121" s="300"/>
      <c r="K121" s="301"/>
    </row>
    <row r="123" spans="10:11" ht="12.75">
      <c r="J123" s="148"/>
      <c r="K123" s="148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K1:K10 M99:IV99 L1:IV98 L100:IV65536 K16:K106 A1:I65536 J1:J107 J108:K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tabSelected="1" view="pageBreakPreview" zoomScale="115" zoomScaleSheetLayoutView="115" zoomScalePageLayoutView="0" workbookViewId="0" topLeftCell="A40">
      <selection activeCell="I55" sqref="I55"/>
    </sheetView>
  </sheetViews>
  <sheetFormatPr defaultColWidth="9.28125" defaultRowHeight="12.75"/>
  <cols>
    <col min="1" max="4" width="9.28125" style="46" customWidth="1"/>
    <col min="5" max="5" width="15.8515625" style="46" customWidth="1"/>
    <col min="6" max="6" width="11.28125" style="46" customWidth="1"/>
    <col min="7" max="7" width="9.28125" style="46" hidden="1" customWidth="1"/>
    <col min="8" max="8" width="3.7109375" style="46" customWidth="1"/>
    <col min="9" max="9" width="9.28125" style="46" customWidth="1"/>
    <col min="10" max="11" width="11.28125" style="46" customWidth="1"/>
    <col min="12" max="16384" width="9.28125" style="46" customWidth="1"/>
  </cols>
  <sheetData>
    <row r="1" spans="1:11" ht="12.75" customHeight="1">
      <c r="A1" s="315" t="s">
        <v>135</v>
      </c>
      <c r="B1" s="316"/>
      <c r="C1" s="316"/>
      <c r="D1" s="316"/>
      <c r="E1" s="316"/>
      <c r="F1" s="316"/>
      <c r="G1" s="316"/>
      <c r="H1" s="316"/>
      <c r="I1" s="316"/>
      <c r="J1" s="316"/>
      <c r="K1" s="317"/>
    </row>
    <row r="2" spans="1:11" ht="12.75" customHeight="1">
      <c r="A2" s="318" t="s">
        <v>305</v>
      </c>
      <c r="B2" s="319"/>
      <c r="C2" s="319"/>
      <c r="D2" s="319"/>
      <c r="E2" s="319"/>
      <c r="F2" s="319"/>
      <c r="G2" s="319"/>
      <c r="H2" s="319"/>
      <c r="I2" s="319"/>
      <c r="J2" s="319"/>
      <c r="K2" s="320"/>
    </row>
    <row r="3" spans="1:11" ht="12.75">
      <c r="A3" s="312" t="s">
        <v>301</v>
      </c>
      <c r="B3" s="313"/>
      <c r="C3" s="313"/>
      <c r="D3" s="313"/>
      <c r="E3" s="313"/>
      <c r="F3" s="313"/>
      <c r="G3" s="313"/>
      <c r="H3" s="313"/>
      <c r="I3" s="313"/>
      <c r="J3" s="313"/>
      <c r="K3" s="314"/>
    </row>
    <row r="4" spans="1:11" ht="21.75">
      <c r="A4" s="321" t="s">
        <v>50</v>
      </c>
      <c r="B4" s="322"/>
      <c r="C4" s="322"/>
      <c r="D4" s="322"/>
      <c r="E4" s="322"/>
      <c r="F4" s="322"/>
      <c r="G4" s="322"/>
      <c r="H4" s="322"/>
      <c r="I4" s="133" t="s">
        <v>244</v>
      </c>
      <c r="J4" s="134" t="s">
        <v>284</v>
      </c>
      <c r="K4" s="135" t="s">
        <v>285</v>
      </c>
    </row>
    <row r="5" spans="1:11" ht="12.75">
      <c r="A5" s="323">
        <v>1</v>
      </c>
      <c r="B5" s="324"/>
      <c r="C5" s="324"/>
      <c r="D5" s="324"/>
      <c r="E5" s="324"/>
      <c r="F5" s="324"/>
      <c r="G5" s="324"/>
      <c r="H5" s="324"/>
      <c r="I5" s="136">
        <v>2</v>
      </c>
      <c r="J5" s="137" t="s">
        <v>248</v>
      </c>
      <c r="K5" s="138" t="s">
        <v>249</v>
      </c>
    </row>
    <row r="6" spans="1:11" ht="12.75">
      <c r="A6" s="259" t="s">
        <v>129</v>
      </c>
      <c r="B6" s="260"/>
      <c r="C6" s="260"/>
      <c r="D6" s="260"/>
      <c r="E6" s="260"/>
      <c r="F6" s="260"/>
      <c r="G6" s="260"/>
      <c r="H6" s="260"/>
      <c r="I6" s="325"/>
      <c r="J6" s="325"/>
      <c r="K6" s="326"/>
    </row>
    <row r="7" spans="1:11" ht="12.75">
      <c r="A7" s="327" t="s">
        <v>34</v>
      </c>
      <c r="B7" s="328"/>
      <c r="C7" s="328"/>
      <c r="D7" s="328"/>
      <c r="E7" s="328"/>
      <c r="F7" s="328"/>
      <c r="G7" s="328"/>
      <c r="H7" s="329"/>
      <c r="I7" s="6">
        <v>1</v>
      </c>
      <c r="J7" s="3">
        <v>-31314250</v>
      </c>
      <c r="K7" s="126">
        <v>-4433169.023499776</v>
      </c>
    </row>
    <row r="8" spans="1:11" ht="12.75">
      <c r="A8" s="250" t="s">
        <v>35</v>
      </c>
      <c r="B8" s="251"/>
      <c r="C8" s="251"/>
      <c r="D8" s="251"/>
      <c r="E8" s="251"/>
      <c r="F8" s="251"/>
      <c r="G8" s="251"/>
      <c r="H8" s="252"/>
      <c r="I8" s="1">
        <v>2</v>
      </c>
      <c r="J8" s="4">
        <v>24107445.24</v>
      </c>
      <c r="K8" s="118">
        <v>22958526.63</v>
      </c>
    </row>
    <row r="9" spans="1:11" ht="12.75">
      <c r="A9" s="250" t="s">
        <v>36</v>
      </c>
      <c r="B9" s="251"/>
      <c r="C9" s="251"/>
      <c r="D9" s="251"/>
      <c r="E9" s="251"/>
      <c r="F9" s="251"/>
      <c r="G9" s="251"/>
      <c r="H9" s="252"/>
      <c r="I9" s="1">
        <v>3</v>
      </c>
      <c r="J9" s="4">
        <v>24178492</v>
      </c>
      <c r="K9" s="118">
        <v>13487803</v>
      </c>
    </row>
    <row r="10" spans="1:11" ht="12.75">
      <c r="A10" s="250" t="s">
        <v>37</v>
      </c>
      <c r="B10" s="251"/>
      <c r="C10" s="251"/>
      <c r="D10" s="251"/>
      <c r="E10" s="251"/>
      <c r="F10" s="251"/>
      <c r="G10" s="251"/>
      <c r="H10" s="252"/>
      <c r="I10" s="1">
        <v>4</v>
      </c>
      <c r="J10" s="4">
        <v>17378638</v>
      </c>
      <c r="K10" s="120">
        <v>4870927</v>
      </c>
    </row>
    <row r="11" spans="1:11" ht="12.75">
      <c r="A11" s="250" t="s">
        <v>38</v>
      </c>
      <c r="B11" s="251"/>
      <c r="C11" s="251"/>
      <c r="D11" s="251"/>
      <c r="E11" s="251"/>
      <c r="F11" s="251"/>
      <c r="G11" s="251"/>
      <c r="H11" s="252"/>
      <c r="I11" s="1">
        <v>5</v>
      </c>
      <c r="J11" s="4">
        <v>18843226</v>
      </c>
      <c r="K11" s="118"/>
    </row>
    <row r="12" spans="1:11" ht="12.75">
      <c r="A12" s="250" t="s">
        <v>42</v>
      </c>
      <c r="B12" s="251"/>
      <c r="C12" s="251"/>
      <c r="D12" s="251"/>
      <c r="E12" s="251"/>
      <c r="F12" s="251"/>
      <c r="G12" s="251"/>
      <c r="H12" s="252"/>
      <c r="I12" s="1">
        <v>6</v>
      </c>
      <c r="J12" s="4">
        <v>24764558.849999994</v>
      </c>
      <c r="K12" s="118">
        <v>5032854.81</v>
      </c>
    </row>
    <row r="13" spans="1:11" ht="12.75">
      <c r="A13" s="246" t="s">
        <v>130</v>
      </c>
      <c r="B13" s="247"/>
      <c r="C13" s="247"/>
      <c r="D13" s="247"/>
      <c r="E13" s="247"/>
      <c r="F13" s="247"/>
      <c r="G13" s="247"/>
      <c r="H13" s="248"/>
      <c r="I13" s="1">
        <v>7</v>
      </c>
      <c r="J13" s="164">
        <f>SUM(J7:J12)</f>
        <v>77958110.08999999</v>
      </c>
      <c r="K13" s="112">
        <f>+SUM(K7:K12)</f>
        <v>41916942.416500226</v>
      </c>
    </row>
    <row r="14" spans="1:11" ht="12.75">
      <c r="A14" s="250" t="s">
        <v>43</v>
      </c>
      <c r="B14" s="251"/>
      <c r="C14" s="251"/>
      <c r="D14" s="251"/>
      <c r="E14" s="251"/>
      <c r="F14" s="251"/>
      <c r="G14" s="251"/>
      <c r="H14" s="252"/>
      <c r="I14" s="1">
        <v>8</v>
      </c>
      <c r="J14" s="47">
        <v>1377785</v>
      </c>
      <c r="K14" s="120"/>
    </row>
    <row r="15" spans="1:11" ht="12.75">
      <c r="A15" s="250" t="s">
        <v>44</v>
      </c>
      <c r="B15" s="251"/>
      <c r="C15" s="251"/>
      <c r="D15" s="251"/>
      <c r="E15" s="251"/>
      <c r="F15" s="251"/>
      <c r="G15" s="251"/>
      <c r="H15" s="252"/>
      <c r="I15" s="1">
        <v>9</v>
      </c>
      <c r="J15" s="4">
        <v>4717653</v>
      </c>
      <c r="K15" s="118"/>
    </row>
    <row r="16" spans="1:11" ht="12.75">
      <c r="A16" s="250" t="s">
        <v>45</v>
      </c>
      <c r="B16" s="251"/>
      <c r="C16" s="251"/>
      <c r="D16" s="251"/>
      <c r="E16" s="251"/>
      <c r="F16" s="251"/>
      <c r="G16" s="251"/>
      <c r="H16" s="252"/>
      <c r="I16" s="1">
        <v>10</v>
      </c>
      <c r="J16" s="4">
        <v>0</v>
      </c>
      <c r="K16" s="118">
        <v>17070228</v>
      </c>
    </row>
    <row r="17" spans="1:11" ht="12.75">
      <c r="A17" s="250" t="s">
        <v>46</v>
      </c>
      <c r="B17" s="251"/>
      <c r="C17" s="251"/>
      <c r="D17" s="251"/>
      <c r="E17" s="251"/>
      <c r="F17" s="251"/>
      <c r="G17" s="251"/>
      <c r="H17" s="252"/>
      <c r="I17" s="1">
        <v>11</v>
      </c>
      <c r="J17" s="4">
        <v>6306321.9399999995</v>
      </c>
      <c r="K17" s="118">
        <v>10032366.82</v>
      </c>
    </row>
    <row r="18" spans="1:11" ht="23.25" customHeight="1">
      <c r="A18" s="246" t="s">
        <v>131</v>
      </c>
      <c r="B18" s="247"/>
      <c r="C18" s="247"/>
      <c r="D18" s="247"/>
      <c r="E18" s="247"/>
      <c r="F18" s="247"/>
      <c r="G18" s="247"/>
      <c r="H18" s="248"/>
      <c r="I18" s="1">
        <v>12</v>
      </c>
      <c r="J18" s="47">
        <f>SUM(J14:J17)</f>
        <v>12401759.94</v>
      </c>
      <c r="K18" s="139">
        <f>SUM(K14:K17)</f>
        <v>27102594.82</v>
      </c>
    </row>
    <row r="19" spans="1:11" ht="19.5" customHeight="1">
      <c r="A19" s="246" t="s">
        <v>30</v>
      </c>
      <c r="B19" s="247"/>
      <c r="C19" s="247"/>
      <c r="D19" s="247"/>
      <c r="E19" s="247"/>
      <c r="F19" s="247"/>
      <c r="G19" s="247"/>
      <c r="H19" s="248"/>
      <c r="I19" s="1">
        <v>13</v>
      </c>
      <c r="J19" s="47">
        <f>IF(J13&gt;J18,J13-J18,0)</f>
        <v>65556350.14999999</v>
      </c>
      <c r="K19" s="140">
        <f>IF(K13&gt;K18,K13-K18,0)</f>
        <v>14814347.596500225</v>
      </c>
    </row>
    <row r="20" spans="1:11" ht="30" customHeight="1">
      <c r="A20" s="294" t="s">
        <v>31</v>
      </c>
      <c r="B20" s="295"/>
      <c r="C20" s="295"/>
      <c r="D20" s="295"/>
      <c r="E20" s="295"/>
      <c r="F20" s="295"/>
      <c r="G20" s="295"/>
      <c r="H20" s="296"/>
      <c r="I20" s="2">
        <v>14</v>
      </c>
      <c r="J20" s="141">
        <f>IF(J18&gt;J13,J18-J13,0)</f>
        <v>0</v>
      </c>
      <c r="K20" s="142">
        <f>IF(K18&gt;K13,K18-K13,0)</f>
        <v>0</v>
      </c>
    </row>
    <row r="21" spans="1:11" ht="12.75">
      <c r="A21" s="259" t="s">
        <v>132</v>
      </c>
      <c r="B21" s="260"/>
      <c r="C21" s="260"/>
      <c r="D21" s="260"/>
      <c r="E21" s="260"/>
      <c r="F21" s="260"/>
      <c r="G21" s="260"/>
      <c r="H21" s="260"/>
      <c r="I21" s="325"/>
      <c r="J21" s="325"/>
      <c r="K21" s="326"/>
    </row>
    <row r="22" spans="1:11" ht="12.75">
      <c r="A22" s="327" t="s">
        <v>146</v>
      </c>
      <c r="B22" s="328"/>
      <c r="C22" s="328"/>
      <c r="D22" s="328"/>
      <c r="E22" s="328"/>
      <c r="F22" s="328"/>
      <c r="G22" s="328"/>
      <c r="H22" s="329"/>
      <c r="I22" s="6">
        <v>15</v>
      </c>
      <c r="J22" s="3">
        <v>80917</v>
      </c>
      <c r="K22" s="126">
        <v>0</v>
      </c>
    </row>
    <row r="23" spans="1:11" ht="12.75">
      <c r="A23" s="250" t="s">
        <v>147</v>
      </c>
      <c r="B23" s="251"/>
      <c r="C23" s="251"/>
      <c r="D23" s="251"/>
      <c r="E23" s="251"/>
      <c r="F23" s="251"/>
      <c r="G23" s="251"/>
      <c r="H23" s="252"/>
      <c r="I23" s="1">
        <v>16</v>
      </c>
      <c r="J23" s="4">
        <v>4807319.840000001</v>
      </c>
      <c r="K23" s="118">
        <v>153498</v>
      </c>
    </row>
    <row r="24" spans="1:11" ht="12.75">
      <c r="A24" s="250" t="s">
        <v>148</v>
      </c>
      <c r="B24" s="251"/>
      <c r="C24" s="251"/>
      <c r="D24" s="251"/>
      <c r="E24" s="251"/>
      <c r="F24" s="251"/>
      <c r="G24" s="251"/>
      <c r="H24" s="252"/>
      <c r="I24" s="1">
        <v>17</v>
      </c>
      <c r="J24" s="4">
        <v>929629</v>
      </c>
      <c r="K24" s="118">
        <v>83945</v>
      </c>
    </row>
    <row r="25" spans="1:11" ht="12.75">
      <c r="A25" s="250" t="s">
        <v>149</v>
      </c>
      <c r="B25" s="251"/>
      <c r="C25" s="251"/>
      <c r="D25" s="251"/>
      <c r="E25" s="251"/>
      <c r="F25" s="251"/>
      <c r="G25" s="251"/>
      <c r="H25" s="252"/>
      <c r="I25" s="1">
        <v>18</v>
      </c>
      <c r="J25" s="4">
        <v>0</v>
      </c>
      <c r="K25" s="118"/>
    </row>
    <row r="26" spans="1:11" ht="12.75">
      <c r="A26" s="250" t="s">
        <v>150</v>
      </c>
      <c r="B26" s="251"/>
      <c r="C26" s="251"/>
      <c r="D26" s="251"/>
      <c r="E26" s="251"/>
      <c r="F26" s="251"/>
      <c r="G26" s="251"/>
      <c r="H26" s="252"/>
      <c r="I26" s="1">
        <v>19</v>
      </c>
      <c r="J26" s="4">
        <v>795584</v>
      </c>
      <c r="K26" s="118"/>
    </row>
    <row r="27" spans="1:11" ht="12.75">
      <c r="A27" s="246" t="s">
        <v>136</v>
      </c>
      <c r="B27" s="247"/>
      <c r="C27" s="247"/>
      <c r="D27" s="247"/>
      <c r="E27" s="247"/>
      <c r="F27" s="247"/>
      <c r="G27" s="247"/>
      <c r="H27" s="248"/>
      <c r="I27" s="1">
        <v>20</v>
      </c>
      <c r="J27" s="112">
        <f>SUM(J22:J26)</f>
        <v>6613449.840000001</v>
      </c>
      <c r="K27" s="143">
        <f>SUM(K22:K26)</f>
        <v>237443</v>
      </c>
    </row>
    <row r="28" spans="1:11" ht="12.75">
      <c r="A28" s="250" t="s">
        <v>101</v>
      </c>
      <c r="B28" s="251"/>
      <c r="C28" s="251"/>
      <c r="D28" s="251"/>
      <c r="E28" s="251"/>
      <c r="F28" s="251"/>
      <c r="G28" s="251"/>
      <c r="H28" s="252"/>
      <c r="I28" s="1">
        <v>21</v>
      </c>
      <c r="J28" s="4">
        <v>6719086.04</v>
      </c>
      <c r="K28" s="118">
        <v>5990003.71</v>
      </c>
    </row>
    <row r="29" spans="1:11" ht="12.75">
      <c r="A29" s="250" t="s">
        <v>102</v>
      </c>
      <c r="B29" s="251"/>
      <c r="C29" s="251"/>
      <c r="D29" s="251"/>
      <c r="E29" s="251"/>
      <c r="F29" s="251"/>
      <c r="G29" s="251"/>
      <c r="H29" s="252"/>
      <c r="I29" s="1">
        <v>22</v>
      </c>
      <c r="J29" s="4">
        <v>21937318.52</v>
      </c>
      <c r="K29" s="118">
        <v>10136103</v>
      </c>
    </row>
    <row r="30" spans="1:11" ht="12.75">
      <c r="A30" s="250" t="s">
        <v>10</v>
      </c>
      <c r="B30" s="251"/>
      <c r="C30" s="251"/>
      <c r="D30" s="251"/>
      <c r="E30" s="251"/>
      <c r="F30" s="251"/>
      <c r="G30" s="251"/>
      <c r="H30" s="252"/>
      <c r="I30" s="1">
        <v>23</v>
      </c>
      <c r="J30" s="4">
        <v>0</v>
      </c>
      <c r="K30" s="118">
        <v>9786</v>
      </c>
    </row>
    <row r="31" spans="1:11" ht="12.75">
      <c r="A31" s="246" t="s">
        <v>2</v>
      </c>
      <c r="B31" s="247"/>
      <c r="C31" s="247"/>
      <c r="D31" s="247"/>
      <c r="E31" s="247"/>
      <c r="F31" s="247"/>
      <c r="G31" s="247"/>
      <c r="H31" s="248"/>
      <c r="I31" s="1">
        <v>24</v>
      </c>
      <c r="J31" s="112">
        <f>SUM(J28:J30)</f>
        <v>28656404.56</v>
      </c>
      <c r="K31" s="143">
        <f>SUM(K28:K30)</f>
        <v>16135892.71</v>
      </c>
    </row>
    <row r="32" spans="1:11" ht="19.5" customHeight="1">
      <c r="A32" s="246" t="s">
        <v>32</v>
      </c>
      <c r="B32" s="247"/>
      <c r="C32" s="247"/>
      <c r="D32" s="247"/>
      <c r="E32" s="247"/>
      <c r="F32" s="247"/>
      <c r="G32" s="247"/>
      <c r="H32" s="248"/>
      <c r="I32" s="1">
        <v>25</v>
      </c>
      <c r="J32" s="47">
        <f>IF(J27&gt;J31,J27-J31,0)</f>
        <v>0</v>
      </c>
      <c r="K32" s="143">
        <f>IF(K27&gt;K31,K27-K31,0)</f>
        <v>0</v>
      </c>
    </row>
    <row r="33" spans="1:11" ht="27.75" customHeight="1">
      <c r="A33" s="294" t="s">
        <v>33</v>
      </c>
      <c r="B33" s="295"/>
      <c r="C33" s="295"/>
      <c r="D33" s="295"/>
      <c r="E33" s="295"/>
      <c r="F33" s="295"/>
      <c r="G33" s="295"/>
      <c r="H33" s="296"/>
      <c r="I33" s="2">
        <v>26</v>
      </c>
      <c r="J33" s="141">
        <f>IF(J31&gt;J27,J31-J27,0)</f>
        <v>22042954.72</v>
      </c>
      <c r="K33" s="142">
        <f>IF(K31&gt;K27,K31-K27,0)</f>
        <v>15898449.71</v>
      </c>
    </row>
    <row r="34" spans="1:11" ht="12.75">
      <c r="A34" s="259" t="s">
        <v>133</v>
      </c>
      <c r="B34" s="260"/>
      <c r="C34" s="260"/>
      <c r="D34" s="260"/>
      <c r="E34" s="260"/>
      <c r="F34" s="260"/>
      <c r="G34" s="260"/>
      <c r="H34" s="260"/>
      <c r="I34" s="325"/>
      <c r="J34" s="325"/>
      <c r="K34" s="326"/>
    </row>
    <row r="35" spans="1:11" ht="12.75">
      <c r="A35" s="327" t="s">
        <v>142</v>
      </c>
      <c r="B35" s="328"/>
      <c r="C35" s="328"/>
      <c r="D35" s="328"/>
      <c r="E35" s="328"/>
      <c r="F35" s="328"/>
      <c r="G35" s="328"/>
      <c r="H35" s="329"/>
      <c r="I35" s="6">
        <v>27</v>
      </c>
      <c r="J35" s="3"/>
      <c r="K35" s="126"/>
    </row>
    <row r="36" spans="1:11" ht="12.75">
      <c r="A36" s="250" t="s">
        <v>23</v>
      </c>
      <c r="B36" s="251"/>
      <c r="C36" s="251"/>
      <c r="D36" s="251"/>
      <c r="E36" s="251"/>
      <c r="F36" s="251"/>
      <c r="G36" s="251"/>
      <c r="H36" s="252"/>
      <c r="I36" s="1">
        <v>28</v>
      </c>
      <c r="J36" s="4">
        <v>87540589.2</v>
      </c>
      <c r="K36" s="118">
        <v>35551515</v>
      </c>
    </row>
    <row r="37" spans="1:11" ht="12.75">
      <c r="A37" s="250" t="s">
        <v>24</v>
      </c>
      <c r="B37" s="251"/>
      <c r="C37" s="251"/>
      <c r="D37" s="251"/>
      <c r="E37" s="251"/>
      <c r="F37" s="251"/>
      <c r="G37" s="251"/>
      <c r="H37" s="252"/>
      <c r="I37" s="1">
        <v>29</v>
      </c>
      <c r="J37" s="4">
        <v>775310</v>
      </c>
      <c r="K37" s="118">
        <v>0</v>
      </c>
    </row>
    <row r="38" spans="1:11" ht="12.75">
      <c r="A38" s="246" t="s">
        <v>59</v>
      </c>
      <c r="B38" s="247"/>
      <c r="C38" s="247"/>
      <c r="D38" s="247"/>
      <c r="E38" s="247"/>
      <c r="F38" s="247"/>
      <c r="G38" s="247"/>
      <c r="H38" s="248"/>
      <c r="I38" s="1">
        <v>30</v>
      </c>
      <c r="J38" s="112">
        <f>SUM(J35:J37)</f>
        <v>88315899.2</v>
      </c>
      <c r="K38" s="143">
        <f>SUM(K35:K37)</f>
        <v>35551515</v>
      </c>
    </row>
    <row r="39" spans="1:11" ht="12.75">
      <c r="A39" s="250" t="s">
        <v>25</v>
      </c>
      <c r="B39" s="251"/>
      <c r="C39" s="251"/>
      <c r="D39" s="251"/>
      <c r="E39" s="251"/>
      <c r="F39" s="251"/>
      <c r="G39" s="251"/>
      <c r="H39" s="252"/>
      <c r="I39" s="1">
        <v>31</v>
      </c>
      <c r="J39" s="4">
        <v>113540557.75</v>
      </c>
      <c r="K39" s="118">
        <v>30187042</v>
      </c>
    </row>
    <row r="40" spans="1:11" ht="12.75">
      <c r="A40" s="250" t="s">
        <v>26</v>
      </c>
      <c r="B40" s="251"/>
      <c r="C40" s="251"/>
      <c r="D40" s="251"/>
      <c r="E40" s="251"/>
      <c r="F40" s="251"/>
      <c r="G40" s="251"/>
      <c r="H40" s="252"/>
      <c r="I40" s="1">
        <v>32</v>
      </c>
      <c r="J40" s="4">
        <v>0</v>
      </c>
      <c r="K40" s="118"/>
    </row>
    <row r="41" spans="1:11" ht="12.75">
      <c r="A41" s="250" t="s">
        <v>27</v>
      </c>
      <c r="B41" s="251"/>
      <c r="C41" s="251"/>
      <c r="D41" s="251"/>
      <c r="E41" s="251"/>
      <c r="F41" s="251"/>
      <c r="G41" s="251"/>
      <c r="H41" s="252"/>
      <c r="I41" s="1">
        <v>33</v>
      </c>
      <c r="J41" s="4">
        <v>1577583</v>
      </c>
      <c r="K41" s="144">
        <v>1136826</v>
      </c>
    </row>
    <row r="42" spans="1:11" ht="12.75">
      <c r="A42" s="250" t="s">
        <v>28</v>
      </c>
      <c r="B42" s="251"/>
      <c r="C42" s="251"/>
      <c r="D42" s="251"/>
      <c r="E42" s="251"/>
      <c r="F42" s="251"/>
      <c r="G42" s="251"/>
      <c r="H42" s="252"/>
      <c r="I42" s="1">
        <v>34</v>
      </c>
      <c r="J42" s="4"/>
      <c r="K42" s="118"/>
    </row>
    <row r="43" spans="1:11" ht="12.75">
      <c r="A43" s="250" t="s">
        <v>29</v>
      </c>
      <c r="B43" s="251"/>
      <c r="C43" s="251"/>
      <c r="D43" s="251"/>
      <c r="E43" s="251"/>
      <c r="F43" s="251"/>
      <c r="G43" s="251"/>
      <c r="H43" s="252"/>
      <c r="I43" s="1">
        <v>35</v>
      </c>
      <c r="J43" s="4">
        <v>23554619.25</v>
      </c>
      <c r="K43" s="118">
        <v>1420000</v>
      </c>
    </row>
    <row r="44" spans="1:11" ht="12.75">
      <c r="A44" s="246" t="s">
        <v>60</v>
      </c>
      <c r="B44" s="247"/>
      <c r="C44" s="247"/>
      <c r="D44" s="247"/>
      <c r="E44" s="247"/>
      <c r="F44" s="247"/>
      <c r="G44" s="247"/>
      <c r="H44" s="248"/>
      <c r="I44" s="1">
        <v>36</v>
      </c>
      <c r="J44" s="112">
        <f>SUM(J39:J43)</f>
        <v>138672760</v>
      </c>
      <c r="K44" s="143">
        <f>SUM(K39:K43)</f>
        <v>32743868</v>
      </c>
    </row>
    <row r="45" spans="1:11" ht="18" customHeight="1">
      <c r="A45" s="246" t="s">
        <v>11</v>
      </c>
      <c r="B45" s="247"/>
      <c r="C45" s="247"/>
      <c r="D45" s="247"/>
      <c r="E45" s="247"/>
      <c r="F45" s="247"/>
      <c r="G45" s="247"/>
      <c r="H45" s="248"/>
      <c r="I45" s="1">
        <v>37</v>
      </c>
      <c r="J45" s="112">
        <f>IF(J38&gt;J44,J38-J44,0)</f>
        <v>0</v>
      </c>
      <c r="K45" s="143">
        <f>IF(K38&gt;K44,K38-K44,0)</f>
        <v>2807647</v>
      </c>
    </row>
    <row r="46" spans="1:11" ht="19.5" customHeight="1">
      <c r="A46" s="246" t="s">
        <v>12</v>
      </c>
      <c r="B46" s="247"/>
      <c r="C46" s="247"/>
      <c r="D46" s="247"/>
      <c r="E46" s="247"/>
      <c r="F46" s="247"/>
      <c r="G46" s="247"/>
      <c r="H46" s="248"/>
      <c r="I46" s="1">
        <v>38</v>
      </c>
      <c r="J46" s="112">
        <f>IF(J44&gt;J38,J44-J38,0)</f>
        <v>50356860.8</v>
      </c>
      <c r="K46" s="143">
        <f>IF(K44&gt;K38,K44-K38,0)</f>
        <v>0</v>
      </c>
    </row>
    <row r="47" spans="1:11" ht="12.75">
      <c r="A47" s="250" t="s">
        <v>61</v>
      </c>
      <c r="B47" s="251"/>
      <c r="C47" s="251"/>
      <c r="D47" s="251"/>
      <c r="E47" s="251"/>
      <c r="F47" s="251"/>
      <c r="G47" s="251"/>
      <c r="H47" s="252"/>
      <c r="I47" s="1">
        <v>39</v>
      </c>
      <c r="J47" s="47">
        <f>IF(J19-J20+J32-J33+J45-J46&gt;0,J19-J20+J32-J33+J45-J46,0)</f>
        <v>0</v>
      </c>
      <c r="K47" s="119">
        <f>IF(K19-K20+K32-K33+K45-K46&gt;0,K19-K20+K32-K33+K45-K46,0)</f>
        <v>1723544.8865002245</v>
      </c>
    </row>
    <row r="48" spans="1:11" ht="12.75">
      <c r="A48" s="250" t="s">
        <v>62</v>
      </c>
      <c r="B48" s="251"/>
      <c r="C48" s="251"/>
      <c r="D48" s="251"/>
      <c r="E48" s="251"/>
      <c r="F48" s="251"/>
      <c r="G48" s="251"/>
      <c r="H48" s="252"/>
      <c r="I48" s="1">
        <v>40</v>
      </c>
      <c r="J48" s="47">
        <f>IF(J20-J19+J33-J32+J46-J45&gt;0,J20-J19+J33-J32+J46-J45,0)</f>
        <v>6843465.370000005</v>
      </c>
      <c r="K48" s="119">
        <f>IF(K20-K19+K33-K32+K46-K45&gt;0,K20-K19+K33-K32+K46-K45,0)</f>
        <v>0</v>
      </c>
    </row>
    <row r="49" spans="1:11" ht="12.75">
      <c r="A49" s="250" t="s">
        <v>134</v>
      </c>
      <c r="B49" s="251"/>
      <c r="C49" s="251"/>
      <c r="D49" s="251"/>
      <c r="E49" s="251"/>
      <c r="F49" s="251"/>
      <c r="G49" s="251"/>
      <c r="H49" s="252"/>
      <c r="I49" s="1">
        <v>41</v>
      </c>
      <c r="J49" s="4">
        <v>9729370.759999996</v>
      </c>
      <c r="K49" s="118">
        <v>3604962</v>
      </c>
    </row>
    <row r="50" spans="1:11" ht="12.75">
      <c r="A50" s="250" t="s">
        <v>143</v>
      </c>
      <c r="B50" s="251"/>
      <c r="C50" s="251"/>
      <c r="D50" s="251"/>
      <c r="E50" s="251"/>
      <c r="F50" s="251"/>
      <c r="G50" s="251"/>
      <c r="H50" s="252"/>
      <c r="I50" s="1">
        <v>42</v>
      </c>
      <c r="J50" s="47">
        <f>IF(J47&gt;J48,J47-J48,0)</f>
        <v>0</v>
      </c>
      <c r="K50" s="118">
        <f>IF(K47&gt;K48,K47-K48,0)</f>
        <v>1723544.8865002245</v>
      </c>
    </row>
    <row r="51" spans="1:11" ht="12.75">
      <c r="A51" s="250" t="s">
        <v>144</v>
      </c>
      <c r="B51" s="251"/>
      <c r="C51" s="251"/>
      <c r="D51" s="251"/>
      <c r="E51" s="251"/>
      <c r="F51" s="251"/>
      <c r="G51" s="251"/>
      <c r="H51" s="252"/>
      <c r="I51" s="1">
        <v>43</v>
      </c>
      <c r="J51" s="47">
        <f>IF(J48&gt;J47,J48-J47,0)</f>
        <v>6843465.370000005</v>
      </c>
      <c r="K51" s="118">
        <f>IF(K48&gt;K47,K48-K47,0)</f>
        <v>0</v>
      </c>
    </row>
    <row r="52" spans="1:11" ht="13.5" thickBot="1">
      <c r="A52" s="330" t="s">
        <v>145</v>
      </c>
      <c r="B52" s="331"/>
      <c r="C52" s="331"/>
      <c r="D52" s="331"/>
      <c r="E52" s="331"/>
      <c r="F52" s="331"/>
      <c r="G52" s="331"/>
      <c r="H52" s="332"/>
      <c r="I52" s="130">
        <v>44</v>
      </c>
      <c r="J52" s="54">
        <f>J49+J50-J51</f>
        <v>2885905.3899999913</v>
      </c>
      <c r="K52" s="145">
        <f>K49+K50-K51</f>
        <v>5328506.8865002245</v>
      </c>
    </row>
    <row r="53" spans="10:11" ht="12.75">
      <c r="J53" s="148"/>
      <c r="K53" s="148"/>
    </row>
  </sheetData>
  <sheetProtection/>
  <protectedRanges>
    <protectedRange sqref="J14" name="Range1_11_1"/>
    <protectedRange sqref="J16:J17" name="Range1_11_2"/>
    <protectedRange sqref="J22" name="Range1_12"/>
    <protectedRange sqref="J28" name="Range1_13"/>
  </protectedRanges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1"/>
  <sheetViews>
    <sheetView view="pageBreakPreview" zoomScale="130" zoomScaleSheetLayoutView="130" zoomScalePageLayoutView="0" workbookViewId="0" topLeftCell="A10">
      <selection activeCell="K30" sqref="K30"/>
    </sheetView>
  </sheetViews>
  <sheetFormatPr defaultColWidth="9.28125" defaultRowHeight="12.75"/>
  <cols>
    <col min="1" max="4" width="9.28125" style="57" customWidth="1"/>
    <col min="5" max="5" width="10.28125" style="57" bestFit="1" customWidth="1"/>
    <col min="6" max="9" width="9.28125" style="57" customWidth="1"/>
    <col min="10" max="11" width="16.421875" style="57" customWidth="1"/>
    <col min="12" max="12" width="13.7109375" style="57" customWidth="1"/>
    <col min="13" max="16384" width="9.28125" style="57" customWidth="1"/>
  </cols>
  <sheetData>
    <row r="1" spans="1:12" ht="12.75">
      <c r="A1" s="339" t="s">
        <v>246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56"/>
    </row>
    <row r="2" spans="1:12" ht="15">
      <c r="A2" s="38"/>
      <c r="B2" s="55"/>
      <c r="C2" s="349" t="s">
        <v>247</v>
      </c>
      <c r="D2" s="349"/>
      <c r="E2" s="58">
        <v>43101</v>
      </c>
      <c r="F2" s="39" t="s">
        <v>215</v>
      </c>
      <c r="G2" s="350">
        <v>43373</v>
      </c>
      <c r="H2" s="351"/>
      <c r="I2" s="55"/>
      <c r="J2" s="55"/>
      <c r="K2" s="55"/>
      <c r="L2" s="59"/>
    </row>
    <row r="3" spans="1:11" ht="21.75">
      <c r="A3" s="352" t="s">
        <v>50</v>
      </c>
      <c r="B3" s="352"/>
      <c r="C3" s="352"/>
      <c r="D3" s="352"/>
      <c r="E3" s="352"/>
      <c r="F3" s="352"/>
      <c r="G3" s="352"/>
      <c r="H3" s="352"/>
      <c r="I3" s="60" t="s">
        <v>270</v>
      </c>
      <c r="J3" s="146" t="s">
        <v>304</v>
      </c>
      <c r="K3" s="146" t="s">
        <v>124</v>
      </c>
    </row>
    <row r="4" spans="1:11" ht="12.75">
      <c r="A4" s="353">
        <v>1</v>
      </c>
      <c r="B4" s="353"/>
      <c r="C4" s="353"/>
      <c r="D4" s="353"/>
      <c r="E4" s="353"/>
      <c r="F4" s="353"/>
      <c r="G4" s="353"/>
      <c r="H4" s="353"/>
      <c r="I4" s="62">
        <v>2</v>
      </c>
      <c r="J4" s="61" t="s">
        <v>248</v>
      </c>
      <c r="K4" s="61" t="s">
        <v>249</v>
      </c>
    </row>
    <row r="5" spans="1:11" ht="12.75">
      <c r="A5" s="341" t="s">
        <v>250</v>
      </c>
      <c r="B5" s="342"/>
      <c r="C5" s="342"/>
      <c r="D5" s="342"/>
      <c r="E5" s="342"/>
      <c r="F5" s="342"/>
      <c r="G5" s="342"/>
      <c r="H5" s="342"/>
      <c r="I5" s="40">
        <v>1</v>
      </c>
      <c r="J5" s="126">
        <v>19016430</v>
      </c>
      <c r="K5" s="110">
        <v>19016430</v>
      </c>
    </row>
    <row r="6" spans="1:11" ht="12.75">
      <c r="A6" s="341" t="s">
        <v>251</v>
      </c>
      <c r="B6" s="342"/>
      <c r="C6" s="342"/>
      <c r="D6" s="342"/>
      <c r="E6" s="342"/>
      <c r="F6" s="342"/>
      <c r="G6" s="342"/>
      <c r="H6" s="342"/>
      <c r="I6" s="40">
        <v>2</v>
      </c>
      <c r="J6" s="118">
        <v>84186546.62</v>
      </c>
      <c r="K6" s="111">
        <v>84195807</v>
      </c>
    </row>
    <row r="7" spans="1:11" ht="12.75">
      <c r="A7" s="341" t="s">
        <v>252</v>
      </c>
      <c r="B7" s="342"/>
      <c r="C7" s="342"/>
      <c r="D7" s="342"/>
      <c r="E7" s="342"/>
      <c r="F7" s="342"/>
      <c r="G7" s="342"/>
      <c r="H7" s="342"/>
      <c r="I7" s="40">
        <v>3</v>
      </c>
      <c r="J7" s="118">
        <v>1208554</v>
      </c>
      <c r="K7" s="111">
        <v>1208553.5</v>
      </c>
    </row>
    <row r="8" spans="1:11" ht="12.75">
      <c r="A8" s="341" t="s">
        <v>253</v>
      </c>
      <c r="B8" s="342"/>
      <c r="C8" s="342"/>
      <c r="D8" s="342"/>
      <c r="E8" s="342"/>
      <c r="F8" s="342"/>
      <c r="G8" s="342"/>
      <c r="H8" s="342"/>
      <c r="I8" s="40">
        <v>4</v>
      </c>
      <c r="J8" s="118">
        <v>12857413</v>
      </c>
      <c r="K8" s="111">
        <v>-200519260.4025</v>
      </c>
    </row>
    <row r="9" spans="1:11" ht="12.75">
      <c r="A9" s="341" t="s">
        <v>254</v>
      </c>
      <c r="B9" s="342"/>
      <c r="C9" s="342"/>
      <c r="D9" s="342"/>
      <c r="E9" s="342"/>
      <c r="F9" s="342"/>
      <c r="G9" s="342"/>
      <c r="H9" s="342"/>
      <c r="I9" s="40">
        <v>5</v>
      </c>
      <c r="J9" s="118">
        <v>-28986676</v>
      </c>
      <c r="K9" s="111">
        <v>-6788765.40059996</v>
      </c>
    </row>
    <row r="10" spans="1:11" ht="12.75">
      <c r="A10" s="341" t="s">
        <v>255</v>
      </c>
      <c r="B10" s="342"/>
      <c r="C10" s="342"/>
      <c r="D10" s="342"/>
      <c r="E10" s="342"/>
      <c r="F10" s="342"/>
      <c r="G10" s="342"/>
      <c r="H10" s="342"/>
      <c r="I10" s="40">
        <v>6</v>
      </c>
      <c r="J10" s="162">
        <v>60863131</v>
      </c>
      <c r="K10" s="111">
        <v>58428704</v>
      </c>
    </row>
    <row r="11" spans="1:11" ht="12.75">
      <c r="A11" s="341" t="s">
        <v>256</v>
      </c>
      <c r="B11" s="342"/>
      <c r="C11" s="342"/>
      <c r="D11" s="342"/>
      <c r="E11" s="342"/>
      <c r="F11" s="342"/>
      <c r="G11" s="342"/>
      <c r="H11" s="342"/>
      <c r="I11" s="40">
        <v>7</v>
      </c>
      <c r="J11" s="118">
        <v>0</v>
      </c>
      <c r="K11" s="111">
        <v>0</v>
      </c>
    </row>
    <row r="12" spans="1:11" ht="12.75">
      <c r="A12" s="341" t="s">
        <v>257</v>
      </c>
      <c r="B12" s="342"/>
      <c r="C12" s="342"/>
      <c r="D12" s="342"/>
      <c r="E12" s="342"/>
      <c r="F12" s="342"/>
      <c r="G12" s="342"/>
      <c r="H12" s="342"/>
      <c r="I12" s="40">
        <v>8</v>
      </c>
      <c r="J12" s="118">
        <v>0</v>
      </c>
      <c r="K12" s="111">
        <v>0</v>
      </c>
    </row>
    <row r="13" spans="1:11" ht="12.75">
      <c r="A13" s="341" t="s">
        <v>258</v>
      </c>
      <c r="B13" s="342"/>
      <c r="C13" s="342"/>
      <c r="D13" s="342"/>
      <c r="E13" s="342"/>
      <c r="F13" s="342"/>
      <c r="G13" s="342"/>
      <c r="H13" s="342"/>
      <c r="I13" s="40">
        <v>9</v>
      </c>
      <c r="J13" s="118">
        <v>0</v>
      </c>
      <c r="K13" s="111">
        <v>0</v>
      </c>
    </row>
    <row r="14" spans="1:11" ht="12.75">
      <c r="A14" s="343" t="s">
        <v>259</v>
      </c>
      <c r="B14" s="344"/>
      <c r="C14" s="344"/>
      <c r="D14" s="344"/>
      <c r="E14" s="344"/>
      <c r="F14" s="344"/>
      <c r="G14" s="344"/>
      <c r="H14" s="344"/>
      <c r="I14" s="40">
        <v>10</v>
      </c>
      <c r="J14" s="143">
        <f>SUM(J5:J13)</f>
        <v>149145398.62</v>
      </c>
      <c r="K14" s="112">
        <f>SUM(K5:K13)</f>
        <v>-44458531.30309996</v>
      </c>
    </row>
    <row r="15" spans="1:11" ht="12.75">
      <c r="A15" s="341" t="s">
        <v>260</v>
      </c>
      <c r="B15" s="342"/>
      <c r="C15" s="342"/>
      <c r="D15" s="342"/>
      <c r="E15" s="342"/>
      <c r="F15" s="342"/>
      <c r="G15" s="342"/>
      <c r="H15" s="342"/>
      <c r="I15" s="40">
        <v>11</v>
      </c>
      <c r="J15" s="118">
        <v>0</v>
      </c>
      <c r="K15" s="111">
        <v>0</v>
      </c>
    </row>
    <row r="16" spans="1:11" ht="12.75">
      <c r="A16" s="341" t="s">
        <v>261</v>
      </c>
      <c r="B16" s="342"/>
      <c r="C16" s="342"/>
      <c r="D16" s="342"/>
      <c r="E16" s="342"/>
      <c r="F16" s="342"/>
      <c r="G16" s="342"/>
      <c r="H16" s="342"/>
      <c r="I16" s="40">
        <v>12</v>
      </c>
      <c r="J16" s="118">
        <v>2030290</v>
      </c>
      <c r="K16" s="111">
        <v>370640</v>
      </c>
    </row>
    <row r="17" spans="1:11" ht="12.75">
      <c r="A17" s="341" t="s">
        <v>262</v>
      </c>
      <c r="B17" s="342"/>
      <c r="C17" s="342"/>
      <c r="D17" s="342"/>
      <c r="E17" s="342"/>
      <c r="F17" s="342"/>
      <c r="G17" s="342"/>
      <c r="H17" s="342"/>
      <c r="I17" s="40">
        <v>13</v>
      </c>
      <c r="J17" s="118">
        <v>0</v>
      </c>
      <c r="K17" s="111">
        <v>0</v>
      </c>
    </row>
    <row r="18" spans="1:11" ht="12.75">
      <c r="A18" s="341" t="s">
        <v>263</v>
      </c>
      <c r="B18" s="342"/>
      <c r="C18" s="342"/>
      <c r="D18" s="342"/>
      <c r="E18" s="342"/>
      <c r="F18" s="342"/>
      <c r="G18" s="342"/>
      <c r="H18" s="342"/>
      <c r="I18" s="40">
        <v>14</v>
      </c>
      <c r="J18" s="118">
        <v>0</v>
      </c>
      <c r="K18" s="111">
        <v>0</v>
      </c>
    </row>
    <row r="19" spans="1:11" ht="12.75">
      <c r="A19" s="341" t="s">
        <v>264</v>
      </c>
      <c r="B19" s="342"/>
      <c r="C19" s="342"/>
      <c r="D19" s="342"/>
      <c r="E19" s="342"/>
      <c r="F19" s="342"/>
      <c r="G19" s="342"/>
      <c r="H19" s="342"/>
      <c r="I19" s="40">
        <v>15</v>
      </c>
      <c r="J19" s="118">
        <v>0</v>
      </c>
      <c r="K19" s="111">
        <v>0</v>
      </c>
    </row>
    <row r="20" spans="1:12" ht="12.75">
      <c r="A20" s="341" t="s">
        <v>265</v>
      </c>
      <c r="B20" s="342"/>
      <c r="C20" s="342"/>
      <c r="D20" s="342"/>
      <c r="E20" s="342"/>
      <c r="F20" s="342"/>
      <c r="G20" s="342"/>
      <c r="H20" s="342"/>
      <c r="I20" s="40">
        <v>16</v>
      </c>
      <c r="J20" s="118">
        <v>-28951733</v>
      </c>
      <c r="K20" s="111">
        <v>-6826954</v>
      </c>
      <c r="L20" s="114"/>
    </row>
    <row r="21" spans="1:12" ht="12.75">
      <c r="A21" s="343" t="s">
        <v>266</v>
      </c>
      <c r="B21" s="344"/>
      <c r="C21" s="344"/>
      <c r="D21" s="344"/>
      <c r="E21" s="344"/>
      <c r="F21" s="344"/>
      <c r="G21" s="344"/>
      <c r="H21" s="344"/>
      <c r="I21" s="40">
        <v>17</v>
      </c>
      <c r="J21" s="163">
        <f>SUM(J15:J20)</f>
        <v>-26921443</v>
      </c>
      <c r="K21" s="122">
        <f>SUM(K15:K20)</f>
        <v>-6456314</v>
      </c>
      <c r="L21" s="113"/>
    </row>
    <row r="22" spans="1:11" ht="12.75">
      <c r="A22" s="345"/>
      <c r="B22" s="346"/>
      <c r="C22" s="346"/>
      <c r="D22" s="346"/>
      <c r="E22" s="346"/>
      <c r="F22" s="346"/>
      <c r="G22" s="346"/>
      <c r="H22" s="346"/>
      <c r="I22" s="347"/>
      <c r="J22" s="347"/>
      <c r="K22" s="348"/>
    </row>
    <row r="23" spans="1:11" ht="12.75">
      <c r="A23" s="333" t="s">
        <v>267</v>
      </c>
      <c r="B23" s="334"/>
      <c r="C23" s="334"/>
      <c r="D23" s="334"/>
      <c r="E23" s="334"/>
      <c r="F23" s="334"/>
      <c r="G23" s="334"/>
      <c r="H23" s="334"/>
      <c r="I23" s="41">
        <v>18</v>
      </c>
      <c r="J23" s="118"/>
      <c r="K23" s="111">
        <v>0</v>
      </c>
    </row>
    <row r="24" spans="1:11" ht="17.25" customHeight="1">
      <c r="A24" s="335" t="s">
        <v>268</v>
      </c>
      <c r="B24" s="336"/>
      <c r="C24" s="336"/>
      <c r="D24" s="336"/>
      <c r="E24" s="336"/>
      <c r="F24" s="336"/>
      <c r="G24" s="336"/>
      <c r="H24" s="336"/>
      <c r="I24" s="42">
        <v>19</v>
      </c>
      <c r="J24" s="111">
        <v>0</v>
      </c>
      <c r="K24" s="111">
        <v>0</v>
      </c>
    </row>
    <row r="25" spans="1:11" ht="30" customHeight="1">
      <c r="A25" s="337" t="s">
        <v>269</v>
      </c>
      <c r="B25" s="338"/>
      <c r="C25" s="338"/>
      <c r="D25" s="338"/>
      <c r="E25" s="338"/>
      <c r="F25" s="338"/>
      <c r="G25" s="338"/>
      <c r="H25" s="338"/>
      <c r="I25" s="338"/>
      <c r="J25" s="338"/>
      <c r="K25" s="338"/>
    </row>
    <row r="27" spans="10:11" ht="12.75">
      <c r="J27" s="115"/>
      <c r="K27" s="115"/>
    </row>
    <row r="28" spans="10:11" ht="12.75">
      <c r="J28" s="115"/>
      <c r="K28" s="115"/>
    </row>
    <row r="31" spans="10:11" ht="12.75">
      <c r="J31" s="114"/>
      <c r="K31" s="114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65536 K1:IV65536 J1:J9 J11:J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0">
      <selection activeCell="A1" sqref="A1"/>
    </sheetView>
  </sheetViews>
  <sheetFormatPr defaultColWidth="9.140625" defaultRowHeight="12.75"/>
  <sheetData>
    <row r="1" spans="1:10" ht="12.75">
      <c r="A1" s="35"/>
      <c r="B1" s="35"/>
      <c r="C1" s="35"/>
      <c r="D1" s="35"/>
      <c r="E1" s="35"/>
      <c r="F1" s="35"/>
      <c r="G1" s="35"/>
      <c r="H1" s="35"/>
      <c r="I1" s="35"/>
      <c r="J1" s="35"/>
    </row>
    <row r="2" spans="1:10" ht="15">
      <c r="A2" s="354" t="s">
        <v>245</v>
      </c>
      <c r="B2" s="354"/>
      <c r="C2" s="354"/>
      <c r="D2" s="354"/>
      <c r="E2" s="354"/>
      <c r="F2" s="354"/>
      <c r="G2" s="354"/>
      <c r="H2" s="354"/>
      <c r="I2" s="354"/>
      <c r="J2" s="354"/>
    </row>
    <row r="3" spans="1:10" ht="12.75">
      <c r="A3" s="35"/>
      <c r="B3" s="35"/>
      <c r="C3" s="35"/>
      <c r="D3" s="35"/>
      <c r="E3" s="35"/>
      <c r="F3" s="35"/>
      <c r="G3" s="35"/>
      <c r="H3" s="35"/>
      <c r="I3" s="35"/>
      <c r="J3" s="35"/>
    </row>
    <row r="4" spans="1:10" ht="12.75" customHeight="1">
      <c r="A4" s="355" t="s">
        <v>281</v>
      </c>
      <c r="B4" s="355"/>
      <c r="C4" s="355"/>
      <c r="D4" s="355"/>
      <c r="E4" s="355"/>
      <c r="F4" s="355"/>
      <c r="G4" s="355"/>
      <c r="H4" s="355"/>
      <c r="I4" s="355"/>
      <c r="J4" s="355"/>
    </row>
    <row r="5" spans="1:10" ht="12.75" customHeight="1">
      <c r="A5" s="355"/>
      <c r="B5" s="355"/>
      <c r="C5" s="355"/>
      <c r="D5" s="355"/>
      <c r="E5" s="355"/>
      <c r="F5" s="355"/>
      <c r="G5" s="355"/>
      <c r="H5" s="355"/>
      <c r="I5" s="355"/>
      <c r="J5" s="355"/>
    </row>
    <row r="6" spans="1:10" ht="12.75" customHeight="1">
      <c r="A6" s="355"/>
      <c r="B6" s="355"/>
      <c r="C6" s="355"/>
      <c r="D6" s="355"/>
      <c r="E6" s="355"/>
      <c r="F6" s="355"/>
      <c r="G6" s="355"/>
      <c r="H6" s="355"/>
      <c r="I6" s="355"/>
      <c r="J6" s="355"/>
    </row>
    <row r="7" spans="1:10" ht="12.75" customHeight="1">
      <c r="A7" s="355"/>
      <c r="B7" s="355"/>
      <c r="C7" s="355"/>
      <c r="D7" s="355"/>
      <c r="E7" s="355"/>
      <c r="F7" s="355"/>
      <c r="G7" s="355"/>
      <c r="H7" s="355"/>
      <c r="I7" s="355"/>
      <c r="J7" s="355"/>
    </row>
    <row r="8" spans="1:10" ht="12.75" customHeight="1">
      <c r="A8" s="355"/>
      <c r="B8" s="355"/>
      <c r="C8" s="355"/>
      <c r="D8" s="355"/>
      <c r="E8" s="355"/>
      <c r="F8" s="355"/>
      <c r="G8" s="355"/>
      <c r="H8" s="355"/>
      <c r="I8" s="355"/>
      <c r="J8" s="355"/>
    </row>
    <row r="9" spans="1:10" ht="12.75" customHeight="1">
      <c r="A9" s="355"/>
      <c r="B9" s="355"/>
      <c r="C9" s="355"/>
      <c r="D9" s="355"/>
      <c r="E9" s="355"/>
      <c r="F9" s="355"/>
      <c r="G9" s="355"/>
      <c r="H9" s="355"/>
      <c r="I9" s="355"/>
      <c r="J9" s="355"/>
    </row>
    <row r="10" spans="1:10" ht="12.75" customHeight="1">
      <c r="A10" s="355"/>
      <c r="B10" s="355"/>
      <c r="C10" s="355"/>
      <c r="D10" s="355"/>
      <c r="E10" s="355"/>
      <c r="F10" s="355"/>
      <c r="G10" s="355"/>
      <c r="H10" s="355"/>
      <c r="I10" s="355"/>
      <c r="J10" s="355"/>
    </row>
    <row r="11" spans="1:10" ht="12.75">
      <c r="A11" s="356"/>
      <c r="B11" s="356"/>
      <c r="C11" s="356"/>
      <c r="D11" s="356"/>
      <c r="E11" s="356"/>
      <c r="F11" s="356"/>
      <c r="G11" s="356"/>
      <c r="H11" s="356"/>
      <c r="I11" s="356"/>
      <c r="J11" s="356"/>
    </row>
    <row r="12" spans="1:10" ht="12.75">
      <c r="A12" s="36"/>
      <c r="B12" s="36"/>
      <c r="C12" s="36"/>
      <c r="D12" s="36"/>
      <c r="E12" s="36"/>
      <c r="F12" s="36"/>
      <c r="G12" s="36"/>
      <c r="H12" s="36"/>
      <c r="I12" s="36"/>
      <c r="J12" s="36"/>
    </row>
    <row r="13" spans="1:10" ht="12.75">
      <c r="A13" s="36"/>
      <c r="B13" s="36"/>
      <c r="C13" s="36"/>
      <c r="D13" s="36"/>
      <c r="E13" s="36"/>
      <c r="F13" s="36"/>
      <c r="G13" s="36"/>
      <c r="H13" s="36"/>
      <c r="I13" s="36"/>
      <c r="J13" s="36"/>
    </row>
    <row r="14" spans="1:10" ht="12.75">
      <c r="A14" s="36"/>
      <c r="B14" s="36"/>
      <c r="C14" s="36"/>
      <c r="D14" s="36"/>
      <c r="E14" s="36"/>
      <c r="F14" s="36"/>
      <c r="G14" s="36"/>
      <c r="H14" s="36"/>
      <c r="I14" s="36"/>
      <c r="J14" s="36"/>
    </row>
    <row r="15" spans="1:10" ht="12.75">
      <c r="A15" s="36"/>
      <c r="B15" s="36"/>
      <c r="C15" s="36"/>
      <c r="D15" s="36"/>
      <c r="E15" s="36"/>
      <c r="F15" s="36"/>
      <c r="G15" s="36"/>
      <c r="H15" s="36"/>
      <c r="I15" s="36"/>
      <c r="J15" s="36"/>
    </row>
    <row r="16" spans="1:10" ht="12.75">
      <c r="A16" s="36"/>
      <c r="B16" s="36"/>
      <c r="C16" s="36"/>
      <c r="D16" s="36"/>
      <c r="E16" s="36"/>
      <c r="F16" s="36"/>
      <c r="G16" s="36"/>
      <c r="H16" s="36"/>
      <c r="I16" s="36"/>
      <c r="J16" s="36"/>
    </row>
    <row r="17" spans="1:10" ht="12.75">
      <c r="A17" s="36"/>
      <c r="B17" s="36"/>
      <c r="C17" s="36"/>
      <c r="D17" s="36"/>
      <c r="E17" s="36"/>
      <c r="F17" s="36"/>
      <c r="G17" s="36"/>
      <c r="H17" s="36"/>
      <c r="I17" s="36"/>
      <c r="J17" s="36"/>
    </row>
    <row r="18" spans="1:10" ht="12.75">
      <c r="A18" s="36"/>
      <c r="B18" s="36"/>
      <c r="C18" s="36"/>
      <c r="D18" s="36"/>
      <c r="E18" s="36"/>
      <c r="F18" s="36"/>
      <c r="G18" s="36"/>
      <c r="H18" s="36"/>
      <c r="I18" s="36"/>
      <c r="J18" s="36"/>
    </row>
    <row r="19" spans="1:10" ht="12.75">
      <c r="A19" s="36"/>
      <c r="B19" s="36"/>
      <c r="C19" s="36"/>
      <c r="D19" s="36"/>
      <c r="E19" s="36"/>
      <c r="F19" s="36"/>
      <c r="G19" s="36"/>
      <c r="H19" s="36"/>
      <c r="I19" s="36"/>
      <c r="J19" s="36"/>
    </row>
    <row r="20" spans="1:10" ht="12.75">
      <c r="A20" s="36"/>
      <c r="B20" s="36"/>
      <c r="C20" s="36"/>
      <c r="D20" s="36"/>
      <c r="E20" s="36"/>
      <c r="F20" s="36"/>
      <c r="G20" s="36"/>
      <c r="H20" s="36"/>
      <c r="I20" s="36"/>
      <c r="J20" s="36"/>
    </row>
    <row r="21" spans="1:10" ht="12.75">
      <c r="A21" s="36"/>
      <c r="B21" s="36"/>
      <c r="C21" s="36"/>
      <c r="D21" s="36"/>
      <c r="E21" s="36"/>
      <c r="F21" s="36"/>
      <c r="G21" s="36"/>
      <c r="H21" s="36"/>
      <c r="I21" s="36"/>
      <c r="J21" s="36"/>
    </row>
    <row r="22" spans="1:10" ht="12.75">
      <c r="A22" s="36"/>
      <c r="B22" s="36"/>
      <c r="C22" s="36"/>
      <c r="D22" s="36"/>
      <c r="E22" s="36"/>
      <c r="F22" s="36"/>
      <c r="G22" s="36"/>
      <c r="H22" s="36"/>
      <c r="I22" s="36"/>
      <c r="J22" s="36"/>
    </row>
    <row r="23" spans="1:10" ht="12.75">
      <c r="A23" s="36"/>
      <c r="B23" s="36"/>
      <c r="C23" s="36"/>
      <c r="D23" s="36"/>
      <c r="E23" s="36"/>
      <c r="F23" s="36"/>
      <c r="G23" s="36"/>
      <c r="H23" s="36"/>
      <c r="I23" s="36"/>
      <c r="J23" s="36"/>
    </row>
    <row r="24" spans="1:10" ht="12.75">
      <c r="A24" s="36"/>
      <c r="B24" s="36"/>
      <c r="C24" s="36"/>
      <c r="D24" s="36"/>
      <c r="E24" s="36"/>
      <c r="F24" s="36"/>
      <c r="G24" s="36"/>
      <c r="H24" s="36"/>
      <c r="I24" s="36"/>
      <c r="J24" s="36"/>
    </row>
    <row r="25" spans="1:10" ht="12.75">
      <c r="A25" s="36"/>
      <c r="B25" s="36"/>
      <c r="C25" s="36"/>
      <c r="D25" s="36"/>
      <c r="E25" s="36"/>
      <c r="F25" s="36"/>
      <c r="G25" s="36"/>
      <c r="H25" s="36"/>
      <c r="I25" s="36"/>
      <c r="J25" s="36"/>
    </row>
    <row r="26" spans="1:10" ht="15">
      <c r="A26" s="36"/>
      <c r="B26" s="36"/>
      <c r="C26" s="36"/>
      <c r="D26" s="36"/>
      <c r="E26" s="36"/>
      <c r="F26" s="36"/>
      <c r="G26" s="36"/>
      <c r="H26" s="36"/>
      <c r="I26" s="37"/>
      <c r="J26" s="36"/>
    </row>
    <row r="27" spans="1:10" ht="12.75">
      <c r="A27" s="36"/>
      <c r="B27" s="36"/>
      <c r="C27" s="36"/>
      <c r="D27" s="36"/>
      <c r="E27" s="36"/>
      <c r="F27" s="36"/>
      <c r="G27" s="36"/>
      <c r="H27" s="36"/>
      <c r="I27" s="36"/>
      <c r="J27" s="36"/>
    </row>
    <row r="28" spans="1:10" ht="12.75">
      <c r="A28" s="36"/>
      <c r="B28" s="36"/>
      <c r="C28" s="36"/>
      <c r="D28" s="36"/>
      <c r="E28" s="36"/>
      <c r="F28" s="36"/>
      <c r="G28" s="36"/>
      <c r="H28" s="36"/>
      <c r="I28" s="36"/>
      <c r="J28" s="36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Zdravka Krizmanić</cp:lastModifiedBy>
  <cp:lastPrinted>2018-07-24T11:24:33Z</cp:lastPrinted>
  <dcterms:created xsi:type="dcterms:W3CDTF">2008-10-17T11:51:54Z</dcterms:created>
  <dcterms:modified xsi:type="dcterms:W3CDTF">2018-10-26T07:55:11Z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