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1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state="hidden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<sst xmlns="http://schemas.openxmlformats.org/spreadsheetml/2006/main" count="333" uniqueCount="305">
  <si>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</si>
  <si>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</si>
  <si>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</si>
  <si>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</si>
  <si>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</si>
  <si>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</si>
  <si>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</si>
  <si>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</si>
  <si>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</si>
  <si>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</si>
  <si>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</si>
  <si>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</si>
  <si>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</si>
  <si>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</si>
  <si>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</si>
  <si>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</si>
  <si>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</si>
  <si>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</si>
  <si>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</si>
  <si>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</si>
  <si>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</si>
  <si>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</si>
  <si>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</si>
  <si>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</si>
  <si>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</si>
  <si>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</si>
  <si>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</si>
  <si>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</si>
  <si>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</si>
  <si>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</si>
  <si>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</si>
  <si>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</si>
  <si>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</si>
  <si>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</si>
  <si>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</si>
  <si>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</si>
  <si>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</si>
  <si>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</si>
  <si>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</si>
  <si>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</si>
  <si>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</si>
  <si>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</si>
  <si>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</si>
  <si>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</si>
  <si>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</si>
  <si>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</si>
  <si>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</si>
  <si>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</si>
  <si>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</si>
  <si>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</si>
  <si>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</si>
  <si>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</si>
  <si>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</si>
  <si>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</si>
  <si>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</si>
  <si>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</si>
  <si>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</si>
  <si>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</si>
  <si>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</si>
  <si>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</si>
  <si>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</si>
  <si>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</si>
  <si>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</si>
  <si>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</si>
  <si>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</si>
  <si>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</si>
  <si>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</si>
  <si>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</si>
  <si>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</si>
  <si>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</si>
  <si>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</si>
  <si>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</si>
  <si>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</si>
  <si>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</si>
  <si>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</si>
  <si>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</si>
  <si>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</si>
  <si>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</si>
  <si>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</si>
  <si>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</si>
  <si>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</si>
  <si>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</si>
  <si>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</si>
  <si>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</si>
  <si>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</si>
  <si>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</si>
  <si>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</si>
  <si>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</si>
  <si>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</si>
  <si>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</si>
  <si>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</si>
  <si>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</si>
  <si>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</si>
  <si>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</si>
  <si>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</si>
  <si>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</si>
  <si>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</si>
  <si>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</si>
  <si>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</si>
  <si>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</si>
  <si>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</si>
  <si>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</si>
  <si>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</si>
  <si>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</si>
  <si>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</si>
  <si>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</si>
  <si>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</si>
  <si>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</si>
  <si>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</si>
  <si>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</si>
  <si>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</si>
  <si>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</si>
  <si>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</si>
  <si>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</si>
  <si>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</si>
  <si>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</si>
  <si>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</si>
  <si>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</si>
  <si>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</si>
  <si>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</si>
  <si>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</si>
  <si>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</si>
  <si>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</si>
  <si>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</si>
  <si>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</si>
  <si>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</si>
  <si>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</si>
  <si>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</si>
  <si>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</si>
  <si>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</si>
  <si>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</si>
  <si>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</si>
  <si>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</si>
  <si>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</si>
  <si>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</si>
  <si>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</si>
  <si>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</si>
  <si>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</si>
  <si>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</si>
  <si>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</si>
  <si>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</si>
  <si>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</si>
  <si>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</si>
  <si>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</si>
  <si>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</si>
  <si>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</si>
  <si>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</si>
  <si>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</si>
  <si>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</si>
  <si>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</si>
  <si>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</si>
  <si>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</si>
  <si>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</si>
  <si>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</si>
  <si>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</si>
  <si>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</si>
  <si>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</si>
  <si>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</si>
  <si>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</si>
  <si>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</si>
  <si>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</si>
  <si>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</si>
  <si>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</si>
  <si>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</si>
  <si>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</si>
  <si>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</si>
  <si>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</si>
  <si>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</si>
  <si>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</si>
  <si>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</si>
  <si>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</si>
  <si>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</si>
  <si>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</si>
  <si>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</si>
  <si>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</si>
  <si>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</si>
  <si>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</si>
  <si>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</si>
  <si>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</si>
  <si>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</si>
  <si>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</si>
  <si>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</si>
  <si>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</si>
  <si>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</si>
  <si>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</si>
  <si>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</si>
  <si>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</si>
  <si>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</si>
  <si>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</si>
  <si>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</si>
  <si>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</si>
  <si>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</si>
  <si>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</si>
  <si>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</si>
  <si>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</si>
  <si>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</si>
  <si>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</si>
  <si>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</si>
  <si>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</si>
  <si>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</si>
  <si>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</si>
  <si>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</si>
  <si>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</si>
  <si>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</si>
  <si>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</si>
  <si>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</si>
  <si>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</si>
  <si>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</si>
  <si>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</si>
  <si>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</si>
  <si>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</si>
  <si>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</si>
  <si>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</si>
  <si>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</si>
  <si>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</si>
  <si>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</si>
  <si>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</si>
  <si>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</si>
  <si>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</si>
  <si>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</si>
  <si>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</si>
  <si>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</si>
  <si>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</si>
  <si>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</si>
  <si>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</si>
  <si>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</si>
  <si>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</si>
  <si>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</si>
  <si>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</si>
  <si>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</si>
  <si>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</si>
  <si>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</si>
  <si>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</si>
  <si>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</si>
  <si>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</si>
  <si>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</si>
  <si>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</si>
  <si>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</si>
  <si>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</si>
  <si>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</si>
  <si>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</si>
  <si>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</si>
  <si>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</si>
  <si>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</si>
  <si>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</si>
  <si>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</si>
  <si>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</si>
  <si>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</si>
  <si>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</si>
  <si>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</si>
  <si>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</si>
  <si>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</si>
  <si>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</si>
  <si>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</si>
  <si>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</si>
  <si>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</si>
  <si>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</si>
  <si>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</si>
  <si>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</si>
  <si>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</si>
  <si>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</si>
  <si>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</si>
  <si>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</si>
  <si>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</si>
  <si>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</si>
  <si>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</si>
  <si>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</si>
  <si>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</si>
  <si>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</si>
  <si>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</si>
  <si>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</si>
  <si>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</si>
  <si>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</si>
  <si>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</si>
  <si>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</si>
  <si>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</si>
  <si>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</si>
  <si>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</si>
  <si>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</si>
  <si>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</si>
  <si>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</si>
  <si>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</si>
  <si>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</si>
  <si>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ZAGREB</t>
  </si>
  <si>
    <t>There were no changes in accounting policies in 2014.</t>
  </si>
  <si>
    <t>01244272</t>
  </si>
  <si>
    <t>080111595</t>
  </si>
  <si>
    <t>59064993527</t>
  </si>
  <si>
    <t>GRANOLIO d.d.</t>
  </si>
  <si>
    <t>Budmanijeva 3</t>
  </si>
  <si>
    <t>granolio@granolio.hr</t>
  </si>
  <si>
    <t>www.granolio.hr</t>
  </si>
  <si>
    <t>1061</t>
  </si>
  <si>
    <t>NO</t>
  </si>
  <si>
    <t>Obligator: GRANOLIO d.d</t>
  </si>
  <si>
    <t>JASENKA KORDIĆ</t>
  </si>
  <si>
    <t>(unosi se samo prezime i ime osobe za kontakt)</t>
  </si>
  <si>
    <t>01/6320261</t>
  </si>
  <si>
    <t>Telefaks:</t>
  </si>
  <si>
    <t>01/6320224</t>
  </si>
  <si>
    <t>jkordic@granolio.hr</t>
  </si>
  <si>
    <t>HRVOJE FILIPOVIĆ</t>
  </si>
  <si>
    <t>(osoba ovlaštene za zastupanje)</t>
  </si>
  <si>
    <t>as at 31.12.2015.</t>
  </si>
  <si>
    <t>for the period  01.01.2015. to 31.12.2015.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</si>
</sst>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24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24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24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24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21" borderId="20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/>
    </xf>
    <xf numFmtId="49" fontId="6" fillId="21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5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59" applyFont="1" applyFill="1" applyBorder="1" applyAlignment="1" applyProtection="1">
      <alignment vertical="center"/>
      <protection hidden="1"/>
    </xf>
    <xf numFmtId="0" fontId="13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21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3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24" borderId="17" xfId="56" applyNumberFormat="1" applyFont="1" applyFill="1" applyBorder="1" applyAlignment="1" applyProtection="1">
      <alignment horizontal="right" vertical="center"/>
      <protection hidden="1" locked="0"/>
    </xf>
    <xf numFmtId="3" fontId="3" fillId="24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24" borderId="25" xfId="0" applyNumberFormat="1" applyFont="1" applyFill="1" applyBorder="1" applyAlignment="1" applyProtection="1">
      <alignment vertical="center"/>
      <protection hidden="1"/>
    </xf>
    <xf numFmtId="3" fontId="2" fillId="24" borderId="28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3" fontId="2" fillId="20" borderId="10" xfId="0" applyNumberFormat="1" applyFont="1" applyFill="1" applyBorder="1" applyAlignment="1" applyProtection="1">
      <alignment vertical="center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9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>
      <alignment horizontal="left"/>
      <protection/>
    </xf>
    <xf numFmtId="0" fontId="4" fillId="0" borderId="30" xfId="59" applyFont="1" applyBorder="1" applyAlignment="1">
      <alignment horizontal="left"/>
      <protection/>
    </xf>
    <xf numFmtId="49" fontId="3" fillId="0" borderId="30" xfId="59" applyNumberFormat="1" applyFont="1" applyBorder="1" applyAlignment="1" applyProtection="1">
      <alignment horizontal="center" vertical="center"/>
      <protection hidden="1" locked="0"/>
    </xf>
    <xf numFmtId="0" fontId="10" fillId="0" borderId="0" xfId="59" applyFont="1" applyAlignment="1">
      <alignment/>
      <protection/>
    </xf>
    <xf numFmtId="0" fontId="3" fillId="24" borderId="31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0" xfId="59" applyFont="1" applyBorder="1" applyAlignment="1">
      <alignment/>
      <protection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29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29" xfId="59" applyFont="1" applyBorder="1" applyAlignment="1" applyProtection="1">
      <alignment horizontal="right"/>
      <protection hidden="1"/>
    </xf>
    <xf numFmtId="0" fontId="16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2" xfId="59" applyFont="1" applyBorder="1" applyAlignment="1" applyProtection="1">
      <alignment horizontal="center" vertical="top"/>
      <protection hidden="1"/>
    </xf>
    <xf numFmtId="0" fontId="4" fillId="0" borderId="32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49" fontId="5" fillId="24" borderId="31" xfId="52" applyNumberFormat="1" applyFill="1" applyBorder="1" applyAlignment="1" applyProtection="1">
      <alignment horizontal="left" vertical="center"/>
      <protection hidden="1" locked="0"/>
    </xf>
    <xf numFmtId="49" fontId="3" fillId="0" borderId="23" xfId="59" applyNumberFormat="1" applyFont="1" applyBorder="1" applyAlignment="1" applyProtection="1">
      <alignment horizontal="left" vertical="center"/>
      <protection hidden="1" locked="0"/>
    </xf>
    <xf numFmtId="49" fontId="3" fillId="0" borderId="30" xfId="59" applyNumberFormat="1" applyFont="1" applyBorder="1" applyAlignment="1" applyProtection="1">
      <alignment horizontal="left" vertical="center"/>
      <protection hidden="1" locked="0"/>
    </xf>
    <xf numFmtId="49" fontId="3" fillId="24" borderId="31" xfId="59" applyNumberFormat="1" applyFont="1" applyFill="1" applyBorder="1" applyAlignment="1" applyProtection="1">
      <alignment horizontal="left" vertical="center"/>
      <protection hidden="1" locked="0"/>
    </xf>
    <xf numFmtId="0" fontId="4" fillId="0" borderId="30" xfId="59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24" borderId="31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0" xfId="59" applyFont="1" applyBorder="1" applyAlignment="1">
      <alignment/>
      <protection/>
    </xf>
    <xf numFmtId="49" fontId="3" fillId="24" borderId="31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29" xfId="59" applyFont="1" applyBorder="1" applyAlignment="1" applyProtection="1">
      <alignment horizontal="right" wrapText="1"/>
      <protection hidden="1"/>
    </xf>
    <xf numFmtId="49" fontId="3" fillId="24" borderId="31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7" applyNumberFormat="1" applyFont="1" applyBorder="1" applyAlignment="1" applyProtection="1">
      <alignment horizontal="center" vertical="center"/>
      <protection hidden="1" locked="0"/>
    </xf>
    <xf numFmtId="49" fontId="3" fillId="24" borderId="31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6" applyNumberFormat="1" applyFont="1" applyBorder="1" applyAlignment="1" applyProtection="1">
      <alignment horizontal="center" vertical="center"/>
      <protection hidden="1" locked="0"/>
    </xf>
    <xf numFmtId="0" fontId="3" fillId="24" borderId="31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0" fontId="4" fillId="0" borderId="30" xfId="56" applyFont="1" applyBorder="1" applyAlignment="1">
      <alignment horizontal="left" vertical="center"/>
      <protection/>
    </xf>
    <xf numFmtId="1" fontId="3" fillId="24" borderId="31" xfId="56" applyNumberFormat="1" applyFont="1" applyFill="1" applyBorder="1" applyAlignment="1" applyProtection="1">
      <alignment horizontal="center" vertical="center"/>
      <protection hidden="1" locked="0"/>
    </xf>
    <xf numFmtId="1" fontId="3" fillId="24" borderId="30" xfId="56" applyNumberFormat="1" applyFont="1" applyFill="1" applyBorder="1" applyAlignment="1" applyProtection="1">
      <alignment horizontal="center" vertical="center"/>
      <protection hidden="1" locked="0"/>
    </xf>
    <xf numFmtId="0" fontId="5" fillId="24" borderId="31" xfId="52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30" xfId="56" applyFont="1" applyBorder="1" applyAlignment="1" applyProtection="1">
      <alignment/>
      <protection hidden="1" locked="0"/>
    </xf>
    <xf numFmtId="0" fontId="3" fillId="0" borderId="23" xfId="59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3" fillId="21" borderId="21" xfId="0" applyFont="1" applyFill="1" applyBorder="1" applyAlignment="1" applyProtection="1">
      <alignment horizontal="center" vertical="center" wrapText="1"/>
      <protection hidden="1"/>
    </xf>
    <xf numFmtId="0" fontId="3" fillId="21" borderId="39" xfId="0" applyFont="1" applyFill="1" applyBorder="1" applyAlignment="1" applyProtection="1">
      <alignment horizontal="center" vertical="center" wrapText="1"/>
      <protection hidden="1"/>
    </xf>
    <xf numFmtId="0" fontId="3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3" fillId="20" borderId="31" xfId="0" applyFont="1" applyFill="1" applyBorder="1" applyAlignment="1">
      <alignment horizontal="left" vertical="center" wrapText="1"/>
    </xf>
    <xf numFmtId="0" fontId="0" fillId="20" borderId="23" xfId="0" applyFont="1" applyFill="1" applyBorder="1" applyAlignment="1">
      <alignment horizontal="left" vertical="center" wrapText="1"/>
    </xf>
    <xf numFmtId="0" fontId="0" fillId="20" borderId="3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3" fillId="21" borderId="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26" borderId="36" xfId="0" applyFont="1" applyFill="1" applyBorder="1" applyAlignment="1">
      <alignment horizontal="left" vertical="center" wrapText="1"/>
    </xf>
    <xf numFmtId="0" fontId="3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4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">
      <selection activeCell="I25" sqref="I25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34" t="s">
        <v>7</v>
      </c>
      <c r="B1" s="134"/>
      <c r="C1" s="134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28" t="s">
        <v>8</v>
      </c>
      <c r="B2" s="128"/>
      <c r="C2" s="128"/>
      <c r="D2" s="129"/>
      <c r="E2" s="18">
        <v>42005</v>
      </c>
      <c r="F2" s="19"/>
      <c r="G2" s="98" t="s">
        <v>277</v>
      </c>
      <c r="H2" s="18">
        <v>42369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.75">
      <c r="A4" s="122" t="s">
        <v>6</v>
      </c>
      <c r="B4" s="122"/>
      <c r="C4" s="122"/>
      <c r="D4" s="122"/>
      <c r="E4" s="122"/>
      <c r="F4" s="122"/>
      <c r="G4" s="122"/>
      <c r="H4" s="122"/>
      <c r="I4" s="122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44" t="s">
        <v>9</v>
      </c>
      <c r="B6" s="145"/>
      <c r="C6" s="168" t="s">
        <v>285</v>
      </c>
      <c r="D6" s="169"/>
      <c r="E6" s="123"/>
      <c r="F6" s="123"/>
      <c r="G6" s="123"/>
      <c r="H6" s="123"/>
      <c r="I6" s="32"/>
      <c r="J6" s="16"/>
      <c r="K6" s="16"/>
      <c r="L6" s="16"/>
    </row>
    <row r="7" spans="1:12" ht="12.75">
      <c r="A7" s="33"/>
      <c r="B7" s="33"/>
      <c r="C7" s="24"/>
      <c r="D7" s="24"/>
      <c r="E7" s="123"/>
      <c r="F7" s="123"/>
      <c r="G7" s="123"/>
      <c r="H7" s="123"/>
      <c r="I7" s="32"/>
      <c r="J7" s="16"/>
      <c r="K7" s="16"/>
      <c r="L7" s="16"/>
    </row>
    <row r="8" spans="1:12" ht="15.75" customHeight="1">
      <c r="A8" s="166" t="s">
        <v>10</v>
      </c>
      <c r="B8" s="167"/>
      <c r="C8" s="170" t="s">
        <v>286</v>
      </c>
      <c r="D8" s="171"/>
      <c r="E8" s="123"/>
      <c r="F8" s="123"/>
      <c r="G8" s="123"/>
      <c r="H8" s="123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25" t="s">
        <v>11</v>
      </c>
      <c r="B10" s="126"/>
      <c r="C10" s="170" t="s">
        <v>287</v>
      </c>
      <c r="D10" s="171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27"/>
      <c r="B11" s="127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44" t="s">
        <v>12</v>
      </c>
      <c r="B12" s="145"/>
      <c r="C12" s="172" t="s">
        <v>288</v>
      </c>
      <c r="D12" s="173"/>
      <c r="E12" s="173"/>
      <c r="F12" s="173"/>
      <c r="G12" s="173"/>
      <c r="H12" s="173"/>
      <c r="I12" s="174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44" t="s">
        <v>13</v>
      </c>
      <c r="B14" s="145"/>
      <c r="C14" s="175">
        <v>10000</v>
      </c>
      <c r="D14" s="176"/>
      <c r="E14" s="24"/>
      <c r="F14" s="172" t="s">
        <v>283</v>
      </c>
      <c r="G14" s="173"/>
      <c r="H14" s="173"/>
      <c r="I14" s="174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44" t="s">
        <v>14</v>
      </c>
      <c r="B16" s="145"/>
      <c r="C16" s="172" t="s">
        <v>289</v>
      </c>
      <c r="D16" s="173"/>
      <c r="E16" s="173"/>
      <c r="F16" s="173"/>
      <c r="G16" s="173"/>
      <c r="H16" s="173"/>
      <c r="I16" s="174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44" t="s">
        <v>15</v>
      </c>
      <c r="B18" s="145"/>
      <c r="C18" s="177" t="s">
        <v>290</v>
      </c>
      <c r="D18" s="178"/>
      <c r="E18" s="178"/>
      <c r="F18" s="178"/>
      <c r="G18" s="178"/>
      <c r="H18" s="178"/>
      <c r="I18" s="179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44" t="s">
        <v>16</v>
      </c>
      <c r="B20" s="145"/>
      <c r="C20" s="177" t="s">
        <v>291</v>
      </c>
      <c r="D20" s="178"/>
      <c r="E20" s="178"/>
      <c r="F20" s="178"/>
      <c r="G20" s="178"/>
      <c r="H20" s="178"/>
      <c r="I20" s="179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44" t="s">
        <v>17</v>
      </c>
      <c r="B22" s="145"/>
      <c r="C22" s="37">
        <v>133</v>
      </c>
      <c r="D22" s="135" t="s">
        <v>283</v>
      </c>
      <c r="E22" s="131"/>
      <c r="F22" s="132"/>
      <c r="G22" s="181"/>
      <c r="H22" s="182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44" t="s">
        <v>18</v>
      </c>
      <c r="B24" s="145"/>
      <c r="C24" s="37">
        <v>21</v>
      </c>
      <c r="D24" s="135" t="s">
        <v>283</v>
      </c>
      <c r="E24" s="131"/>
      <c r="F24" s="131"/>
      <c r="G24" s="132"/>
      <c r="H24" s="31" t="s">
        <v>20</v>
      </c>
      <c r="I24" s="105">
        <v>169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44" t="s">
        <v>19</v>
      </c>
      <c r="B26" s="145"/>
      <c r="C26" s="40" t="s">
        <v>293</v>
      </c>
      <c r="D26" s="41"/>
      <c r="E26" s="16"/>
      <c r="F26" s="42"/>
      <c r="G26" s="144" t="s">
        <v>22</v>
      </c>
      <c r="H26" s="145"/>
      <c r="I26" s="104" t="s">
        <v>292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3" t="s">
        <v>23</v>
      </c>
      <c r="B28" s="184"/>
      <c r="C28" s="185"/>
      <c r="D28" s="185"/>
      <c r="E28" s="186"/>
      <c r="F28" s="187"/>
      <c r="G28" s="187"/>
      <c r="H28" s="124" t="s">
        <v>24</v>
      </c>
      <c r="I28" s="124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62"/>
      <c r="B30" s="163"/>
      <c r="C30" s="163"/>
      <c r="D30" s="164"/>
      <c r="E30" s="162"/>
      <c r="F30" s="163"/>
      <c r="G30" s="163"/>
      <c r="H30" s="165"/>
      <c r="I30" s="133"/>
      <c r="J30" s="16"/>
      <c r="K30" s="16"/>
      <c r="L30" s="16"/>
    </row>
    <row r="31" spans="1:12" ht="12.75">
      <c r="A31" s="106"/>
      <c r="B31" s="106"/>
      <c r="C31" s="107"/>
      <c r="D31" s="139"/>
      <c r="E31" s="139"/>
      <c r="F31" s="139"/>
      <c r="G31" s="130"/>
      <c r="H31" s="39"/>
      <c r="I31" s="110"/>
      <c r="J31" s="16"/>
      <c r="K31" s="16"/>
      <c r="L31" s="16"/>
    </row>
    <row r="32" spans="1:12" ht="12.75">
      <c r="A32" s="162"/>
      <c r="B32" s="163"/>
      <c r="C32" s="163"/>
      <c r="D32" s="164"/>
      <c r="E32" s="162"/>
      <c r="F32" s="163"/>
      <c r="G32" s="163"/>
      <c r="H32" s="165"/>
      <c r="I32" s="133"/>
      <c r="J32" s="16"/>
      <c r="K32" s="16"/>
      <c r="L32" s="16"/>
    </row>
    <row r="33" spans="1:12" ht="12.75">
      <c r="A33" s="106"/>
      <c r="B33" s="106"/>
      <c r="C33" s="107"/>
      <c r="D33" s="108"/>
      <c r="E33" s="108"/>
      <c r="F33" s="108"/>
      <c r="G33" s="109"/>
      <c r="H33" s="39"/>
      <c r="I33" s="111"/>
      <c r="J33" s="16"/>
      <c r="K33" s="16"/>
      <c r="L33" s="16"/>
    </row>
    <row r="34" spans="1:12" ht="12.75">
      <c r="A34" s="162"/>
      <c r="B34" s="163"/>
      <c r="C34" s="163"/>
      <c r="D34" s="164"/>
      <c r="E34" s="162"/>
      <c r="F34" s="163"/>
      <c r="G34" s="163"/>
      <c r="H34" s="165"/>
      <c r="I34" s="133"/>
      <c r="J34" s="16"/>
      <c r="K34" s="16"/>
      <c r="L34" s="16"/>
    </row>
    <row r="35" spans="1:12" ht="12.75">
      <c r="A35" s="106"/>
      <c r="B35" s="106"/>
      <c r="C35" s="107"/>
      <c r="D35" s="108"/>
      <c r="E35" s="108"/>
      <c r="F35" s="108"/>
      <c r="G35" s="109"/>
      <c r="H35" s="39"/>
      <c r="I35" s="111"/>
      <c r="J35" s="16"/>
      <c r="K35" s="16"/>
      <c r="L35" s="16"/>
    </row>
    <row r="36" spans="1:12" ht="12.75">
      <c r="A36" s="162"/>
      <c r="B36" s="163"/>
      <c r="C36" s="163"/>
      <c r="D36" s="164"/>
      <c r="E36" s="162"/>
      <c r="F36" s="163"/>
      <c r="G36" s="163"/>
      <c r="H36" s="165"/>
      <c r="I36" s="133"/>
      <c r="J36" s="16"/>
      <c r="K36" s="16"/>
      <c r="L36" s="16"/>
    </row>
    <row r="37" spans="1:12" ht="12.75">
      <c r="A37" s="112"/>
      <c r="B37" s="112"/>
      <c r="C37" s="160"/>
      <c r="D37" s="161"/>
      <c r="E37" s="39"/>
      <c r="F37" s="160"/>
      <c r="G37" s="161"/>
      <c r="H37" s="39"/>
      <c r="I37" s="39"/>
      <c r="J37" s="16"/>
      <c r="K37" s="16"/>
      <c r="L37" s="16"/>
    </row>
    <row r="38" spans="1:12" ht="12.75">
      <c r="A38" s="162"/>
      <c r="B38" s="163"/>
      <c r="C38" s="163"/>
      <c r="D38" s="164"/>
      <c r="E38" s="162"/>
      <c r="F38" s="163"/>
      <c r="G38" s="163"/>
      <c r="H38" s="165"/>
      <c r="I38" s="133"/>
      <c r="J38" s="16"/>
      <c r="K38" s="16"/>
      <c r="L38" s="16"/>
    </row>
    <row r="39" spans="1:12" ht="12.75">
      <c r="A39" s="112"/>
      <c r="B39" s="112"/>
      <c r="C39" s="113"/>
      <c r="D39" s="114"/>
      <c r="E39" s="39"/>
      <c r="F39" s="113"/>
      <c r="G39" s="114"/>
      <c r="H39" s="39"/>
      <c r="I39" s="39"/>
      <c r="J39" s="16"/>
      <c r="K39" s="16"/>
      <c r="L39" s="16"/>
    </row>
    <row r="40" spans="1:12" ht="12.75">
      <c r="A40" s="162"/>
      <c r="B40" s="163"/>
      <c r="C40" s="163"/>
      <c r="D40" s="164"/>
      <c r="E40" s="162"/>
      <c r="F40" s="163"/>
      <c r="G40" s="163"/>
      <c r="H40" s="165"/>
      <c r="I40" s="133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42" t="s">
        <v>25</v>
      </c>
      <c r="B44" s="143"/>
      <c r="C44" s="165"/>
      <c r="D44" s="133"/>
      <c r="E44" s="25"/>
      <c r="F44" s="135"/>
      <c r="G44" s="136"/>
      <c r="H44" s="136"/>
      <c r="I44" s="137"/>
      <c r="J44" s="16"/>
      <c r="K44" s="16"/>
      <c r="L44" s="16"/>
    </row>
    <row r="45" spans="1:12" ht="12.75">
      <c r="A45" s="45"/>
      <c r="B45" s="45"/>
      <c r="C45" s="158"/>
      <c r="D45" s="138"/>
      <c r="E45" s="24"/>
      <c r="F45" s="158"/>
      <c r="G45" s="159"/>
      <c r="H45" s="53"/>
      <c r="I45" s="53"/>
      <c r="J45" s="16"/>
      <c r="K45" s="16"/>
      <c r="L45" s="16"/>
    </row>
    <row r="46" spans="1:12" ht="12.75">
      <c r="A46" s="142" t="s">
        <v>26</v>
      </c>
      <c r="B46" s="143"/>
      <c r="C46" s="135" t="s">
        <v>295</v>
      </c>
      <c r="D46" s="180"/>
      <c r="E46" s="180"/>
      <c r="F46" s="180"/>
      <c r="G46" s="180"/>
      <c r="H46" s="180"/>
      <c r="I46" s="180"/>
      <c r="J46" s="16"/>
      <c r="K46" s="16"/>
      <c r="L46" s="16"/>
    </row>
    <row r="47" spans="1:12" ht="12.75">
      <c r="A47" s="33"/>
      <c r="B47" s="33"/>
      <c r="C47" s="118" t="s">
        <v>296</v>
      </c>
      <c r="D47" s="42"/>
      <c r="E47" s="42"/>
      <c r="F47" s="42"/>
      <c r="G47" s="42"/>
      <c r="H47" s="42"/>
      <c r="I47" s="42"/>
      <c r="J47" s="16"/>
      <c r="K47" s="16"/>
      <c r="L47" s="16"/>
    </row>
    <row r="48" spans="1:12" ht="12.75">
      <c r="A48" s="142" t="s">
        <v>27</v>
      </c>
      <c r="B48" s="143"/>
      <c r="C48" s="156" t="s">
        <v>297</v>
      </c>
      <c r="D48" s="154"/>
      <c r="E48" s="155"/>
      <c r="F48" s="42"/>
      <c r="G48" s="119" t="s">
        <v>298</v>
      </c>
      <c r="H48" s="156" t="s">
        <v>299</v>
      </c>
      <c r="I48" s="155"/>
      <c r="J48" s="16"/>
      <c r="K48" s="16"/>
      <c r="L48" s="16"/>
    </row>
    <row r="49" spans="1:12" ht="12.75">
      <c r="A49" s="33"/>
      <c r="B49" s="33"/>
      <c r="C49" s="118"/>
      <c r="D49" s="42"/>
      <c r="E49" s="42"/>
      <c r="F49" s="42"/>
      <c r="G49" s="42"/>
      <c r="H49" s="42"/>
      <c r="I49" s="42"/>
      <c r="J49" s="16"/>
      <c r="K49" s="16"/>
      <c r="L49" s="16"/>
    </row>
    <row r="50" spans="1:12" ht="12.75">
      <c r="A50" s="142" t="s">
        <v>28</v>
      </c>
      <c r="B50" s="143"/>
      <c r="C50" s="153" t="s">
        <v>300</v>
      </c>
      <c r="D50" s="154"/>
      <c r="E50" s="154"/>
      <c r="F50" s="154"/>
      <c r="G50" s="154"/>
      <c r="H50" s="154"/>
      <c r="I50" s="155"/>
      <c r="J50" s="16"/>
      <c r="K50" s="16"/>
      <c r="L50" s="16"/>
    </row>
    <row r="51" spans="1:12" ht="12.75">
      <c r="A51" s="33"/>
      <c r="B51" s="33"/>
      <c r="C51" s="42"/>
      <c r="D51" s="42"/>
      <c r="E51" s="42"/>
      <c r="F51" s="42"/>
      <c r="G51" s="42"/>
      <c r="H51" s="42"/>
      <c r="I51" s="42"/>
      <c r="J51" s="16"/>
      <c r="K51" s="16"/>
      <c r="L51" s="16"/>
    </row>
    <row r="52" spans="1:12" ht="12.75">
      <c r="A52" s="144" t="s">
        <v>29</v>
      </c>
      <c r="B52" s="145"/>
      <c r="C52" s="156" t="s">
        <v>301</v>
      </c>
      <c r="D52" s="154"/>
      <c r="E52" s="154"/>
      <c r="F52" s="154"/>
      <c r="G52" s="154"/>
      <c r="H52" s="154"/>
      <c r="I52" s="157"/>
      <c r="J52" s="16"/>
      <c r="K52" s="16"/>
      <c r="L52" s="16"/>
    </row>
    <row r="53" spans="1:12" ht="12.75">
      <c r="A53" s="54"/>
      <c r="B53" s="54"/>
      <c r="C53" s="148" t="s">
        <v>302</v>
      </c>
      <c r="D53" s="148"/>
      <c r="E53" s="148"/>
      <c r="F53" s="148"/>
      <c r="G53" s="148"/>
      <c r="H53" s="148"/>
      <c r="I53" s="21"/>
      <c r="J53" s="16"/>
      <c r="K53" s="16"/>
      <c r="L53" s="16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6"/>
      <c r="K54" s="16"/>
      <c r="L54" s="16"/>
    </row>
    <row r="55" spans="1:12" ht="12.75">
      <c r="A55" s="54"/>
      <c r="B55" s="146" t="s">
        <v>30</v>
      </c>
      <c r="C55" s="147"/>
      <c r="D55" s="147"/>
      <c r="E55" s="147"/>
      <c r="F55" s="94"/>
      <c r="G55" s="94"/>
      <c r="H55" s="90"/>
      <c r="I55" s="90"/>
      <c r="J55" s="16"/>
      <c r="K55" s="16"/>
      <c r="L55" s="16"/>
    </row>
    <row r="56" spans="1:12" ht="12.75">
      <c r="A56" s="54"/>
      <c r="B56" s="95" t="s">
        <v>282</v>
      </c>
      <c r="C56" s="96"/>
      <c r="D56" s="96"/>
      <c r="E56" s="96"/>
      <c r="F56" s="96"/>
      <c r="G56" s="96"/>
      <c r="H56" s="152"/>
      <c r="I56" s="152"/>
      <c r="J56" s="16"/>
      <c r="K56" s="16"/>
      <c r="L56" s="16"/>
    </row>
    <row r="57" spans="1:12" ht="12.75">
      <c r="A57" s="54"/>
      <c r="B57" s="95" t="s">
        <v>281</v>
      </c>
      <c r="C57" s="96"/>
      <c r="D57" s="96"/>
      <c r="E57" s="96"/>
      <c r="F57" s="96"/>
      <c r="G57" s="96"/>
      <c r="H57" s="152"/>
      <c r="I57" s="152"/>
      <c r="J57" s="16"/>
      <c r="K57" s="16"/>
      <c r="L57" s="16"/>
    </row>
    <row r="58" spans="1:12" ht="12.75">
      <c r="A58" s="54"/>
      <c r="B58" s="95" t="s">
        <v>280</v>
      </c>
      <c r="C58" s="96"/>
      <c r="D58" s="96"/>
      <c r="E58" s="96"/>
      <c r="F58" s="96"/>
      <c r="G58" s="96"/>
      <c r="H58" s="152"/>
      <c r="I58" s="152"/>
      <c r="J58" s="16"/>
      <c r="K58" s="16"/>
      <c r="L58" s="16"/>
    </row>
    <row r="59" spans="1:12" ht="12.75">
      <c r="A59" s="54"/>
      <c r="B59" s="95" t="s">
        <v>278</v>
      </c>
      <c r="C59" s="102"/>
      <c r="D59" s="102"/>
      <c r="E59" s="102"/>
      <c r="F59" s="102"/>
      <c r="G59" s="102"/>
      <c r="H59" s="152"/>
      <c r="I59" s="152"/>
      <c r="J59" s="16"/>
      <c r="K59" s="16"/>
      <c r="L59" s="16"/>
    </row>
    <row r="60" spans="1:12" ht="12.75">
      <c r="A60" s="54"/>
      <c r="B60" s="95" t="s">
        <v>279</v>
      </c>
      <c r="C60" s="102"/>
      <c r="D60" s="102"/>
      <c r="E60" s="102"/>
      <c r="F60" s="102"/>
      <c r="G60" s="102"/>
      <c r="H60" s="152"/>
      <c r="I60" s="152"/>
      <c r="J60" s="16"/>
      <c r="K60" s="16"/>
      <c r="L60" s="16"/>
    </row>
    <row r="61" spans="1:12" ht="12.75">
      <c r="A61" s="54"/>
      <c r="B61" s="103"/>
      <c r="C61" s="55"/>
      <c r="D61" s="55"/>
      <c r="E61" s="55"/>
      <c r="F61" s="55"/>
      <c r="G61" s="55"/>
      <c r="H61" s="55"/>
      <c r="I61" s="56"/>
      <c r="J61" s="16"/>
      <c r="K61" s="16"/>
      <c r="L61" s="16"/>
    </row>
    <row r="62" spans="1:12" ht="13.5" thickBot="1">
      <c r="A62" s="57" t="s">
        <v>2</v>
      </c>
      <c r="B62" s="25"/>
      <c r="C62" s="25"/>
      <c r="D62" s="25"/>
      <c r="E62" s="25"/>
      <c r="F62" s="25"/>
      <c r="G62" s="58"/>
      <c r="H62" s="59"/>
      <c r="I62" s="58"/>
      <c r="J62" s="16"/>
      <c r="K62" s="16"/>
      <c r="L62" s="16"/>
    </row>
    <row r="63" spans="1:12" ht="12.75">
      <c r="A63" s="25"/>
      <c r="B63" s="25"/>
      <c r="C63" s="25"/>
      <c r="D63" s="25"/>
      <c r="E63" s="54" t="s">
        <v>3</v>
      </c>
      <c r="F63" s="16"/>
      <c r="G63" s="149" t="s">
        <v>31</v>
      </c>
      <c r="H63" s="150"/>
      <c r="I63" s="151"/>
      <c r="J63" s="16"/>
      <c r="K63" s="16"/>
      <c r="L63" s="16"/>
    </row>
    <row r="64" spans="1:12" ht="12.75">
      <c r="A64" s="60"/>
      <c r="B64" s="60"/>
      <c r="C64" s="30"/>
      <c r="D64" s="30"/>
      <c r="E64" s="30"/>
      <c r="F64" s="30"/>
      <c r="G64" s="140"/>
      <c r="H64" s="141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8:B18"/>
    <mergeCell ref="C48:E48"/>
    <mergeCell ref="H48:I48"/>
    <mergeCell ref="G22:H22"/>
    <mergeCell ref="G26:H26"/>
    <mergeCell ref="A28:D28"/>
    <mergeCell ref="E28:G28"/>
    <mergeCell ref="C16:I16"/>
    <mergeCell ref="C18:I18"/>
    <mergeCell ref="C20:I20"/>
    <mergeCell ref="C46:I46"/>
    <mergeCell ref="C8:D8"/>
    <mergeCell ref="C10:D10"/>
    <mergeCell ref="C12:I12"/>
    <mergeCell ref="C14:D14"/>
    <mergeCell ref="F14:I14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E32:G32"/>
    <mergeCell ref="H32:I32"/>
    <mergeCell ref="A24:B24"/>
    <mergeCell ref="D24:G24"/>
    <mergeCell ref="A26:B26"/>
    <mergeCell ref="H28:I28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2:D32"/>
    <mergeCell ref="A48:B48"/>
    <mergeCell ref="A1:C1"/>
    <mergeCell ref="A46:B46"/>
    <mergeCell ref="A44:B44"/>
    <mergeCell ref="C44:D44"/>
    <mergeCell ref="C45:D45"/>
    <mergeCell ref="A30:D30"/>
    <mergeCell ref="A20:B20"/>
    <mergeCell ref="A22:B22"/>
    <mergeCell ref="D22:F22"/>
    <mergeCell ref="H38:I38"/>
    <mergeCell ref="A36:D36"/>
    <mergeCell ref="E36:G36"/>
    <mergeCell ref="H36:I36"/>
    <mergeCell ref="F45:G45"/>
    <mergeCell ref="C37:D37"/>
    <mergeCell ref="F37:G37"/>
    <mergeCell ref="A38:D38"/>
    <mergeCell ref="E38:G38"/>
    <mergeCell ref="F44:I44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110" zoomScaleNormal="115" zoomScaleSheetLayoutView="110" zoomScalePageLayoutView="0" workbookViewId="0" topLeftCell="A28">
      <selection activeCell="M114" sqref="M11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197" t="s">
        <v>32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303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7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294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3" customHeight="1" thickBot="1">
      <c r="A5" s="207" t="s">
        <v>33</v>
      </c>
      <c r="B5" s="208"/>
      <c r="C5" s="208"/>
      <c r="D5" s="208"/>
      <c r="E5" s="208"/>
      <c r="F5" s="208"/>
      <c r="G5" s="208"/>
      <c r="H5" s="209"/>
      <c r="I5" s="62" t="s">
        <v>34</v>
      </c>
      <c r="J5" s="63" t="s">
        <v>35</v>
      </c>
      <c r="K5" s="64" t="s">
        <v>36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66">
        <v>2</v>
      </c>
      <c r="J6" s="65">
        <v>3</v>
      </c>
      <c r="K6" s="65">
        <v>4</v>
      </c>
    </row>
    <row r="7" spans="1:11" ht="11.25" customHeight="1">
      <c r="A7" s="211" t="s">
        <v>38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91" t="s">
        <v>37</v>
      </c>
      <c r="B8" s="192"/>
      <c r="C8" s="192"/>
      <c r="D8" s="192"/>
      <c r="E8" s="192"/>
      <c r="F8" s="192"/>
      <c r="G8" s="192"/>
      <c r="H8" s="193"/>
      <c r="I8" s="6">
        <v>1</v>
      </c>
      <c r="J8" s="8"/>
      <c r="K8" s="8"/>
    </row>
    <row r="9" spans="1:13" ht="12.75">
      <c r="A9" s="194" t="s">
        <v>39</v>
      </c>
      <c r="B9" s="195"/>
      <c r="C9" s="195"/>
      <c r="D9" s="195"/>
      <c r="E9" s="195"/>
      <c r="F9" s="195"/>
      <c r="G9" s="195"/>
      <c r="H9" s="196"/>
      <c r="I9" s="4">
        <v>2</v>
      </c>
      <c r="J9" s="9">
        <f>J10+J17+J27+J36+J40</f>
        <v>458109493</v>
      </c>
      <c r="K9" s="9">
        <f>K10+K17+K27+K36+K40</f>
        <v>468589816</v>
      </c>
      <c r="L9" s="92"/>
      <c r="M9" s="92"/>
    </row>
    <row r="10" spans="1:13" ht="12.75">
      <c r="A10" s="188" t="s">
        <v>40</v>
      </c>
      <c r="B10" s="189"/>
      <c r="C10" s="189"/>
      <c r="D10" s="189"/>
      <c r="E10" s="189"/>
      <c r="F10" s="189"/>
      <c r="G10" s="189"/>
      <c r="H10" s="190"/>
      <c r="I10" s="4">
        <v>3</v>
      </c>
      <c r="J10" s="9">
        <f>SUM(J11:J16)</f>
        <v>189501298</v>
      </c>
      <c r="K10" s="9">
        <f>SUM(K11:K16)</f>
        <v>188142343</v>
      </c>
      <c r="L10" s="92"/>
      <c r="M10" s="92"/>
    </row>
    <row r="11" spans="1:13" ht="12.75">
      <c r="A11" s="188" t="s">
        <v>41</v>
      </c>
      <c r="B11" s="189"/>
      <c r="C11" s="189"/>
      <c r="D11" s="189"/>
      <c r="E11" s="189"/>
      <c r="F11" s="189"/>
      <c r="G11" s="189"/>
      <c r="H11" s="190"/>
      <c r="I11" s="4">
        <v>4</v>
      </c>
      <c r="J11" s="10"/>
      <c r="K11" s="10"/>
      <c r="L11" s="92"/>
      <c r="M11" s="92"/>
    </row>
    <row r="12" spans="1:13" ht="21.75" customHeight="1">
      <c r="A12" s="188" t="s">
        <v>42</v>
      </c>
      <c r="B12" s="189"/>
      <c r="C12" s="189"/>
      <c r="D12" s="189"/>
      <c r="E12" s="189"/>
      <c r="F12" s="189"/>
      <c r="G12" s="189"/>
      <c r="H12" s="190"/>
      <c r="I12" s="4">
        <v>5</v>
      </c>
      <c r="J12" s="10">
        <v>120094059</v>
      </c>
      <c r="K12" s="10">
        <v>120401104</v>
      </c>
      <c r="L12" s="92"/>
      <c r="M12" s="92"/>
    </row>
    <row r="13" spans="1:13" ht="12.75">
      <c r="A13" s="188" t="s">
        <v>0</v>
      </c>
      <c r="B13" s="189"/>
      <c r="C13" s="189"/>
      <c r="D13" s="189"/>
      <c r="E13" s="189"/>
      <c r="F13" s="189"/>
      <c r="G13" s="189"/>
      <c r="H13" s="190"/>
      <c r="I13" s="4">
        <v>6</v>
      </c>
      <c r="J13" s="10">
        <v>60379072</v>
      </c>
      <c r="K13" s="10">
        <v>60379072</v>
      </c>
      <c r="L13" s="92"/>
      <c r="M13" s="92"/>
    </row>
    <row r="14" spans="1:13" ht="12.75">
      <c r="A14" s="188" t="s">
        <v>43</v>
      </c>
      <c r="B14" s="189"/>
      <c r="C14" s="189"/>
      <c r="D14" s="189"/>
      <c r="E14" s="189"/>
      <c r="F14" s="189"/>
      <c r="G14" s="189"/>
      <c r="H14" s="190"/>
      <c r="I14" s="4">
        <v>7</v>
      </c>
      <c r="J14" s="10"/>
      <c r="K14" s="10"/>
      <c r="L14" s="92"/>
      <c r="M14" s="92"/>
    </row>
    <row r="15" spans="1:13" ht="12.75">
      <c r="A15" s="188" t="s">
        <v>44</v>
      </c>
      <c r="B15" s="189"/>
      <c r="C15" s="189"/>
      <c r="D15" s="189"/>
      <c r="E15" s="189"/>
      <c r="F15" s="189"/>
      <c r="G15" s="189"/>
      <c r="H15" s="190"/>
      <c r="I15" s="4">
        <v>8</v>
      </c>
      <c r="J15" s="10"/>
      <c r="K15" s="10"/>
      <c r="L15" s="92"/>
      <c r="M15" s="92"/>
    </row>
    <row r="16" spans="1:13" ht="12.75">
      <c r="A16" s="188" t="s">
        <v>45</v>
      </c>
      <c r="B16" s="189"/>
      <c r="C16" s="189"/>
      <c r="D16" s="189"/>
      <c r="E16" s="189"/>
      <c r="F16" s="189"/>
      <c r="G16" s="189"/>
      <c r="H16" s="190"/>
      <c r="I16" s="4">
        <v>9</v>
      </c>
      <c r="J16" s="10">
        <v>9028167</v>
      </c>
      <c r="K16" s="10">
        <v>7362167</v>
      </c>
      <c r="L16" s="92"/>
      <c r="M16" s="92"/>
    </row>
    <row r="17" spans="1:13" ht="12.75">
      <c r="A17" s="188" t="s">
        <v>46</v>
      </c>
      <c r="B17" s="189"/>
      <c r="C17" s="189"/>
      <c r="D17" s="189"/>
      <c r="E17" s="189"/>
      <c r="F17" s="189"/>
      <c r="G17" s="189"/>
      <c r="H17" s="190"/>
      <c r="I17" s="4">
        <v>10</v>
      </c>
      <c r="J17" s="9">
        <f>SUM(J18:J26)</f>
        <v>148433387</v>
      </c>
      <c r="K17" s="9">
        <f>SUM(K18:K26)</f>
        <v>143815327</v>
      </c>
      <c r="L17" s="92"/>
      <c r="M17" s="92"/>
    </row>
    <row r="18" spans="1:13" ht="12.75">
      <c r="A18" s="188" t="s">
        <v>47</v>
      </c>
      <c r="B18" s="189"/>
      <c r="C18" s="189"/>
      <c r="D18" s="189"/>
      <c r="E18" s="189"/>
      <c r="F18" s="189"/>
      <c r="G18" s="189"/>
      <c r="H18" s="190"/>
      <c r="I18" s="4">
        <v>11</v>
      </c>
      <c r="J18" s="10">
        <v>8182140</v>
      </c>
      <c r="K18" s="10">
        <v>8182140</v>
      </c>
      <c r="L18" s="92"/>
      <c r="M18" s="92"/>
    </row>
    <row r="19" spans="1:13" ht="12.75">
      <c r="A19" s="188" t="s">
        <v>48</v>
      </c>
      <c r="B19" s="189"/>
      <c r="C19" s="189"/>
      <c r="D19" s="189"/>
      <c r="E19" s="189"/>
      <c r="F19" s="189"/>
      <c r="G19" s="189"/>
      <c r="H19" s="190"/>
      <c r="I19" s="4">
        <v>12</v>
      </c>
      <c r="J19" s="10">
        <v>116824540</v>
      </c>
      <c r="K19" s="10">
        <v>113392162</v>
      </c>
      <c r="L19" s="92"/>
      <c r="M19" s="92"/>
    </row>
    <row r="20" spans="1:13" ht="12.75">
      <c r="A20" s="188" t="s">
        <v>49</v>
      </c>
      <c r="B20" s="189"/>
      <c r="C20" s="189"/>
      <c r="D20" s="189"/>
      <c r="E20" s="189"/>
      <c r="F20" s="189"/>
      <c r="G20" s="189"/>
      <c r="H20" s="190"/>
      <c r="I20" s="4">
        <v>13</v>
      </c>
      <c r="J20" s="10">
        <v>21189304</v>
      </c>
      <c r="K20" s="10">
        <v>19406193</v>
      </c>
      <c r="L20" s="92"/>
      <c r="M20" s="92"/>
    </row>
    <row r="21" spans="1:13" ht="12.75">
      <c r="A21" s="188" t="s">
        <v>50</v>
      </c>
      <c r="B21" s="189"/>
      <c r="C21" s="189"/>
      <c r="D21" s="189"/>
      <c r="E21" s="189"/>
      <c r="F21" s="189"/>
      <c r="G21" s="189"/>
      <c r="H21" s="190"/>
      <c r="I21" s="4">
        <v>14</v>
      </c>
      <c r="J21" s="10">
        <v>565791</v>
      </c>
      <c r="K21" s="10">
        <v>391307</v>
      </c>
      <c r="L21" s="92"/>
      <c r="M21" s="92"/>
    </row>
    <row r="22" spans="1:13" ht="12.75">
      <c r="A22" s="188" t="s">
        <v>51</v>
      </c>
      <c r="B22" s="189"/>
      <c r="C22" s="189"/>
      <c r="D22" s="189"/>
      <c r="E22" s="189"/>
      <c r="F22" s="189"/>
      <c r="G22" s="189"/>
      <c r="H22" s="190"/>
      <c r="I22" s="4">
        <v>15</v>
      </c>
      <c r="J22" s="10"/>
      <c r="K22" s="10"/>
      <c r="L22" s="92"/>
      <c r="M22" s="92"/>
    </row>
    <row r="23" spans="1:13" ht="12.75">
      <c r="A23" s="188" t="s">
        <v>52</v>
      </c>
      <c r="B23" s="189"/>
      <c r="C23" s="189"/>
      <c r="D23" s="189"/>
      <c r="E23" s="189"/>
      <c r="F23" s="189"/>
      <c r="G23" s="189"/>
      <c r="H23" s="190"/>
      <c r="I23" s="4">
        <v>16</v>
      </c>
      <c r="J23" s="10"/>
      <c r="K23" s="10"/>
      <c r="L23" s="92"/>
      <c r="M23" s="92"/>
    </row>
    <row r="24" spans="1:13" ht="12.75">
      <c r="A24" s="188" t="s">
        <v>53</v>
      </c>
      <c r="B24" s="189"/>
      <c r="C24" s="189"/>
      <c r="D24" s="189"/>
      <c r="E24" s="189"/>
      <c r="F24" s="189"/>
      <c r="G24" s="189"/>
      <c r="H24" s="190"/>
      <c r="I24" s="4">
        <v>17</v>
      </c>
      <c r="J24" s="10">
        <v>1590810</v>
      </c>
      <c r="K24" s="10">
        <v>2365901</v>
      </c>
      <c r="L24" s="92"/>
      <c r="M24" s="92"/>
    </row>
    <row r="25" spans="1:13" ht="12.75">
      <c r="A25" s="188" t="s">
        <v>54</v>
      </c>
      <c r="B25" s="189"/>
      <c r="C25" s="189"/>
      <c r="D25" s="189"/>
      <c r="E25" s="189"/>
      <c r="F25" s="189"/>
      <c r="G25" s="189"/>
      <c r="H25" s="190"/>
      <c r="I25" s="4">
        <v>18</v>
      </c>
      <c r="J25" s="10">
        <v>80802</v>
      </c>
      <c r="K25" s="10">
        <v>77624</v>
      </c>
      <c r="L25" s="92"/>
      <c r="M25" s="92"/>
    </row>
    <row r="26" spans="1:13" ht="12.75">
      <c r="A26" s="188" t="s">
        <v>55</v>
      </c>
      <c r="B26" s="189"/>
      <c r="C26" s="189"/>
      <c r="D26" s="189"/>
      <c r="E26" s="189"/>
      <c r="F26" s="189"/>
      <c r="G26" s="189"/>
      <c r="H26" s="190"/>
      <c r="I26" s="4">
        <v>19</v>
      </c>
      <c r="J26" s="10"/>
      <c r="K26" s="10"/>
      <c r="L26" s="92"/>
      <c r="M26" s="92"/>
    </row>
    <row r="27" spans="1:13" ht="12.75">
      <c r="A27" s="188" t="s">
        <v>56</v>
      </c>
      <c r="B27" s="189"/>
      <c r="C27" s="189"/>
      <c r="D27" s="189"/>
      <c r="E27" s="189"/>
      <c r="F27" s="189"/>
      <c r="G27" s="189"/>
      <c r="H27" s="190"/>
      <c r="I27" s="4">
        <v>20</v>
      </c>
      <c r="J27" s="9">
        <f>SUM(J28:J35)</f>
        <v>120159808</v>
      </c>
      <c r="K27" s="9">
        <f>SUM(K28:K35)</f>
        <v>136617146</v>
      </c>
      <c r="L27" s="92"/>
      <c r="M27" s="92"/>
    </row>
    <row r="28" spans="1:13" ht="12.75">
      <c r="A28" s="188" t="s">
        <v>57</v>
      </c>
      <c r="B28" s="189"/>
      <c r="C28" s="189"/>
      <c r="D28" s="189"/>
      <c r="E28" s="189"/>
      <c r="F28" s="189"/>
      <c r="G28" s="189"/>
      <c r="H28" s="190"/>
      <c r="I28" s="4">
        <v>21</v>
      </c>
      <c r="J28" s="10">
        <v>98952813</v>
      </c>
      <c r="K28" s="10">
        <v>115254813</v>
      </c>
      <c r="L28" s="92"/>
      <c r="M28" s="92"/>
    </row>
    <row r="29" spans="1:13" ht="12.75">
      <c r="A29" s="188" t="s">
        <v>58</v>
      </c>
      <c r="B29" s="189"/>
      <c r="C29" s="189"/>
      <c r="D29" s="189"/>
      <c r="E29" s="189"/>
      <c r="F29" s="189"/>
      <c r="G29" s="189"/>
      <c r="H29" s="190"/>
      <c r="I29" s="4">
        <v>22</v>
      </c>
      <c r="J29" s="10"/>
      <c r="K29" s="10"/>
      <c r="L29" s="92"/>
      <c r="M29" s="92"/>
    </row>
    <row r="30" spans="1:13" ht="12.75">
      <c r="A30" s="188" t="s">
        <v>59</v>
      </c>
      <c r="B30" s="189"/>
      <c r="C30" s="189"/>
      <c r="D30" s="189"/>
      <c r="E30" s="189"/>
      <c r="F30" s="189"/>
      <c r="G30" s="189"/>
      <c r="H30" s="190"/>
      <c r="I30" s="4">
        <v>23</v>
      </c>
      <c r="J30" s="10">
        <v>20461690</v>
      </c>
      <c r="K30" s="10">
        <v>20461690</v>
      </c>
      <c r="L30" s="92"/>
      <c r="M30" s="92"/>
    </row>
    <row r="31" spans="1:13" ht="24" customHeight="1">
      <c r="A31" s="188" t="s">
        <v>60</v>
      </c>
      <c r="B31" s="189"/>
      <c r="C31" s="189"/>
      <c r="D31" s="189"/>
      <c r="E31" s="189"/>
      <c r="F31" s="189"/>
      <c r="G31" s="189"/>
      <c r="H31" s="190"/>
      <c r="I31" s="4">
        <v>24</v>
      </c>
      <c r="J31" s="10"/>
      <c r="K31" s="10"/>
      <c r="L31" s="92"/>
      <c r="M31" s="92"/>
    </row>
    <row r="32" spans="1:13" ht="12.75">
      <c r="A32" s="188" t="s">
        <v>61</v>
      </c>
      <c r="B32" s="189"/>
      <c r="C32" s="189"/>
      <c r="D32" s="189"/>
      <c r="E32" s="189"/>
      <c r="F32" s="189"/>
      <c r="G32" s="189"/>
      <c r="H32" s="190"/>
      <c r="I32" s="4">
        <v>25</v>
      </c>
      <c r="J32" s="10"/>
      <c r="K32" s="10"/>
      <c r="L32" s="92"/>
      <c r="M32" s="92"/>
    </row>
    <row r="33" spans="1:13" ht="12.75">
      <c r="A33" s="188" t="s">
        <v>62</v>
      </c>
      <c r="B33" s="189"/>
      <c r="C33" s="189"/>
      <c r="D33" s="189"/>
      <c r="E33" s="189"/>
      <c r="F33" s="189"/>
      <c r="G33" s="189"/>
      <c r="H33" s="190"/>
      <c r="I33" s="4">
        <v>26</v>
      </c>
      <c r="J33" s="10">
        <v>745305</v>
      </c>
      <c r="K33" s="10">
        <v>900643</v>
      </c>
      <c r="L33" s="92"/>
      <c r="M33" s="92"/>
    </row>
    <row r="34" spans="1:13" ht="12.75">
      <c r="A34" s="188" t="s">
        <v>63</v>
      </c>
      <c r="B34" s="189"/>
      <c r="C34" s="189"/>
      <c r="D34" s="189"/>
      <c r="E34" s="189"/>
      <c r="F34" s="189"/>
      <c r="G34" s="189"/>
      <c r="H34" s="190"/>
      <c r="I34" s="4">
        <v>27</v>
      </c>
      <c r="J34" s="10"/>
      <c r="K34" s="10"/>
      <c r="L34" s="92"/>
      <c r="M34" s="92"/>
    </row>
    <row r="35" spans="1:13" ht="12.75">
      <c r="A35" s="188" t="s">
        <v>64</v>
      </c>
      <c r="B35" s="189"/>
      <c r="C35" s="189"/>
      <c r="D35" s="189"/>
      <c r="E35" s="189"/>
      <c r="F35" s="189"/>
      <c r="G35" s="189"/>
      <c r="H35" s="190"/>
      <c r="I35" s="4">
        <v>28</v>
      </c>
      <c r="J35" s="10"/>
      <c r="K35" s="10"/>
      <c r="L35" s="92"/>
      <c r="M35" s="92"/>
    </row>
    <row r="36" spans="1:13" ht="12.75">
      <c r="A36" s="188" t="s">
        <v>65</v>
      </c>
      <c r="B36" s="189"/>
      <c r="C36" s="189"/>
      <c r="D36" s="189"/>
      <c r="E36" s="189"/>
      <c r="F36" s="189"/>
      <c r="G36" s="189"/>
      <c r="H36" s="190"/>
      <c r="I36" s="4">
        <v>29</v>
      </c>
      <c r="J36" s="9">
        <f>SUM(J37:J39)</f>
        <v>15000</v>
      </c>
      <c r="K36" s="9">
        <f>SUM(K37:K39)</f>
        <v>15000</v>
      </c>
      <c r="L36" s="92"/>
      <c r="M36" s="92"/>
    </row>
    <row r="37" spans="1:13" ht="12.75">
      <c r="A37" s="188" t="s">
        <v>66</v>
      </c>
      <c r="B37" s="189"/>
      <c r="C37" s="189"/>
      <c r="D37" s="189"/>
      <c r="E37" s="189"/>
      <c r="F37" s="189"/>
      <c r="G37" s="189"/>
      <c r="H37" s="190"/>
      <c r="I37" s="4">
        <v>30</v>
      </c>
      <c r="J37" s="10"/>
      <c r="K37" s="10"/>
      <c r="L37" s="92"/>
      <c r="M37" s="92"/>
    </row>
    <row r="38" spans="1:13" ht="12.75">
      <c r="A38" s="188" t="s">
        <v>67</v>
      </c>
      <c r="B38" s="189"/>
      <c r="C38" s="189"/>
      <c r="D38" s="189"/>
      <c r="E38" s="189"/>
      <c r="F38" s="189"/>
      <c r="G38" s="189"/>
      <c r="H38" s="190"/>
      <c r="I38" s="4">
        <v>31</v>
      </c>
      <c r="J38" s="10"/>
      <c r="K38" s="10"/>
      <c r="L38" s="92"/>
      <c r="M38" s="92"/>
    </row>
    <row r="39" spans="1:13" ht="12.75">
      <c r="A39" s="188" t="s">
        <v>68</v>
      </c>
      <c r="B39" s="189"/>
      <c r="C39" s="189"/>
      <c r="D39" s="189"/>
      <c r="E39" s="189"/>
      <c r="F39" s="189"/>
      <c r="G39" s="189"/>
      <c r="H39" s="190"/>
      <c r="I39" s="4">
        <v>32</v>
      </c>
      <c r="J39" s="10">
        <v>15000</v>
      </c>
      <c r="K39" s="10">
        <v>15000</v>
      </c>
      <c r="L39" s="92"/>
      <c r="M39" s="92"/>
    </row>
    <row r="40" spans="1:13" ht="12.75">
      <c r="A40" s="188" t="s">
        <v>69</v>
      </c>
      <c r="B40" s="189"/>
      <c r="C40" s="189"/>
      <c r="D40" s="189"/>
      <c r="E40" s="189"/>
      <c r="F40" s="189"/>
      <c r="G40" s="189"/>
      <c r="H40" s="190"/>
      <c r="I40" s="4">
        <v>33</v>
      </c>
      <c r="J40" s="10"/>
      <c r="K40" s="10"/>
      <c r="L40" s="92"/>
      <c r="M40" s="92"/>
    </row>
    <row r="41" spans="1:13" ht="12.75">
      <c r="A41" s="194" t="s">
        <v>70</v>
      </c>
      <c r="B41" s="195"/>
      <c r="C41" s="195"/>
      <c r="D41" s="195"/>
      <c r="E41" s="195"/>
      <c r="F41" s="195"/>
      <c r="G41" s="195"/>
      <c r="H41" s="196"/>
      <c r="I41" s="4">
        <v>34</v>
      </c>
      <c r="J41" s="9">
        <f>J42+J50+J57+J65</f>
        <v>312800664</v>
      </c>
      <c r="K41" s="9">
        <f>K42+K50+K57+K65</f>
        <v>252568052</v>
      </c>
      <c r="L41" s="92"/>
      <c r="M41" s="92"/>
    </row>
    <row r="42" spans="1:13" ht="12.75">
      <c r="A42" s="188" t="s">
        <v>71</v>
      </c>
      <c r="B42" s="189"/>
      <c r="C42" s="189"/>
      <c r="D42" s="189"/>
      <c r="E42" s="189"/>
      <c r="F42" s="189"/>
      <c r="G42" s="189"/>
      <c r="H42" s="190"/>
      <c r="I42" s="4">
        <v>35</v>
      </c>
      <c r="J42" s="9">
        <f>SUM(J43:J49)</f>
        <v>97911836</v>
      </c>
      <c r="K42" s="9">
        <f>SUM(K43:K49)</f>
        <v>54699132</v>
      </c>
      <c r="L42" s="92"/>
      <c r="M42" s="92"/>
    </row>
    <row r="43" spans="1:13" ht="12.75">
      <c r="A43" s="188" t="s">
        <v>72</v>
      </c>
      <c r="B43" s="189"/>
      <c r="C43" s="189"/>
      <c r="D43" s="189"/>
      <c r="E43" s="189"/>
      <c r="F43" s="189"/>
      <c r="G43" s="189"/>
      <c r="H43" s="190"/>
      <c r="I43" s="4">
        <v>36</v>
      </c>
      <c r="J43" s="10">
        <v>11433117</v>
      </c>
      <c r="K43" s="10">
        <v>42652245</v>
      </c>
      <c r="L43" s="92"/>
      <c r="M43" s="92"/>
    </row>
    <row r="44" spans="1:13" ht="12.75">
      <c r="A44" s="188" t="s">
        <v>73</v>
      </c>
      <c r="B44" s="189"/>
      <c r="C44" s="189"/>
      <c r="D44" s="189"/>
      <c r="E44" s="189"/>
      <c r="F44" s="189"/>
      <c r="G44" s="189"/>
      <c r="H44" s="190"/>
      <c r="I44" s="4">
        <v>37</v>
      </c>
      <c r="J44" s="10">
        <v>857040</v>
      </c>
      <c r="K44" s="10">
        <v>748544</v>
      </c>
      <c r="L44" s="92"/>
      <c r="M44" s="92"/>
    </row>
    <row r="45" spans="1:13" ht="12.75">
      <c r="A45" s="188" t="s">
        <v>74</v>
      </c>
      <c r="B45" s="189"/>
      <c r="C45" s="189"/>
      <c r="D45" s="189"/>
      <c r="E45" s="189"/>
      <c r="F45" s="189"/>
      <c r="G45" s="189"/>
      <c r="H45" s="190"/>
      <c r="I45" s="4">
        <v>38</v>
      </c>
      <c r="J45" s="10">
        <v>3169954</v>
      </c>
      <c r="K45" s="10">
        <v>3412663</v>
      </c>
      <c r="L45" s="92"/>
      <c r="M45" s="92"/>
    </row>
    <row r="46" spans="1:13" ht="12.75">
      <c r="A46" s="188" t="s">
        <v>75</v>
      </c>
      <c r="B46" s="189"/>
      <c r="C46" s="189"/>
      <c r="D46" s="189"/>
      <c r="E46" s="189"/>
      <c r="F46" s="189"/>
      <c r="G46" s="189"/>
      <c r="H46" s="190"/>
      <c r="I46" s="4">
        <v>39</v>
      </c>
      <c r="J46" s="10">
        <v>82451725</v>
      </c>
      <c r="K46" s="10">
        <v>7885680</v>
      </c>
      <c r="L46" s="92"/>
      <c r="M46" s="92"/>
    </row>
    <row r="47" spans="1:13" ht="12.75">
      <c r="A47" s="188" t="s">
        <v>76</v>
      </c>
      <c r="B47" s="189"/>
      <c r="C47" s="189"/>
      <c r="D47" s="189"/>
      <c r="E47" s="189"/>
      <c r="F47" s="189"/>
      <c r="G47" s="189"/>
      <c r="H47" s="190"/>
      <c r="I47" s="4">
        <v>40</v>
      </c>
      <c r="J47" s="10"/>
      <c r="K47" s="10"/>
      <c r="L47" s="92"/>
      <c r="M47" s="92"/>
    </row>
    <row r="48" spans="1:13" ht="12.75">
      <c r="A48" s="188" t="s">
        <v>77</v>
      </c>
      <c r="B48" s="189"/>
      <c r="C48" s="189"/>
      <c r="D48" s="189"/>
      <c r="E48" s="189"/>
      <c r="F48" s="189"/>
      <c r="G48" s="189"/>
      <c r="H48" s="190"/>
      <c r="I48" s="4">
        <v>41</v>
      </c>
      <c r="J48" s="10"/>
      <c r="K48" s="10"/>
      <c r="L48" s="92"/>
      <c r="M48" s="92"/>
    </row>
    <row r="49" spans="1:13" ht="12.75">
      <c r="A49" s="188" t="s">
        <v>78</v>
      </c>
      <c r="B49" s="189"/>
      <c r="C49" s="189"/>
      <c r="D49" s="189"/>
      <c r="E49" s="189"/>
      <c r="F49" s="189"/>
      <c r="G49" s="189"/>
      <c r="H49" s="190"/>
      <c r="I49" s="4">
        <v>42</v>
      </c>
      <c r="J49" s="10"/>
      <c r="K49" s="10"/>
      <c r="L49" s="92"/>
      <c r="M49" s="92"/>
    </row>
    <row r="50" spans="1:13" ht="12.75">
      <c r="A50" s="188" t="s">
        <v>79</v>
      </c>
      <c r="B50" s="189"/>
      <c r="C50" s="189"/>
      <c r="D50" s="189"/>
      <c r="E50" s="189"/>
      <c r="F50" s="189"/>
      <c r="G50" s="189"/>
      <c r="H50" s="190"/>
      <c r="I50" s="4">
        <v>43</v>
      </c>
      <c r="J50" s="9">
        <f>SUM(J51:J56)</f>
        <v>159197302</v>
      </c>
      <c r="K50" s="9">
        <f>SUM(K51:K56)</f>
        <v>138423624</v>
      </c>
      <c r="L50" s="92"/>
      <c r="M50" s="92"/>
    </row>
    <row r="51" spans="1:13" ht="12.75">
      <c r="A51" s="188" t="s">
        <v>80</v>
      </c>
      <c r="B51" s="189"/>
      <c r="C51" s="189"/>
      <c r="D51" s="189"/>
      <c r="E51" s="189"/>
      <c r="F51" s="189"/>
      <c r="G51" s="189"/>
      <c r="H51" s="190"/>
      <c r="I51" s="4">
        <v>44</v>
      </c>
      <c r="J51" s="10">
        <v>7524773</v>
      </c>
      <c r="K51" s="10">
        <v>3880456</v>
      </c>
      <c r="L51" s="92"/>
      <c r="M51" s="92"/>
    </row>
    <row r="52" spans="1:13" ht="12.75">
      <c r="A52" s="188" t="s">
        <v>81</v>
      </c>
      <c r="B52" s="189"/>
      <c r="C52" s="189"/>
      <c r="D52" s="189"/>
      <c r="E52" s="189"/>
      <c r="F52" s="189"/>
      <c r="G52" s="189"/>
      <c r="H52" s="190"/>
      <c r="I52" s="4">
        <v>45</v>
      </c>
      <c r="J52" s="10">
        <v>146522984</v>
      </c>
      <c r="K52" s="10">
        <v>124865490</v>
      </c>
      <c r="L52" s="92"/>
      <c r="M52" s="92"/>
    </row>
    <row r="53" spans="1:13" ht="12.75">
      <c r="A53" s="188" t="s">
        <v>82</v>
      </c>
      <c r="B53" s="189"/>
      <c r="C53" s="189"/>
      <c r="D53" s="189"/>
      <c r="E53" s="189"/>
      <c r="F53" s="189"/>
      <c r="G53" s="189"/>
      <c r="H53" s="190"/>
      <c r="I53" s="4">
        <v>46</v>
      </c>
      <c r="J53" s="10"/>
      <c r="K53" s="10"/>
      <c r="L53" s="92"/>
      <c r="M53" s="92"/>
    </row>
    <row r="54" spans="1:13" ht="12.75">
      <c r="A54" s="188" t="s">
        <v>83</v>
      </c>
      <c r="B54" s="189"/>
      <c r="C54" s="189"/>
      <c r="D54" s="189"/>
      <c r="E54" s="189"/>
      <c r="F54" s="189"/>
      <c r="G54" s="189"/>
      <c r="H54" s="190"/>
      <c r="I54" s="4">
        <v>47</v>
      </c>
      <c r="J54" s="10">
        <v>7342</v>
      </c>
      <c r="K54" s="10">
        <v>7342</v>
      </c>
      <c r="L54" s="92"/>
      <c r="M54" s="92"/>
    </row>
    <row r="55" spans="1:13" ht="12.75">
      <c r="A55" s="188" t="s">
        <v>84</v>
      </c>
      <c r="B55" s="189"/>
      <c r="C55" s="189"/>
      <c r="D55" s="189"/>
      <c r="E55" s="189"/>
      <c r="F55" s="189"/>
      <c r="G55" s="189"/>
      <c r="H55" s="190"/>
      <c r="I55" s="4">
        <v>48</v>
      </c>
      <c r="J55" s="10">
        <v>1810766</v>
      </c>
      <c r="K55" s="10">
        <v>5473744</v>
      </c>
      <c r="L55" s="92"/>
      <c r="M55" s="92"/>
    </row>
    <row r="56" spans="1:13" ht="12.75">
      <c r="A56" s="188" t="s">
        <v>85</v>
      </c>
      <c r="B56" s="189"/>
      <c r="C56" s="189"/>
      <c r="D56" s="189"/>
      <c r="E56" s="189"/>
      <c r="F56" s="189"/>
      <c r="G56" s="189"/>
      <c r="H56" s="190"/>
      <c r="I56" s="4">
        <v>49</v>
      </c>
      <c r="J56" s="10">
        <v>3331437</v>
      </c>
      <c r="K56" s="10">
        <v>4196592</v>
      </c>
      <c r="L56" s="92"/>
      <c r="M56" s="92"/>
    </row>
    <row r="57" spans="1:13" ht="12.75">
      <c r="A57" s="188" t="s">
        <v>86</v>
      </c>
      <c r="B57" s="189"/>
      <c r="C57" s="189"/>
      <c r="D57" s="189"/>
      <c r="E57" s="189"/>
      <c r="F57" s="189"/>
      <c r="G57" s="189"/>
      <c r="H57" s="190"/>
      <c r="I57" s="4">
        <v>50</v>
      </c>
      <c r="J57" s="9">
        <f>SUM(J58:J64)</f>
        <v>54477689</v>
      </c>
      <c r="K57" s="9">
        <f>SUM(K58:K64)</f>
        <v>42472749</v>
      </c>
      <c r="L57" s="92"/>
      <c r="M57" s="92"/>
    </row>
    <row r="58" spans="1:13" ht="12.75">
      <c r="A58" s="188" t="s">
        <v>87</v>
      </c>
      <c r="B58" s="189"/>
      <c r="C58" s="189"/>
      <c r="D58" s="189"/>
      <c r="E58" s="189"/>
      <c r="F58" s="189"/>
      <c r="G58" s="189"/>
      <c r="H58" s="190"/>
      <c r="I58" s="4">
        <v>51</v>
      </c>
      <c r="J58" s="10"/>
      <c r="K58" s="10"/>
      <c r="L58" s="92"/>
      <c r="M58" s="92"/>
    </row>
    <row r="59" spans="1:13" ht="12.75">
      <c r="A59" s="188" t="s">
        <v>88</v>
      </c>
      <c r="B59" s="189"/>
      <c r="C59" s="189"/>
      <c r="D59" s="189"/>
      <c r="E59" s="189"/>
      <c r="F59" s="189"/>
      <c r="G59" s="189"/>
      <c r="H59" s="190"/>
      <c r="I59" s="4">
        <v>52</v>
      </c>
      <c r="J59" s="10">
        <v>49192572</v>
      </c>
      <c r="K59" s="10">
        <v>35401763</v>
      </c>
      <c r="L59" s="92"/>
      <c r="M59" s="92"/>
    </row>
    <row r="60" spans="1:13" ht="12.75">
      <c r="A60" s="188" t="s">
        <v>89</v>
      </c>
      <c r="B60" s="189"/>
      <c r="C60" s="189"/>
      <c r="D60" s="189"/>
      <c r="E60" s="189"/>
      <c r="F60" s="189"/>
      <c r="G60" s="189"/>
      <c r="H60" s="190"/>
      <c r="I60" s="4">
        <v>53</v>
      </c>
      <c r="J60" s="10"/>
      <c r="K60" s="10"/>
      <c r="L60" s="92"/>
      <c r="M60" s="92"/>
    </row>
    <row r="61" spans="1:13" ht="20.25" customHeight="1">
      <c r="A61" s="188" t="s">
        <v>60</v>
      </c>
      <c r="B61" s="189"/>
      <c r="C61" s="189"/>
      <c r="D61" s="189"/>
      <c r="E61" s="189"/>
      <c r="F61" s="189"/>
      <c r="G61" s="189"/>
      <c r="H61" s="190"/>
      <c r="I61" s="4">
        <v>54</v>
      </c>
      <c r="J61" s="10"/>
      <c r="K61" s="10"/>
      <c r="L61" s="92"/>
      <c r="M61" s="92"/>
    </row>
    <row r="62" spans="1:13" ht="12.75">
      <c r="A62" s="188" t="s">
        <v>61</v>
      </c>
      <c r="B62" s="189"/>
      <c r="C62" s="189"/>
      <c r="D62" s="189"/>
      <c r="E62" s="189"/>
      <c r="F62" s="189"/>
      <c r="G62" s="189"/>
      <c r="H62" s="190"/>
      <c r="I62" s="4">
        <v>55</v>
      </c>
      <c r="J62" s="10">
        <v>871297</v>
      </c>
      <c r="K62" s="10">
        <v>695738</v>
      </c>
      <c r="L62" s="92"/>
      <c r="M62" s="92"/>
    </row>
    <row r="63" spans="1:13" ht="12.75">
      <c r="A63" s="188" t="s">
        <v>90</v>
      </c>
      <c r="B63" s="189"/>
      <c r="C63" s="189"/>
      <c r="D63" s="189"/>
      <c r="E63" s="189"/>
      <c r="F63" s="189"/>
      <c r="G63" s="189"/>
      <c r="H63" s="190"/>
      <c r="I63" s="4">
        <v>56</v>
      </c>
      <c r="J63" s="10">
        <v>4413820</v>
      </c>
      <c r="K63" s="10">
        <v>6375248</v>
      </c>
      <c r="L63" s="92"/>
      <c r="M63" s="92"/>
    </row>
    <row r="64" spans="1:13" ht="12.75">
      <c r="A64" s="188" t="s">
        <v>91</v>
      </c>
      <c r="B64" s="189"/>
      <c r="C64" s="189"/>
      <c r="D64" s="189"/>
      <c r="E64" s="189"/>
      <c r="F64" s="189"/>
      <c r="G64" s="189"/>
      <c r="H64" s="190"/>
      <c r="I64" s="4">
        <v>57</v>
      </c>
      <c r="J64" s="10"/>
      <c r="K64" s="10"/>
      <c r="L64" s="92"/>
      <c r="M64" s="92"/>
    </row>
    <row r="65" spans="1:13" ht="12.75">
      <c r="A65" s="188" t="s">
        <v>92</v>
      </c>
      <c r="B65" s="189"/>
      <c r="C65" s="189"/>
      <c r="D65" s="189"/>
      <c r="E65" s="189"/>
      <c r="F65" s="189"/>
      <c r="G65" s="189"/>
      <c r="H65" s="190"/>
      <c r="I65" s="4">
        <v>58</v>
      </c>
      <c r="J65" s="10">
        <v>1213837</v>
      </c>
      <c r="K65" s="10">
        <v>16972547</v>
      </c>
      <c r="L65" s="92"/>
      <c r="M65" s="92"/>
    </row>
    <row r="66" spans="1:13" ht="12.75">
      <c r="A66" s="194" t="s">
        <v>93</v>
      </c>
      <c r="B66" s="195"/>
      <c r="C66" s="195"/>
      <c r="D66" s="195"/>
      <c r="E66" s="195"/>
      <c r="F66" s="195"/>
      <c r="G66" s="195"/>
      <c r="H66" s="196"/>
      <c r="I66" s="4">
        <v>59</v>
      </c>
      <c r="J66" s="10">
        <v>1373823</v>
      </c>
      <c r="K66" s="10">
        <v>5053062</v>
      </c>
      <c r="L66" s="92"/>
      <c r="M66" s="92"/>
    </row>
    <row r="67" spans="1:13" ht="12.75">
      <c r="A67" s="194" t="s">
        <v>94</v>
      </c>
      <c r="B67" s="195"/>
      <c r="C67" s="195"/>
      <c r="D67" s="195"/>
      <c r="E67" s="195"/>
      <c r="F67" s="195"/>
      <c r="G67" s="195"/>
      <c r="H67" s="196"/>
      <c r="I67" s="4">
        <v>60</v>
      </c>
      <c r="J67" s="9">
        <f>J8+J9+J41+J66</f>
        <v>772283980</v>
      </c>
      <c r="K67" s="9">
        <f>K8+K9+K41+K66</f>
        <v>726210930</v>
      </c>
      <c r="L67" s="92"/>
      <c r="M67" s="92"/>
    </row>
    <row r="68" spans="1:13" ht="12.75">
      <c r="A68" s="217" t="s">
        <v>95</v>
      </c>
      <c r="B68" s="218"/>
      <c r="C68" s="218"/>
      <c r="D68" s="218"/>
      <c r="E68" s="218"/>
      <c r="F68" s="218"/>
      <c r="G68" s="218"/>
      <c r="H68" s="219"/>
      <c r="I68" s="7">
        <v>61</v>
      </c>
      <c r="J68" s="11">
        <v>3424637</v>
      </c>
      <c r="K68" s="11">
        <v>4398007</v>
      </c>
      <c r="L68" s="92"/>
      <c r="M68" s="92"/>
    </row>
    <row r="69" spans="1:13" ht="12.75">
      <c r="A69" s="220" t="s">
        <v>96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2"/>
      <c r="L69" s="92"/>
      <c r="M69" s="92"/>
    </row>
    <row r="70" spans="1:13" ht="12.75">
      <c r="A70" s="191" t="s">
        <v>97</v>
      </c>
      <c r="B70" s="192"/>
      <c r="C70" s="192"/>
      <c r="D70" s="192"/>
      <c r="E70" s="192"/>
      <c r="F70" s="192"/>
      <c r="G70" s="192"/>
      <c r="H70" s="193"/>
      <c r="I70" s="6">
        <v>62</v>
      </c>
      <c r="J70" s="14">
        <f>J71+J72+J73+J79+J80+J83+J86</f>
        <v>161245920</v>
      </c>
      <c r="K70" s="14">
        <f>K71+K72+K73+K79+K80+K83+K86</f>
        <v>169854332</v>
      </c>
      <c r="L70" s="92"/>
      <c r="M70" s="92"/>
    </row>
    <row r="71" spans="1:13" ht="12.75">
      <c r="A71" s="188" t="s">
        <v>98</v>
      </c>
      <c r="B71" s="189"/>
      <c r="C71" s="189"/>
      <c r="D71" s="189"/>
      <c r="E71" s="189"/>
      <c r="F71" s="189"/>
      <c r="G71" s="189"/>
      <c r="H71" s="190"/>
      <c r="I71" s="4">
        <v>63</v>
      </c>
      <c r="J71" s="10">
        <v>19016430</v>
      </c>
      <c r="K71" s="10">
        <v>19016430</v>
      </c>
      <c r="L71" s="92"/>
      <c r="M71" s="92"/>
    </row>
    <row r="72" spans="1:13" ht="12.75">
      <c r="A72" s="188" t="s">
        <v>99</v>
      </c>
      <c r="B72" s="189"/>
      <c r="C72" s="189"/>
      <c r="D72" s="189"/>
      <c r="E72" s="189"/>
      <c r="F72" s="189"/>
      <c r="G72" s="189"/>
      <c r="H72" s="190"/>
      <c r="I72" s="4">
        <v>64</v>
      </c>
      <c r="J72" s="10">
        <v>85379031</v>
      </c>
      <c r="K72" s="10">
        <v>84186547</v>
      </c>
      <c r="L72" s="92"/>
      <c r="M72" s="92"/>
    </row>
    <row r="73" spans="1:13" ht="12.75">
      <c r="A73" s="188" t="s">
        <v>100</v>
      </c>
      <c r="B73" s="189"/>
      <c r="C73" s="189"/>
      <c r="D73" s="189"/>
      <c r="E73" s="189"/>
      <c r="F73" s="189"/>
      <c r="G73" s="189"/>
      <c r="H73" s="190"/>
      <c r="I73" s="4">
        <v>65</v>
      </c>
      <c r="J73" s="9">
        <f>J74+J75-J76+J77+J78</f>
        <v>183484</v>
      </c>
      <c r="K73" s="9">
        <f>K74+K75-K76+K77+K78</f>
        <v>183484</v>
      </c>
      <c r="L73" s="92"/>
      <c r="M73" s="92"/>
    </row>
    <row r="74" spans="1:13" ht="12.75">
      <c r="A74" s="188" t="s">
        <v>101</v>
      </c>
      <c r="B74" s="189"/>
      <c r="C74" s="189"/>
      <c r="D74" s="189"/>
      <c r="E74" s="189"/>
      <c r="F74" s="189"/>
      <c r="G74" s="189"/>
      <c r="H74" s="190"/>
      <c r="I74" s="4">
        <v>66</v>
      </c>
      <c r="J74" s="10">
        <v>183484</v>
      </c>
      <c r="K74" s="10">
        <v>183484</v>
      </c>
      <c r="L74" s="92"/>
      <c r="M74" s="92"/>
    </row>
    <row r="75" spans="1:13" ht="12.75">
      <c r="A75" s="188" t="s">
        <v>102</v>
      </c>
      <c r="B75" s="189"/>
      <c r="C75" s="189"/>
      <c r="D75" s="189"/>
      <c r="E75" s="189"/>
      <c r="F75" s="189"/>
      <c r="G75" s="189"/>
      <c r="H75" s="190"/>
      <c r="I75" s="4">
        <v>67</v>
      </c>
      <c r="J75" s="10"/>
      <c r="K75" s="10"/>
      <c r="L75" s="92"/>
      <c r="M75" s="92"/>
    </row>
    <row r="76" spans="1:13" ht="12.75">
      <c r="A76" s="188" t="s">
        <v>103</v>
      </c>
      <c r="B76" s="189"/>
      <c r="C76" s="189"/>
      <c r="D76" s="189"/>
      <c r="E76" s="189"/>
      <c r="F76" s="189"/>
      <c r="G76" s="189"/>
      <c r="H76" s="190"/>
      <c r="I76" s="4">
        <v>68</v>
      </c>
      <c r="J76" s="10"/>
      <c r="K76" s="10"/>
      <c r="L76" s="92"/>
      <c r="M76" s="92"/>
    </row>
    <row r="77" spans="1:13" ht="12.75">
      <c r="A77" s="188" t="s">
        <v>104</v>
      </c>
      <c r="B77" s="189"/>
      <c r="C77" s="189"/>
      <c r="D77" s="189"/>
      <c r="E77" s="189"/>
      <c r="F77" s="189"/>
      <c r="G77" s="189"/>
      <c r="H77" s="190"/>
      <c r="I77" s="4">
        <v>69</v>
      </c>
      <c r="J77" s="10"/>
      <c r="K77" s="10"/>
      <c r="L77" s="92"/>
      <c r="M77" s="92"/>
    </row>
    <row r="78" spans="1:13" ht="12.75">
      <c r="A78" s="188" t="s">
        <v>105</v>
      </c>
      <c r="B78" s="189"/>
      <c r="C78" s="189"/>
      <c r="D78" s="189"/>
      <c r="E78" s="189"/>
      <c r="F78" s="189"/>
      <c r="G78" s="189"/>
      <c r="H78" s="190"/>
      <c r="I78" s="4">
        <v>70</v>
      </c>
      <c r="J78" s="10"/>
      <c r="K78" s="10"/>
      <c r="L78" s="92"/>
      <c r="M78" s="92"/>
    </row>
    <row r="79" spans="1:13" ht="12.75">
      <c r="A79" s="188" t="s">
        <v>106</v>
      </c>
      <c r="B79" s="189"/>
      <c r="C79" s="189"/>
      <c r="D79" s="189"/>
      <c r="E79" s="189"/>
      <c r="F79" s="189"/>
      <c r="G79" s="189"/>
      <c r="H79" s="190"/>
      <c r="I79" s="4">
        <v>71</v>
      </c>
      <c r="J79" s="10">
        <v>67384068</v>
      </c>
      <c r="K79" s="10">
        <v>64473012</v>
      </c>
      <c r="L79" s="92"/>
      <c r="M79" s="92"/>
    </row>
    <row r="80" spans="1:13" ht="12.75">
      <c r="A80" s="188" t="s">
        <v>107</v>
      </c>
      <c r="B80" s="189"/>
      <c r="C80" s="189"/>
      <c r="D80" s="189"/>
      <c r="E80" s="189"/>
      <c r="F80" s="189"/>
      <c r="G80" s="189"/>
      <c r="H80" s="190"/>
      <c r="I80" s="4">
        <v>72</v>
      </c>
      <c r="J80" s="9">
        <f>J81-J82</f>
        <v>32142333</v>
      </c>
      <c r="K80" s="9">
        <f>K81-K82</f>
        <v>-7078272</v>
      </c>
      <c r="L80" s="92"/>
      <c r="M80" s="92"/>
    </row>
    <row r="81" spans="1:13" ht="12.75">
      <c r="A81" s="214" t="s">
        <v>108</v>
      </c>
      <c r="B81" s="215"/>
      <c r="C81" s="215"/>
      <c r="D81" s="215"/>
      <c r="E81" s="215"/>
      <c r="F81" s="215"/>
      <c r="G81" s="215"/>
      <c r="H81" s="216"/>
      <c r="I81" s="4">
        <v>73</v>
      </c>
      <c r="J81" s="10">
        <v>32142333</v>
      </c>
      <c r="K81" s="10"/>
      <c r="L81" s="92"/>
      <c r="M81" s="92"/>
    </row>
    <row r="82" spans="1:13" ht="12.75">
      <c r="A82" s="214" t="s">
        <v>109</v>
      </c>
      <c r="B82" s="215"/>
      <c r="C82" s="215"/>
      <c r="D82" s="215"/>
      <c r="E82" s="215"/>
      <c r="F82" s="215"/>
      <c r="G82" s="215"/>
      <c r="H82" s="216"/>
      <c r="I82" s="4">
        <v>74</v>
      </c>
      <c r="J82" s="10"/>
      <c r="K82" s="10">
        <v>7078272</v>
      </c>
      <c r="L82" s="92"/>
      <c r="M82" s="92"/>
    </row>
    <row r="83" spans="1:13" ht="12.75">
      <c r="A83" s="188" t="s">
        <v>110</v>
      </c>
      <c r="B83" s="189"/>
      <c r="C83" s="189"/>
      <c r="D83" s="189"/>
      <c r="E83" s="189"/>
      <c r="F83" s="189"/>
      <c r="G83" s="189"/>
      <c r="H83" s="190"/>
      <c r="I83" s="4">
        <v>75</v>
      </c>
      <c r="J83" s="9">
        <f>J84-J85</f>
        <v>-42859426</v>
      </c>
      <c r="K83" s="9">
        <f>K84-K85</f>
        <v>9073131</v>
      </c>
      <c r="L83" s="92"/>
      <c r="M83" s="92"/>
    </row>
    <row r="84" spans="1:13" ht="12.75">
      <c r="A84" s="214" t="s">
        <v>111</v>
      </c>
      <c r="B84" s="215"/>
      <c r="C84" s="215"/>
      <c r="D84" s="215"/>
      <c r="E84" s="215"/>
      <c r="F84" s="215"/>
      <c r="G84" s="215"/>
      <c r="H84" s="216"/>
      <c r="I84" s="4">
        <v>76</v>
      </c>
      <c r="J84" s="10"/>
      <c r="K84" s="10">
        <v>9073131</v>
      </c>
      <c r="L84" s="92"/>
      <c r="M84" s="92"/>
    </row>
    <row r="85" spans="1:13" ht="12.75">
      <c r="A85" s="214" t="s">
        <v>112</v>
      </c>
      <c r="B85" s="215"/>
      <c r="C85" s="215"/>
      <c r="D85" s="215"/>
      <c r="E85" s="215"/>
      <c r="F85" s="215"/>
      <c r="G85" s="215"/>
      <c r="H85" s="216"/>
      <c r="I85" s="4">
        <v>77</v>
      </c>
      <c r="J85" s="10">
        <v>42859426</v>
      </c>
      <c r="K85" s="10"/>
      <c r="L85" s="92"/>
      <c r="M85" s="92"/>
    </row>
    <row r="86" spans="1:13" ht="12.75">
      <c r="A86" s="188" t="s">
        <v>113</v>
      </c>
      <c r="B86" s="189"/>
      <c r="C86" s="189"/>
      <c r="D86" s="189"/>
      <c r="E86" s="189"/>
      <c r="F86" s="189"/>
      <c r="G86" s="189"/>
      <c r="H86" s="190"/>
      <c r="I86" s="4">
        <v>78</v>
      </c>
      <c r="J86" s="10"/>
      <c r="K86" s="10"/>
      <c r="L86" s="92"/>
      <c r="M86" s="92"/>
    </row>
    <row r="87" spans="1:13" ht="12.75">
      <c r="A87" s="194" t="s">
        <v>114</v>
      </c>
      <c r="B87" s="195"/>
      <c r="C87" s="195"/>
      <c r="D87" s="195"/>
      <c r="E87" s="195"/>
      <c r="F87" s="195"/>
      <c r="G87" s="195"/>
      <c r="H87" s="196"/>
      <c r="I87" s="4">
        <v>79</v>
      </c>
      <c r="J87" s="9">
        <f>SUM(J88:J90)</f>
        <v>0</v>
      </c>
      <c r="K87" s="9">
        <f>SUM(K88:K90)</f>
        <v>0</v>
      </c>
      <c r="L87" s="92"/>
      <c r="M87" s="92"/>
    </row>
    <row r="88" spans="1:13" ht="12.75">
      <c r="A88" s="188" t="s">
        <v>115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0"/>
      <c r="K88" s="10"/>
      <c r="L88" s="92"/>
      <c r="M88" s="92"/>
    </row>
    <row r="89" spans="1:13" ht="12.75">
      <c r="A89" s="188" t="s">
        <v>116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0"/>
      <c r="K89" s="10"/>
      <c r="L89" s="92"/>
      <c r="M89" s="92"/>
    </row>
    <row r="90" spans="1:13" ht="12.75">
      <c r="A90" s="188" t="s">
        <v>117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0"/>
      <c r="K90" s="10"/>
      <c r="L90" s="92"/>
      <c r="M90" s="92"/>
    </row>
    <row r="91" spans="1:13" ht="12.75">
      <c r="A91" s="194" t="s">
        <v>118</v>
      </c>
      <c r="B91" s="195"/>
      <c r="C91" s="195"/>
      <c r="D91" s="195"/>
      <c r="E91" s="195"/>
      <c r="F91" s="195"/>
      <c r="G91" s="195"/>
      <c r="H91" s="196"/>
      <c r="I91" s="4">
        <v>83</v>
      </c>
      <c r="J91" s="9">
        <f>SUM(J92:J100)</f>
        <v>79362283</v>
      </c>
      <c r="K91" s="9">
        <f>SUM(K92:K100)</f>
        <v>299123101</v>
      </c>
      <c r="L91" s="92"/>
      <c r="M91" s="92"/>
    </row>
    <row r="92" spans="1:13" ht="12.75">
      <c r="A92" s="188" t="s">
        <v>119</v>
      </c>
      <c r="B92" s="189"/>
      <c r="C92" s="189"/>
      <c r="D92" s="189"/>
      <c r="E92" s="189"/>
      <c r="F92" s="189"/>
      <c r="G92" s="189"/>
      <c r="H92" s="190"/>
      <c r="I92" s="4">
        <v>84</v>
      </c>
      <c r="J92" s="10">
        <v>10852931</v>
      </c>
      <c r="K92" s="10"/>
      <c r="L92" s="92"/>
      <c r="M92" s="92"/>
    </row>
    <row r="93" spans="1:13" ht="12.75">
      <c r="A93" s="188" t="s">
        <v>120</v>
      </c>
      <c r="B93" s="189"/>
      <c r="C93" s="189"/>
      <c r="D93" s="189"/>
      <c r="E93" s="189"/>
      <c r="F93" s="189"/>
      <c r="G93" s="189"/>
      <c r="H93" s="190"/>
      <c r="I93" s="4">
        <v>85</v>
      </c>
      <c r="J93" s="10"/>
      <c r="K93" s="10"/>
      <c r="L93" s="92"/>
      <c r="M93" s="92"/>
    </row>
    <row r="94" spans="1:13" ht="12.75">
      <c r="A94" s="188" t="s">
        <v>121</v>
      </c>
      <c r="B94" s="189"/>
      <c r="C94" s="189"/>
      <c r="D94" s="189"/>
      <c r="E94" s="189"/>
      <c r="F94" s="189"/>
      <c r="G94" s="189"/>
      <c r="H94" s="190"/>
      <c r="I94" s="4">
        <v>86</v>
      </c>
      <c r="J94" s="10">
        <v>51663335</v>
      </c>
      <c r="K94" s="10">
        <v>283004848</v>
      </c>
      <c r="L94" s="92"/>
      <c r="M94" s="92"/>
    </row>
    <row r="95" spans="1:13" ht="12.75">
      <c r="A95" s="188" t="s">
        <v>122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0"/>
      <c r="K95" s="10"/>
      <c r="L95" s="92"/>
      <c r="M95" s="92"/>
    </row>
    <row r="96" spans="1:13" ht="12.75">
      <c r="A96" s="188" t="s">
        <v>123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0"/>
      <c r="K96" s="10"/>
      <c r="L96" s="92"/>
      <c r="M96" s="92"/>
    </row>
    <row r="97" spans="1:13" ht="12.75">
      <c r="A97" s="188" t="s">
        <v>124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0"/>
      <c r="K97" s="10"/>
      <c r="L97" s="92"/>
      <c r="M97" s="92"/>
    </row>
    <row r="98" spans="1:13" ht="27" customHeight="1">
      <c r="A98" s="188" t="s">
        <v>125</v>
      </c>
      <c r="B98" s="189"/>
      <c r="C98" s="189"/>
      <c r="D98" s="189"/>
      <c r="E98" s="189"/>
      <c r="F98" s="189"/>
      <c r="G98" s="189"/>
      <c r="H98" s="190"/>
      <c r="I98" s="4">
        <v>90</v>
      </c>
      <c r="J98" s="10"/>
      <c r="K98" s="10"/>
      <c r="L98" s="92"/>
      <c r="M98" s="92"/>
    </row>
    <row r="99" spans="1:13" ht="12.75">
      <c r="A99" s="188" t="s">
        <v>126</v>
      </c>
      <c r="B99" s="189"/>
      <c r="C99" s="189"/>
      <c r="D99" s="189"/>
      <c r="E99" s="189"/>
      <c r="F99" s="189"/>
      <c r="G99" s="189"/>
      <c r="H99" s="190"/>
      <c r="I99" s="4">
        <v>91</v>
      </c>
      <c r="J99" s="10"/>
      <c r="K99" s="10"/>
      <c r="L99" s="92"/>
      <c r="M99" s="92"/>
    </row>
    <row r="100" spans="1:13" ht="12.75">
      <c r="A100" s="188" t="s">
        <v>127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0">
        <v>16846017</v>
      </c>
      <c r="K100" s="10">
        <v>16118253</v>
      </c>
      <c r="L100" s="92"/>
      <c r="M100" s="92"/>
    </row>
    <row r="101" spans="1:13" ht="12.75">
      <c r="A101" s="194" t="s">
        <v>128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9">
        <f>SUM(J102:J113)</f>
        <v>531675777</v>
      </c>
      <c r="K101" s="9">
        <f>SUM(K102:K113)</f>
        <v>256688654</v>
      </c>
      <c r="L101" s="92"/>
      <c r="M101" s="92"/>
    </row>
    <row r="102" spans="1:13" ht="12.75">
      <c r="A102" s="188" t="s">
        <v>119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0">
        <v>5303932</v>
      </c>
      <c r="K102" s="10">
        <v>591129</v>
      </c>
      <c r="L102" s="92"/>
      <c r="M102" s="92"/>
    </row>
    <row r="103" spans="1:13" ht="12.75">
      <c r="A103" s="188" t="s">
        <v>120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0"/>
      <c r="K103" s="10"/>
      <c r="L103" s="92"/>
      <c r="M103" s="92"/>
    </row>
    <row r="104" spans="1:13" ht="12.75">
      <c r="A104" s="188" t="s">
        <v>121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0">
        <v>288337260</v>
      </c>
      <c r="K104" s="10">
        <v>62657130</v>
      </c>
      <c r="L104" s="92"/>
      <c r="M104" s="92"/>
    </row>
    <row r="105" spans="1:13" ht="12.75">
      <c r="A105" s="188" t="s">
        <v>122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0">
        <v>2713585</v>
      </c>
      <c r="K105" s="10">
        <v>2845263</v>
      </c>
      <c r="L105" s="92"/>
      <c r="M105" s="92"/>
    </row>
    <row r="106" spans="1:13" ht="12.75">
      <c r="A106" s="188" t="s">
        <v>123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0">
        <v>115320681</v>
      </c>
      <c r="K106" s="10">
        <v>97020024</v>
      </c>
      <c r="L106" s="92"/>
      <c r="M106" s="92"/>
    </row>
    <row r="107" spans="1:13" ht="12.75">
      <c r="A107" s="188" t="s">
        <v>124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0">
        <v>109802353</v>
      </c>
      <c r="K107" s="10">
        <v>80887770</v>
      </c>
      <c r="L107" s="92"/>
      <c r="M107" s="92"/>
    </row>
    <row r="108" spans="1:13" ht="24" customHeight="1">
      <c r="A108" s="188" t="s">
        <v>125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0"/>
      <c r="K108" s="10"/>
      <c r="L108" s="92"/>
      <c r="M108" s="92"/>
    </row>
    <row r="109" spans="1:13" ht="12.75">
      <c r="A109" s="188" t="s">
        <v>129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0">
        <v>995667</v>
      </c>
      <c r="K109" s="10">
        <v>1093562</v>
      </c>
      <c r="L109" s="92"/>
      <c r="M109" s="92"/>
    </row>
    <row r="110" spans="1:13" ht="12.75">
      <c r="A110" s="188" t="s">
        <v>130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0">
        <v>4300847</v>
      </c>
      <c r="K110" s="10">
        <v>8540805</v>
      </c>
      <c r="L110" s="92"/>
      <c r="M110" s="92"/>
    </row>
    <row r="111" spans="1:13" ht="12.75">
      <c r="A111" s="188" t="s">
        <v>131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0"/>
      <c r="K111" s="10"/>
      <c r="L111" s="92"/>
      <c r="M111" s="92"/>
    </row>
    <row r="112" spans="1:13" ht="12.75">
      <c r="A112" s="188" t="s">
        <v>132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0"/>
      <c r="K112" s="10"/>
      <c r="L112" s="92"/>
      <c r="M112" s="92"/>
    </row>
    <row r="113" spans="1:13" ht="12.75">
      <c r="A113" s="188" t="s">
        <v>133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0">
        <v>4901452</v>
      </c>
      <c r="K113" s="10">
        <v>3052971</v>
      </c>
      <c r="L113" s="92"/>
      <c r="M113" s="92"/>
    </row>
    <row r="114" spans="1:13" ht="24" customHeight="1">
      <c r="A114" s="194" t="s">
        <v>134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0"/>
      <c r="K114" s="10">
        <v>544843</v>
      </c>
      <c r="L114" s="92"/>
      <c r="M114" s="92"/>
    </row>
    <row r="115" spans="1:13" ht="12.75">
      <c r="A115" s="194" t="s">
        <v>135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9">
        <f>J70+J87+J91+J101+J114</f>
        <v>772283980</v>
      </c>
      <c r="K115" s="9">
        <f>K70+K87+K91+K101+K114</f>
        <v>726210930</v>
      </c>
      <c r="L115" s="92"/>
      <c r="M115" s="92"/>
    </row>
    <row r="116" spans="1:13" ht="12.75">
      <c r="A116" s="225" t="s">
        <v>136</v>
      </c>
      <c r="B116" s="226"/>
      <c r="C116" s="226"/>
      <c r="D116" s="226"/>
      <c r="E116" s="226"/>
      <c r="F116" s="226"/>
      <c r="G116" s="226"/>
      <c r="H116" s="227"/>
      <c r="I116" s="5">
        <v>108</v>
      </c>
      <c r="J116" s="11">
        <v>3424637</v>
      </c>
      <c r="K116" s="11">
        <v>4398007</v>
      </c>
      <c r="L116" s="92"/>
      <c r="M116" s="92"/>
    </row>
    <row r="117" spans="1:13" ht="22.5" customHeight="1">
      <c r="A117" s="220" t="s">
        <v>137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  <c r="L117" s="92"/>
      <c r="M117" s="92"/>
    </row>
    <row r="118" spans="1:13" ht="12.75">
      <c r="A118" s="191" t="s">
        <v>138</v>
      </c>
      <c r="B118" s="192"/>
      <c r="C118" s="192"/>
      <c r="D118" s="192"/>
      <c r="E118" s="192"/>
      <c r="F118" s="192"/>
      <c r="G118" s="192"/>
      <c r="H118" s="192"/>
      <c r="I118" s="231"/>
      <c r="J118" s="231"/>
      <c r="K118" s="232"/>
      <c r="L118" s="92"/>
      <c r="M118" s="92"/>
    </row>
    <row r="119" spans="1:13" ht="12.75">
      <c r="A119" s="188" t="s">
        <v>139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0"/>
      <c r="K119" s="10"/>
      <c r="L119" s="92"/>
      <c r="M119" s="92"/>
    </row>
    <row r="120" spans="1:13" ht="12.75">
      <c r="A120" s="233" t="s">
        <v>140</v>
      </c>
      <c r="B120" s="234"/>
      <c r="C120" s="234"/>
      <c r="D120" s="234"/>
      <c r="E120" s="234"/>
      <c r="F120" s="234"/>
      <c r="G120" s="234"/>
      <c r="H120" s="235"/>
      <c r="I120" s="7">
        <v>110</v>
      </c>
      <c r="J120" s="11"/>
      <c r="K120" s="11"/>
      <c r="L120" s="92"/>
      <c r="M120" s="9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1:11" ht="12.75">
      <c r="A123" s="223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</row>
    <row r="125" spans="10:11" ht="12.75">
      <c r="J125" s="92"/>
      <c r="K125" s="92"/>
    </row>
  </sheetData>
  <sheetProtection/>
  <mergeCells count="123">
    <mergeCell ref="A120:H120"/>
    <mergeCell ref="A106:H106"/>
    <mergeCell ref="A100:H100"/>
    <mergeCell ref="A101:H101"/>
    <mergeCell ref="A102:H102"/>
    <mergeCell ref="A103:H103"/>
    <mergeCell ref="A104:H104"/>
    <mergeCell ref="A105:H105"/>
    <mergeCell ref="A115:H115"/>
    <mergeCell ref="A111:H111"/>
    <mergeCell ref="A123:K123"/>
    <mergeCell ref="A116:H116"/>
    <mergeCell ref="A117:K117"/>
    <mergeCell ref="A118:K118"/>
    <mergeCell ref="A119:H119"/>
    <mergeCell ref="A122:K122"/>
    <mergeCell ref="A112:H112"/>
    <mergeCell ref="A113:H113"/>
    <mergeCell ref="A107:H107"/>
    <mergeCell ref="A108:H108"/>
    <mergeCell ref="A109:H109"/>
    <mergeCell ref="A114:H114"/>
    <mergeCell ref="A110:H110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18:H18"/>
    <mergeCell ref="A19:H19"/>
    <mergeCell ref="A4:K4"/>
    <mergeCell ref="A5:H5"/>
    <mergeCell ref="A6:H6"/>
    <mergeCell ref="A7:K7"/>
    <mergeCell ref="A12:H12"/>
    <mergeCell ref="A13:H13"/>
    <mergeCell ref="A1:J1"/>
    <mergeCell ref="K1:K2"/>
    <mergeCell ref="A2:J2"/>
    <mergeCell ref="A3:K3"/>
    <mergeCell ref="A8:H8"/>
    <mergeCell ref="A9:H9"/>
    <mergeCell ref="A10:H10"/>
    <mergeCell ref="A11:H11"/>
    <mergeCell ref="A14:H14"/>
    <mergeCell ref="A15:H15"/>
    <mergeCell ref="A16:H16"/>
    <mergeCell ref="A17:H17"/>
  </mergeCells>
  <dataValidations count="6">
    <dataValidation type="whole" operator="notEqual" allowBlank="1" showInputMessage="1" showErrorMessage="1" errorTitle="Pogrešan unos" error="Mogu se unijeti samo cjelobrojne vrijednosti." sqref="K119:K120 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6:K25 J80:K85 J71:K71 J28:K68 J73:K77 J26:J27 K27 J8:K13 J14:J15 J87:K116">
      <formula1>0</formula1>
    </dataValidation>
    <dataValidation allowBlank="1" sqref="J120 J86:K86 J78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110" zoomScaleNormal="115" zoomScaleSheetLayoutView="110" zoomScalePageLayoutView="0" workbookViewId="0" topLeftCell="A1">
      <selection activeCell="N49" sqref="N49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197" t="s">
        <v>141</v>
      </c>
      <c r="B1" s="236"/>
      <c r="C1" s="236"/>
      <c r="D1" s="236"/>
      <c r="E1" s="236"/>
      <c r="F1" s="236"/>
      <c r="G1" s="236"/>
      <c r="H1" s="236"/>
      <c r="I1" s="236"/>
      <c r="J1" s="236"/>
      <c r="K1" s="199"/>
    </row>
    <row r="2" spans="1:11" ht="12.75">
      <c r="A2" s="201" t="s">
        <v>304</v>
      </c>
      <c r="B2" s="237"/>
      <c r="C2" s="237"/>
      <c r="D2" s="237"/>
      <c r="E2" s="237"/>
      <c r="F2" s="237"/>
      <c r="G2" s="237"/>
      <c r="H2" s="237"/>
      <c r="I2" s="237"/>
      <c r="J2" s="237"/>
      <c r="K2" s="200"/>
    </row>
    <row r="3" spans="1:11" ht="12.75">
      <c r="A3" s="61"/>
      <c r="B3" s="120"/>
      <c r="C3" s="120"/>
      <c r="D3" s="120"/>
      <c r="E3" s="120"/>
      <c r="F3" s="120"/>
      <c r="G3" s="120"/>
      <c r="H3" s="120"/>
      <c r="I3" s="120"/>
      <c r="J3" s="120"/>
      <c r="K3" s="12"/>
    </row>
    <row r="4" spans="1:11" ht="12.75">
      <c r="A4" s="238" t="s">
        <v>294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.75" thickBot="1">
      <c r="A5" s="241" t="s">
        <v>33</v>
      </c>
      <c r="B5" s="241"/>
      <c r="C5" s="241"/>
      <c r="D5" s="241"/>
      <c r="E5" s="241"/>
      <c r="F5" s="241"/>
      <c r="G5" s="241"/>
      <c r="H5" s="241"/>
      <c r="I5" s="62" t="s">
        <v>34</v>
      </c>
      <c r="J5" s="64" t="s">
        <v>142</v>
      </c>
      <c r="K5" s="64" t="s">
        <v>143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66">
        <v>2</v>
      </c>
      <c r="J6" s="65">
        <v>3</v>
      </c>
      <c r="K6" s="65">
        <v>4</v>
      </c>
    </row>
    <row r="7" spans="1:13" ht="12.75">
      <c r="A7" s="191" t="s">
        <v>144</v>
      </c>
      <c r="B7" s="192"/>
      <c r="C7" s="192"/>
      <c r="D7" s="192"/>
      <c r="E7" s="192"/>
      <c r="F7" s="192"/>
      <c r="G7" s="192"/>
      <c r="H7" s="193"/>
      <c r="I7" s="6">
        <v>111</v>
      </c>
      <c r="J7" s="14">
        <f>SUM(J8:J9)</f>
        <v>605142118</v>
      </c>
      <c r="K7" s="14">
        <f>SUM(K8:K9)</f>
        <v>698452264</v>
      </c>
      <c r="L7" s="92"/>
      <c r="M7" s="92"/>
    </row>
    <row r="8" spans="1:13" ht="12.75">
      <c r="A8" s="194" t="s">
        <v>145</v>
      </c>
      <c r="B8" s="195"/>
      <c r="C8" s="195"/>
      <c r="D8" s="195"/>
      <c r="E8" s="195"/>
      <c r="F8" s="195"/>
      <c r="G8" s="195"/>
      <c r="H8" s="196"/>
      <c r="I8" s="4">
        <v>112</v>
      </c>
      <c r="J8" s="10">
        <v>597087294</v>
      </c>
      <c r="K8" s="10">
        <v>681787471</v>
      </c>
      <c r="L8" s="92"/>
      <c r="M8" s="92"/>
    </row>
    <row r="9" spans="1:13" ht="12.75">
      <c r="A9" s="194" t="s">
        <v>146</v>
      </c>
      <c r="B9" s="195"/>
      <c r="C9" s="195"/>
      <c r="D9" s="195"/>
      <c r="E9" s="195"/>
      <c r="F9" s="195"/>
      <c r="G9" s="195"/>
      <c r="H9" s="196"/>
      <c r="I9" s="4">
        <v>113</v>
      </c>
      <c r="J9" s="10">
        <v>8054824</v>
      </c>
      <c r="K9" s="10">
        <v>16664793</v>
      </c>
      <c r="L9" s="92"/>
      <c r="M9" s="92"/>
    </row>
    <row r="10" spans="1:13" ht="12.75">
      <c r="A10" s="194" t="s">
        <v>147</v>
      </c>
      <c r="B10" s="195"/>
      <c r="C10" s="195"/>
      <c r="D10" s="195"/>
      <c r="E10" s="195"/>
      <c r="F10" s="195"/>
      <c r="G10" s="195"/>
      <c r="H10" s="196"/>
      <c r="I10" s="4">
        <v>114</v>
      </c>
      <c r="J10" s="9">
        <f>J11+J12+J16+J20+J21+J22+J25+J26</f>
        <v>615620922</v>
      </c>
      <c r="K10" s="9">
        <f>K11+K12+K16+K20+K21+K22+K25+K26</f>
        <v>669911980</v>
      </c>
      <c r="L10" s="92"/>
      <c r="M10" s="92"/>
    </row>
    <row r="11" spans="1:13" ht="15" customHeight="1">
      <c r="A11" s="99" t="s">
        <v>148</v>
      </c>
      <c r="B11" s="100"/>
      <c r="C11" s="100"/>
      <c r="D11" s="100"/>
      <c r="E11" s="100"/>
      <c r="F11" s="100"/>
      <c r="G11" s="100"/>
      <c r="H11" s="101"/>
      <c r="I11" s="4">
        <v>115</v>
      </c>
      <c r="J11" s="10">
        <v>-3979665</v>
      </c>
      <c r="K11" s="10">
        <v>-342637</v>
      </c>
      <c r="L11" s="92"/>
      <c r="M11" s="92"/>
    </row>
    <row r="12" spans="1:13" ht="12.75">
      <c r="A12" s="194" t="s">
        <v>149</v>
      </c>
      <c r="B12" s="195"/>
      <c r="C12" s="195"/>
      <c r="D12" s="195"/>
      <c r="E12" s="195"/>
      <c r="F12" s="195"/>
      <c r="G12" s="195"/>
      <c r="H12" s="196"/>
      <c r="I12" s="4">
        <v>116</v>
      </c>
      <c r="J12" s="9">
        <f>SUM(J13:J15)</f>
        <v>563913975</v>
      </c>
      <c r="K12" s="9">
        <f>SUM(K13:K15)</f>
        <v>620684452</v>
      </c>
      <c r="L12" s="92"/>
      <c r="M12" s="92"/>
    </row>
    <row r="13" spans="1:13" ht="12.75">
      <c r="A13" s="188" t="s">
        <v>150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0">
        <v>220771234</v>
      </c>
      <c r="K13" s="10">
        <v>249219868</v>
      </c>
      <c r="L13" s="92"/>
      <c r="M13" s="92"/>
    </row>
    <row r="14" spans="1:13" ht="12.75">
      <c r="A14" s="188" t="s">
        <v>151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0">
        <v>301387713</v>
      </c>
      <c r="K14" s="10">
        <v>326949479</v>
      </c>
      <c r="L14" s="92"/>
      <c r="M14" s="92"/>
    </row>
    <row r="15" spans="1:13" ht="12.75">
      <c r="A15" s="188" t="s">
        <v>152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0">
        <v>41755028</v>
      </c>
      <c r="K15" s="10">
        <v>44515105</v>
      </c>
      <c r="L15" s="92"/>
      <c r="M15" s="92"/>
    </row>
    <row r="16" spans="1:13" ht="12.75">
      <c r="A16" s="194" t="s">
        <v>153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9">
        <f>SUM(J17:J19)</f>
        <v>16528754</v>
      </c>
      <c r="K16" s="9">
        <f>SUM(K17:K19)</f>
        <v>22073690</v>
      </c>
      <c r="L16" s="92"/>
      <c r="M16" s="92"/>
    </row>
    <row r="17" spans="1:13" ht="12.75">
      <c r="A17" s="188" t="s">
        <v>154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0">
        <v>10107166</v>
      </c>
      <c r="K17" s="10">
        <v>12660142</v>
      </c>
      <c r="L17" s="92"/>
      <c r="M17" s="92"/>
    </row>
    <row r="18" spans="1:13" ht="12.75">
      <c r="A18" s="188" t="s">
        <v>155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0">
        <v>4069190</v>
      </c>
      <c r="K18" s="10">
        <v>6220376</v>
      </c>
      <c r="L18" s="92"/>
      <c r="M18" s="92"/>
    </row>
    <row r="19" spans="1:13" ht="12.75">
      <c r="A19" s="188" t="s">
        <v>156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0">
        <v>2352398</v>
      </c>
      <c r="K19" s="10">
        <v>3193172</v>
      </c>
      <c r="L19" s="92"/>
      <c r="M19" s="92"/>
    </row>
    <row r="20" spans="1:13" ht="12.75">
      <c r="A20" s="194" t="s">
        <v>157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0">
        <v>9251764</v>
      </c>
      <c r="K20" s="10">
        <v>9987562</v>
      </c>
      <c r="L20" s="92"/>
      <c r="M20" s="92"/>
    </row>
    <row r="21" spans="1:13" ht="12.75">
      <c r="A21" s="194" t="s">
        <v>158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0">
        <v>5035990</v>
      </c>
      <c r="K21" s="10">
        <v>6373390</v>
      </c>
      <c r="L21" s="92"/>
      <c r="M21" s="92"/>
    </row>
    <row r="22" spans="1:13" ht="12.75">
      <c r="A22" s="194" t="s">
        <v>159</v>
      </c>
      <c r="B22" s="195"/>
      <c r="C22" s="195"/>
      <c r="D22" s="195"/>
      <c r="E22" s="195"/>
      <c r="F22" s="195"/>
      <c r="G22" s="195"/>
      <c r="H22" s="196"/>
      <c r="I22" s="4">
        <v>126</v>
      </c>
      <c r="J22" s="9">
        <f>SUM(J23:J24)</f>
        <v>18417956</v>
      </c>
      <c r="K22" s="9">
        <f>SUM(K23:K24)</f>
        <v>0</v>
      </c>
      <c r="L22" s="92"/>
      <c r="M22" s="92"/>
    </row>
    <row r="23" spans="1:13" ht="12.75">
      <c r="A23" s="188" t="s">
        <v>160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0"/>
      <c r="K23" s="10"/>
      <c r="L23" s="92"/>
      <c r="M23" s="92"/>
    </row>
    <row r="24" spans="1:13" ht="12.75">
      <c r="A24" s="188" t="s">
        <v>161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0">
        <v>18417956</v>
      </c>
      <c r="K24" s="10"/>
      <c r="L24" s="92"/>
      <c r="M24" s="92"/>
    </row>
    <row r="25" spans="1:13" ht="12.75">
      <c r="A25" s="194" t="s">
        <v>162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0"/>
      <c r="K25" s="10"/>
      <c r="L25" s="92"/>
      <c r="M25" s="92"/>
    </row>
    <row r="26" spans="1:13" ht="12.75">
      <c r="A26" s="194" t="s">
        <v>163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0">
        <v>6452148</v>
      </c>
      <c r="K26" s="10">
        <v>11135523</v>
      </c>
      <c r="L26" s="92"/>
      <c r="M26" s="92"/>
    </row>
    <row r="27" spans="1:13" ht="12.75">
      <c r="A27" s="194" t="s">
        <v>164</v>
      </c>
      <c r="B27" s="195"/>
      <c r="C27" s="195"/>
      <c r="D27" s="195"/>
      <c r="E27" s="195"/>
      <c r="F27" s="195"/>
      <c r="G27" s="195"/>
      <c r="H27" s="196"/>
      <c r="I27" s="4">
        <v>131</v>
      </c>
      <c r="J27" s="9">
        <f>SUM(J28:J32)</f>
        <v>6777070</v>
      </c>
      <c r="K27" s="9">
        <f>SUM(K28:K32)</f>
        <v>9639369</v>
      </c>
      <c r="L27" s="92"/>
      <c r="M27" s="92"/>
    </row>
    <row r="28" spans="1:13" ht="21.75" customHeight="1">
      <c r="A28" s="194" t="s">
        <v>165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0">
        <v>2401809</v>
      </c>
      <c r="K28" s="10">
        <v>1815407</v>
      </c>
      <c r="L28" s="92"/>
      <c r="M28" s="92"/>
    </row>
    <row r="29" spans="1:13" ht="23.25" customHeight="1">
      <c r="A29" s="194" t="s">
        <v>166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0">
        <v>4057876</v>
      </c>
      <c r="K29" s="10">
        <v>5592367</v>
      </c>
      <c r="L29" s="92"/>
      <c r="M29" s="92"/>
    </row>
    <row r="30" spans="1:13" ht="12.75">
      <c r="A30" s="194" t="s">
        <v>167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0">
        <v>10951</v>
      </c>
      <c r="K30" s="10"/>
      <c r="L30" s="92"/>
      <c r="M30" s="92"/>
    </row>
    <row r="31" spans="1:13" ht="12.75">
      <c r="A31" s="194" t="s">
        <v>168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0"/>
      <c r="K31" s="10"/>
      <c r="L31" s="92"/>
      <c r="M31" s="92"/>
    </row>
    <row r="32" spans="1:13" ht="12.75">
      <c r="A32" s="194" t="s">
        <v>169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0">
        <v>306434</v>
      </c>
      <c r="K32" s="10">
        <v>2231595</v>
      </c>
      <c r="L32" s="92"/>
      <c r="M32" s="92"/>
    </row>
    <row r="33" spans="1:13" ht="15" customHeight="1">
      <c r="A33" s="194" t="s">
        <v>170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1">
        <f>SUM(J34:J37)</f>
        <v>39157691</v>
      </c>
      <c r="K33" s="121">
        <f>SUM(K34:K37)</f>
        <v>25563588</v>
      </c>
      <c r="L33" s="92"/>
      <c r="M33" s="92"/>
    </row>
    <row r="34" spans="1:13" ht="20.25" customHeight="1">
      <c r="A34" s="194" t="s">
        <v>171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0"/>
      <c r="K34" s="10"/>
      <c r="L34" s="92"/>
      <c r="M34" s="92"/>
    </row>
    <row r="35" spans="1:13" ht="23.25" customHeight="1">
      <c r="A35" s="194" t="s">
        <v>172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0">
        <v>28109401</v>
      </c>
      <c r="K35" s="10">
        <v>25446089</v>
      </c>
      <c r="L35" s="92"/>
      <c r="M35" s="92"/>
    </row>
    <row r="36" spans="1:13" ht="12.75">
      <c r="A36" s="194" t="s">
        <v>173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0">
        <v>11035861</v>
      </c>
      <c r="K36" s="10">
        <v>28932</v>
      </c>
      <c r="L36" s="92"/>
      <c r="M36" s="92"/>
    </row>
    <row r="37" spans="1:13" ht="16.5" customHeight="1">
      <c r="A37" s="194" t="s">
        <v>174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0">
        <v>12429</v>
      </c>
      <c r="K37" s="10">
        <v>88567</v>
      </c>
      <c r="L37" s="92"/>
      <c r="M37" s="92"/>
    </row>
    <row r="38" spans="1:13" ht="23.25" customHeight="1">
      <c r="A38" s="194" t="s">
        <v>175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0"/>
      <c r="K38" s="10"/>
      <c r="L38" s="92"/>
      <c r="M38" s="92"/>
    </row>
    <row r="39" spans="1:13" ht="12.75">
      <c r="A39" s="194" t="s">
        <v>176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0"/>
      <c r="K39" s="10"/>
      <c r="L39" s="92"/>
      <c r="M39" s="92"/>
    </row>
    <row r="40" spans="1:13" ht="12.75">
      <c r="A40" s="194" t="s">
        <v>177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0"/>
      <c r="K40" s="10"/>
      <c r="L40" s="92"/>
      <c r="M40" s="92"/>
    </row>
    <row r="41" spans="1:13" ht="12.75">
      <c r="A41" s="194" t="s">
        <v>178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0"/>
      <c r="K41" s="10"/>
      <c r="L41" s="92"/>
      <c r="M41" s="92"/>
    </row>
    <row r="42" spans="1:13" ht="12.75">
      <c r="A42" s="194" t="s">
        <v>179</v>
      </c>
      <c r="B42" s="195"/>
      <c r="C42" s="195"/>
      <c r="D42" s="195"/>
      <c r="E42" s="195"/>
      <c r="F42" s="195"/>
      <c r="G42" s="195"/>
      <c r="H42" s="196"/>
      <c r="I42" s="4">
        <v>146</v>
      </c>
      <c r="J42" s="9">
        <f>J7+J27+J38+J40</f>
        <v>611919188</v>
      </c>
      <c r="K42" s="9">
        <f>K7+K27+K38+K40</f>
        <v>708091633</v>
      </c>
      <c r="L42" s="92"/>
      <c r="M42" s="92"/>
    </row>
    <row r="43" spans="1:13" ht="12.75">
      <c r="A43" s="194" t="s">
        <v>180</v>
      </c>
      <c r="B43" s="195"/>
      <c r="C43" s="195"/>
      <c r="D43" s="195"/>
      <c r="E43" s="195"/>
      <c r="F43" s="195"/>
      <c r="G43" s="195"/>
      <c r="H43" s="196"/>
      <c r="I43" s="4">
        <v>147</v>
      </c>
      <c r="J43" s="9">
        <f>J10+J33+J39+J41</f>
        <v>654778613</v>
      </c>
      <c r="K43" s="9">
        <f>K10+K33+K39+K41</f>
        <v>695475568</v>
      </c>
      <c r="L43" s="92"/>
      <c r="M43" s="92"/>
    </row>
    <row r="44" spans="1:13" ht="12.75">
      <c r="A44" s="194" t="s">
        <v>181</v>
      </c>
      <c r="B44" s="195"/>
      <c r="C44" s="195"/>
      <c r="D44" s="195"/>
      <c r="E44" s="195"/>
      <c r="F44" s="195"/>
      <c r="G44" s="195"/>
      <c r="H44" s="196"/>
      <c r="I44" s="4">
        <v>148</v>
      </c>
      <c r="J44" s="9">
        <f>J42-J43</f>
        <v>-42859425</v>
      </c>
      <c r="K44" s="9">
        <f>K42-K43</f>
        <v>12616065</v>
      </c>
      <c r="L44" s="92"/>
      <c r="M44" s="92"/>
    </row>
    <row r="45" spans="1:13" ht="12.75">
      <c r="A45" s="214" t="s">
        <v>182</v>
      </c>
      <c r="B45" s="215"/>
      <c r="C45" s="215"/>
      <c r="D45" s="215"/>
      <c r="E45" s="215"/>
      <c r="F45" s="215"/>
      <c r="G45" s="215"/>
      <c r="H45" s="216"/>
      <c r="I45" s="4">
        <v>149</v>
      </c>
      <c r="J45" s="9">
        <f>IF(J42&gt;J43,J42-J43,0)</f>
        <v>0</v>
      </c>
      <c r="K45" s="9">
        <f>IF(K42&gt;K43,K42-K43,0)</f>
        <v>12616065</v>
      </c>
      <c r="L45" s="92"/>
      <c r="M45" s="92"/>
    </row>
    <row r="46" spans="1:13" ht="12.75">
      <c r="A46" s="214" t="s">
        <v>183</v>
      </c>
      <c r="B46" s="215"/>
      <c r="C46" s="215"/>
      <c r="D46" s="215"/>
      <c r="E46" s="215"/>
      <c r="F46" s="215"/>
      <c r="G46" s="215"/>
      <c r="H46" s="216"/>
      <c r="I46" s="4">
        <v>150</v>
      </c>
      <c r="J46" s="9">
        <f>IF(J43&gt;J42,J43-J42,0)</f>
        <v>42859425</v>
      </c>
      <c r="K46" s="9">
        <f>IF(K43&gt;K42,K43-K42,0)</f>
        <v>0</v>
      </c>
      <c r="L46" s="92"/>
      <c r="M46" s="92"/>
    </row>
    <row r="47" spans="1:13" ht="12.75" customHeight="1">
      <c r="A47" s="194" t="s">
        <v>184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0"/>
      <c r="K47" s="10">
        <v>3542934</v>
      </c>
      <c r="L47" s="92"/>
      <c r="M47" s="92"/>
    </row>
    <row r="48" spans="1:13" ht="12.75">
      <c r="A48" s="194" t="s">
        <v>185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9">
        <f>J44-J47</f>
        <v>-42859425</v>
      </c>
      <c r="K48" s="9">
        <f>K44-K47</f>
        <v>9073131</v>
      </c>
      <c r="L48" s="92"/>
      <c r="M48" s="92"/>
    </row>
    <row r="49" spans="1:13" ht="12.75">
      <c r="A49" s="214" t="s">
        <v>186</v>
      </c>
      <c r="B49" s="215"/>
      <c r="C49" s="215"/>
      <c r="D49" s="215"/>
      <c r="E49" s="215"/>
      <c r="F49" s="215"/>
      <c r="G49" s="215"/>
      <c r="H49" s="216"/>
      <c r="I49" s="4">
        <v>153</v>
      </c>
      <c r="J49" s="9">
        <f>IF(J48&gt;0,J48,0)</f>
        <v>0</v>
      </c>
      <c r="K49" s="9">
        <f>IF(K48&gt;0,K48,0)</f>
        <v>9073131</v>
      </c>
      <c r="L49" s="92"/>
      <c r="M49" s="92"/>
    </row>
    <row r="50" spans="1:13" ht="12.75">
      <c r="A50" s="242" t="s">
        <v>187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3">
        <f>IF(J48&lt;0,-J48,0)</f>
        <v>42859425</v>
      </c>
      <c r="K50" s="13">
        <f>IF(K48&lt;0,-K48,0)</f>
        <v>0</v>
      </c>
      <c r="L50" s="92"/>
      <c r="M50" s="92"/>
    </row>
    <row r="51" spans="1:13" ht="12.75">
      <c r="A51" s="220" t="s">
        <v>188</v>
      </c>
      <c r="B51" s="228"/>
      <c r="C51" s="228"/>
      <c r="D51" s="228"/>
      <c r="E51" s="228"/>
      <c r="F51" s="228"/>
      <c r="G51" s="228"/>
      <c r="H51" s="228"/>
      <c r="I51" s="245"/>
      <c r="J51" s="245"/>
      <c r="K51" s="246"/>
      <c r="L51" s="92"/>
      <c r="M51" s="92"/>
    </row>
    <row r="52" spans="1:13" ht="12.75">
      <c r="A52" s="191" t="s">
        <v>189</v>
      </c>
      <c r="B52" s="192"/>
      <c r="C52" s="192"/>
      <c r="D52" s="192"/>
      <c r="E52" s="192"/>
      <c r="F52" s="192"/>
      <c r="G52" s="192"/>
      <c r="H52" s="192"/>
      <c r="I52" s="247"/>
      <c r="J52" s="247"/>
      <c r="K52" s="248"/>
      <c r="L52" s="92"/>
      <c r="M52" s="92"/>
    </row>
    <row r="53" spans="1:13" ht="12.75">
      <c r="A53" s="249" t="s">
        <v>190</v>
      </c>
      <c r="B53" s="250"/>
      <c r="C53" s="250"/>
      <c r="D53" s="250"/>
      <c r="E53" s="250"/>
      <c r="F53" s="250"/>
      <c r="G53" s="250"/>
      <c r="H53" s="251"/>
      <c r="I53" s="4">
        <v>155</v>
      </c>
      <c r="J53" s="10"/>
      <c r="K53" s="10"/>
      <c r="L53" s="92"/>
      <c r="M53" s="92"/>
    </row>
    <row r="54" spans="1:13" ht="12.75">
      <c r="A54" s="249" t="s">
        <v>191</v>
      </c>
      <c r="B54" s="250"/>
      <c r="C54" s="250"/>
      <c r="D54" s="250"/>
      <c r="E54" s="250"/>
      <c r="F54" s="250"/>
      <c r="G54" s="250"/>
      <c r="H54" s="251"/>
      <c r="I54" s="4">
        <v>156</v>
      </c>
      <c r="J54" s="11"/>
      <c r="K54" s="11"/>
      <c r="L54" s="92"/>
      <c r="M54" s="92"/>
    </row>
    <row r="55" spans="1:13" ht="12.75">
      <c r="A55" s="220" t="s">
        <v>192</v>
      </c>
      <c r="B55" s="228"/>
      <c r="C55" s="228"/>
      <c r="D55" s="228"/>
      <c r="E55" s="228"/>
      <c r="F55" s="228"/>
      <c r="G55" s="228"/>
      <c r="H55" s="228"/>
      <c r="I55" s="245"/>
      <c r="J55" s="245"/>
      <c r="K55" s="246"/>
      <c r="L55" s="92"/>
      <c r="M55" s="92"/>
    </row>
    <row r="56" spans="1:13" ht="12.75">
      <c r="A56" s="191" t="s">
        <v>193</v>
      </c>
      <c r="B56" s="192"/>
      <c r="C56" s="192"/>
      <c r="D56" s="192"/>
      <c r="E56" s="192"/>
      <c r="F56" s="192"/>
      <c r="G56" s="192"/>
      <c r="H56" s="193"/>
      <c r="I56" s="15">
        <v>157</v>
      </c>
      <c r="J56" s="8">
        <v>-42859425</v>
      </c>
      <c r="K56" s="8">
        <v>9073131</v>
      </c>
      <c r="L56" s="92"/>
      <c r="M56" s="92"/>
    </row>
    <row r="57" spans="1:13" ht="12.75">
      <c r="A57" s="194" t="s">
        <v>194</v>
      </c>
      <c r="B57" s="195"/>
      <c r="C57" s="195"/>
      <c r="D57" s="195"/>
      <c r="E57" s="195"/>
      <c r="F57" s="195"/>
      <c r="G57" s="195"/>
      <c r="H57" s="196"/>
      <c r="I57" s="4">
        <v>158</v>
      </c>
      <c r="J57" s="9">
        <f>SUM(J58:J64)</f>
        <v>3204919</v>
      </c>
      <c r="K57" s="9">
        <f>SUM(K58:K64)</f>
        <v>0</v>
      </c>
      <c r="L57" s="92"/>
      <c r="M57" s="92"/>
    </row>
    <row r="58" spans="1:13" ht="12.75">
      <c r="A58" s="194" t="s">
        <v>195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0"/>
      <c r="K58" s="10"/>
      <c r="L58" s="92"/>
      <c r="M58" s="92"/>
    </row>
    <row r="59" spans="1:13" ht="20.25" customHeight="1">
      <c r="A59" s="194" t="s">
        <v>196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0"/>
      <c r="K59" s="10"/>
      <c r="L59" s="92"/>
      <c r="M59" s="92"/>
    </row>
    <row r="60" spans="1:13" ht="12.75">
      <c r="A60" s="194" t="s">
        <v>197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0">
        <v>3204919</v>
      </c>
      <c r="K60" s="10"/>
      <c r="L60" s="92"/>
      <c r="M60" s="92"/>
    </row>
    <row r="61" spans="1:13" ht="12.75">
      <c r="A61" s="194" t="s">
        <v>198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0"/>
      <c r="K61" s="10"/>
      <c r="L61" s="92"/>
      <c r="M61" s="92"/>
    </row>
    <row r="62" spans="1:13" ht="12.75">
      <c r="A62" s="194" t="s">
        <v>199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0"/>
      <c r="K62" s="10"/>
      <c r="L62" s="92"/>
      <c r="M62" s="92"/>
    </row>
    <row r="63" spans="1:13" ht="12.75">
      <c r="A63" s="194" t="s">
        <v>200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0"/>
      <c r="K63" s="10"/>
      <c r="L63" s="92"/>
      <c r="M63" s="92"/>
    </row>
    <row r="64" spans="1:13" ht="12.75">
      <c r="A64" s="194" t="s">
        <v>201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0"/>
      <c r="K64" s="10"/>
      <c r="L64" s="92"/>
      <c r="M64" s="92"/>
    </row>
    <row r="65" spans="1:13" ht="12.75">
      <c r="A65" s="194" t="s">
        <v>202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0"/>
      <c r="K65" s="10"/>
      <c r="L65" s="92"/>
      <c r="M65" s="92"/>
    </row>
    <row r="66" spans="1:13" ht="12.75">
      <c r="A66" s="194" t="s">
        <v>203</v>
      </c>
      <c r="B66" s="195"/>
      <c r="C66" s="195"/>
      <c r="D66" s="195"/>
      <c r="E66" s="195"/>
      <c r="F66" s="195"/>
      <c r="G66" s="195"/>
      <c r="H66" s="196"/>
      <c r="I66" s="4">
        <v>167</v>
      </c>
      <c r="J66" s="9">
        <f>J57-J65</f>
        <v>3204919</v>
      </c>
      <c r="K66" s="9">
        <f>K57-K65</f>
        <v>0</v>
      </c>
      <c r="L66" s="92"/>
      <c r="M66" s="92"/>
    </row>
    <row r="67" spans="1:13" ht="12.75">
      <c r="A67" s="194" t="s">
        <v>204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3">
        <f>J56+J66</f>
        <v>-39654506</v>
      </c>
      <c r="K67" s="13">
        <f>K56+K66</f>
        <v>9073131</v>
      </c>
      <c r="L67" s="92"/>
      <c r="M67" s="92"/>
    </row>
    <row r="68" spans="1:13" ht="24" customHeight="1">
      <c r="A68" s="220" t="s">
        <v>205</v>
      </c>
      <c r="B68" s="228"/>
      <c r="C68" s="228"/>
      <c r="D68" s="228"/>
      <c r="E68" s="228"/>
      <c r="F68" s="228"/>
      <c r="G68" s="228"/>
      <c r="H68" s="228"/>
      <c r="I68" s="245"/>
      <c r="J68" s="245"/>
      <c r="K68" s="246"/>
      <c r="L68" s="92"/>
      <c r="M68" s="92"/>
    </row>
    <row r="69" spans="1:13" ht="12.75">
      <c r="A69" s="191" t="s">
        <v>206</v>
      </c>
      <c r="B69" s="192"/>
      <c r="C69" s="192"/>
      <c r="D69" s="192"/>
      <c r="E69" s="192"/>
      <c r="F69" s="192"/>
      <c r="G69" s="192"/>
      <c r="H69" s="192"/>
      <c r="I69" s="247"/>
      <c r="J69" s="247"/>
      <c r="K69" s="248"/>
      <c r="L69" s="92"/>
      <c r="M69" s="92"/>
    </row>
    <row r="70" spans="1:13" ht="12.75">
      <c r="A70" s="249" t="s">
        <v>190</v>
      </c>
      <c r="B70" s="250"/>
      <c r="C70" s="250"/>
      <c r="D70" s="250"/>
      <c r="E70" s="250"/>
      <c r="F70" s="250"/>
      <c r="G70" s="250"/>
      <c r="H70" s="251"/>
      <c r="I70" s="4">
        <v>169</v>
      </c>
      <c r="J70" s="10"/>
      <c r="K70" s="10"/>
      <c r="L70" s="92"/>
      <c r="M70" s="92"/>
    </row>
    <row r="71" spans="1:13" ht="12.75">
      <c r="A71" s="252" t="s">
        <v>191</v>
      </c>
      <c r="B71" s="253"/>
      <c r="C71" s="253"/>
      <c r="D71" s="253"/>
      <c r="E71" s="253"/>
      <c r="F71" s="253"/>
      <c r="G71" s="253"/>
      <c r="H71" s="254"/>
      <c r="I71" s="7">
        <v>170</v>
      </c>
      <c r="J71" s="11"/>
      <c r="K71" s="11"/>
      <c r="L71" s="92"/>
      <c r="M71" s="92"/>
    </row>
    <row r="72" ht="12.75">
      <c r="K72" s="92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32:H32"/>
    <mergeCell ref="A17:H17"/>
    <mergeCell ref="A18:H18"/>
    <mergeCell ref="A19:H19"/>
    <mergeCell ref="A20:H20"/>
    <mergeCell ref="A21:H21"/>
    <mergeCell ref="A28:H28"/>
    <mergeCell ref="A29:H29"/>
    <mergeCell ref="A30:H30"/>
    <mergeCell ref="A31:H3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16:H16"/>
    <mergeCell ref="A1:J1"/>
    <mergeCell ref="A8:H8"/>
    <mergeCell ref="A9:H9"/>
    <mergeCell ref="A10:H10"/>
    <mergeCell ref="A6:H6"/>
    <mergeCell ref="A7:H7"/>
    <mergeCell ref="A12:H12"/>
    <mergeCell ref="A13:H13"/>
    <mergeCell ref="A14:H14"/>
    <mergeCell ref="A15:H15"/>
  </mergeCells>
  <dataValidations count="3"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70:K71 J54:K54 J56:K67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="110" zoomScaleNormal="115" zoomScaleSheetLayoutView="110" zoomScalePageLayoutView="0" workbookViewId="0" topLeftCell="A1">
      <selection activeCell="M5" sqref="M5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59" t="s">
        <v>207</v>
      </c>
      <c r="B1" s="260"/>
      <c r="C1" s="260"/>
      <c r="D1" s="260"/>
      <c r="E1" s="260"/>
      <c r="F1" s="260"/>
      <c r="G1" s="260"/>
      <c r="H1" s="260"/>
      <c r="I1" s="260"/>
      <c r="J1" s="261"/>
      <c r="K1" s="199"/>
    </row>
    <row r="2" spans="1:11" ht="12.75">
      <c r="A2" s="263" t="s">
        <v>304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67"/>
      <c r="B3" s="68"/>
      <c r="C3" s="68"/>
      <c r="D3" s="68"/>
      <c r="E3" s="68"/>
      <c r="F3" s="68"/>
      <c r="G3" s="68"/>
      <c r="H3" s="68"/>
      <c r="I3" s="68"/>
      <c r="J3" s="69"/>
      <c r="K3" s="3"/>
    </row>
    <row r="4" spans="1:11" ht="12.75" customHeight="1">
      <c r="A4" s="238" t="s">
        <v>294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.75" thickBot="1">
      <c r="A5" s="265" t="s">
        <v>33</v>
      </c>
      <c r="B5" s="265"/>
      <c r="C5" s="265"/>
      <c r="D5" s="265"/>
      <c r="E5" s="265"/>
      <c r="F5" s="265"/>
      <c r="G5" s="265"/>
      <c r="H5" s="265"/>
      <c r="I5" s="70" t="s">
        <v>34</v>
      </c>
      <c r="J5" s="71" t="s">
        <v>142</v>
      </c>
      <c r="K5" s="71" t="s">
        <v>143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72">
        <v>2</v>
      </c>
      <c r="J6" s="73" t="s">
        <v>4</v>
      </c>
      <c r="K6" s="73" t="s">
        <v>5</v>
      </c>
    </row>
    <row r="7" spans="1:16" ht="12.75">
      <c r="A7" s="255" t="s">
        <v>208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  <c r="P7" s="93"/>
    </row>
    <row r="8" spans="1:16" ht="12.75">
      <c r="A8" s="188" t="s">
        <v>209</v>
      </c>
      <c r="B8" s="189"/>
      <c r="C8" s="189"/>
      <c r="D8" s="189"/>
      <c r="E8" s="189"/>
      <c r="F8" s="189"/>
      <c r="G8" s="189"/>
      <c r="H8" s="189"/>
      <c r="I8" s="4">
        <v>1</v>
      </c>
      <c r="J8" s="115">
        <v>-42859425</v>
      </c>
      <c r="K8" s="10">
        <v>12616065</v>
      </c>
      <c r="L8" s="92"/>
      <c r="M8" s="92"/>
      <c r="P8" s="93"/>
    </row>
    <row r="9" spans="1:16" ht="12.75">
      <c r="A9" s="188" t="s">
        <v>210</v>
      </c>
      <c r="B9" s="189"/>
      <c r="C9" s="189"/>
      <c r="D9" s="189"/>
      <c r="E9" s="189"/>
      <c r="F9" s="189"/>
      <c r="G9" s="189"/>
      <c r="H9" s="189"/>
      <c r="I9" s="4">
        <v>2</v>
      </c>
      <c r="J9" s="115">
        <v>9251764</v>
      </c>
      <c r="K9" s="10">
        <v>9987562</v>
      </c>
      <c r="L9" s="92"/>
      <c r="M9" s="92"/>
      <c r="P9" s="93"/>
    </row>
    <row r="10" spans="1:13" ht="12.75">
      <c r="A10" s="188" t="s">
        <v>211</v>
      </c>
      <c r="B10" s="189"/>
      <c r="C10" s="189"/>
      <c r="D10" s="189"/>
      <c r="E10" s="189"/>
      <c r="F10" s="189"/>
      <c r="G10" s="189"/>
      <c r="H10" s="189"/>
      <c r="I10" s="4">
        <v>3</v>
      </c>
      <c r="J10" s="115">
        <v>11238921</v>
      </c>
      <c r="K10" s="10"/>
      <c r="L10" s="92"/>
      <c r="M10" s="92"/>
    </row>
    <row r="11" spans="1:13" ht="12.75">
      <c r="A11" s="188" t="s">
        <v>212</v>
      </c>
      <c r="B11" s="189"/>
      <c r="C11" s="189"/>
      <c r="D11" s="189"/>
      <c r="E11" s="189"/>
      <c r="F11" s="189"/>
      <c r="G11" s="189"/>
      <c r="H11" s="189"/>
      <c r="I11" s="4">
        <v>4</v>
      </c>
      <c r="J11" s="115"/>
      <c r="K11" s="10">
        <v>12219192</v>
      </c>
      <c r="L11" s="92"/>
      <c r="M11" s="92"/>
    </row>
    <row r="12" spans="1:13" ht="12.75">
      <c r="A12" s="188" t="s">
        <v>213</v>
      </c>
      <c r="B12" s="189"/>
      <c r="C12" s="189"/>
      <c r="D12" s="189"/>
      <c r="E12" s="189"/>
      <c r="F12" s="189"/>
      <c r="G12" s="189"/>
      <c r="H12" s="189"/>
      <c r="I12" s="4">
        <v>5</v>
      </c>
      <c r="J12" s="115"/>
      <c r="K12" s="10">
        <v>45470244</v>
      </c>
      <c r="L12" s="92"/>
      <c r="M12" s="92"/>
    </row>
    <row r="13" spans="1:13" ht="12.75">
      <c r="A13" s="188" t="s">
        <v>214</v>
      </c>
      <c r="B13" s="189"/>
      <c r="C13" s="189"/>
      <c r="D13" s="189"/>
      <c r="E13" s="189"/>
      <c r="F13" s="189"/>
      <c r="G13" s="189"/>
      <c r="H13" s="189"/>
      <c r="I13" s="4">
        <v>6</v>
      </c>
      <c r="J13" s="115">
        <v>50912530</v>
      </c>
      <c r="K13" s="10">
        <v>20022195</v>
      </c>
      <c r="L13" s="92"/>
      <c r="M13" s="92"/>
    </row>
    <row r="14" spans="1:13" ht="12.75">
      <c r="A14" s="194" t="s">
        <v>215</v>
      </c>
      <c r="B14" s="195"/>
      <c r="C14" s="195"/>
      <c r="D14" s="195"/>
      <c r="E14" s="195"/>
      <c r="F14" s="195"/>
      <c r="G14" s="195"/>
      <c r="H14" s="195"/>
      <c r="I14" s="4">
        <v>7</v>
      </c>
      <c r="J14" s="116">
        <f>SUM(J8:J13)</f>
        <v>28543790</v>
      </c>
      <c r="K14" s="116">
        <f>SUM(K8:K13)</f>
        <v>100315258</v>
      </c>
      <c r="L14" s="92"/>
      <c r="M14" s="92"/>
    </row>
    <row r="15" spans="1:13" ht="12.75">
      <c r="A15" s="188" t="s">
        <v>216</v>
      </c>
      <c r="B15" s="189"/>
      <c r="C15" s="189"/>
      <c r="D15" s="189"/>
      <c r="E15" s="189"/>
      <c r="F15" s="189"/>
      <c r="G15" s="189"/>
      <c r="H15" s="189"/>
      <c r="I15" s="4">
        <v>8</v>
      </c>
      <c r="J15" s="115"/>
      <c r="K15" s="10">
        <v>17829167</v>
      </c>
      <c r="L15" s="92"/>
      <c r="M15" s="92"/>
    </row>
    <row r="16" spans="1:13" ht="12.75">
      <c r="A16" s="188" t="s">
        <v>217</v>
      </c>
      <c r="B16" s="189"/>
      <c r="C16" s="189"/>
      <c r="D16" s="189"/>
      <c r="E16" s="189"/>
      <c r="F16" s="189"/>
      <c r="G16" s="189"/>
      <c r="H16" s="189"/>
      <c r="I16" s="4">
        <v>9</v>
      </c>
      <c r="J16" s="115">
        <v>9533061</v>
      </c>
      <c r="K16" s="10"/>
      <c r="L16" s="92"/>
      <c r="M16" s="92"/>
    </row>
    <row r="17" spans="1:13" ht="12.75">
      <c r="A17" s="188" t="s">
        <v>218</v>
      </c>
      <c r="B17" s="189"/>
      <c r="C17" s="189"/>
      <c r="D17" s="189"/>
      <c r="E17" s="189"/>
      <c r="F17" s="189"/>
      <c r="G17" s="189"/>
      <c r="H17" s="189"/>
      <c r="I17" s="4">
        <v>10</v>
      </c>
      <c r="J17" s="115">
        <v>11139601</v>
      </c>
      <c r="K17" s="10"/>
      <c r="L17" s="92"/>
      <c r="M17" s="92"/>
    </row>
    <row r="18" spans="1:13" ht="12.75">
      <c r="A18" s="188" t="s">
        <v>219</v>
      </c>
      <c r="B18" s="189"/>
      <c r="C18" s="189"/>
      <c r="D18" s="189"/>
      <c r="E18" s="189"/>
      <c r="F18" s="189"/>
      <c r="G18" s="189"/>
      <c r="H18" s="189"/>
      <c r="I18" s="4">
        <v>11</v>
      </c>
      <c r="J18" s="115">
        <v>1678726</v>
      </c>
      <c r="K18" s="10">
        <v>3062439</v>
      </c>
      <c r="L18" s="92"/>
      <c r="M18" s="92"/>
    </row>
    <row r="19" spans="1:13" ht="12.75">
      <c r="A19" s="194" t="s">
        <v>220</v>
      </c>
      <c r="B19" s="195"/>
      <c r="C19" s="195"/>
      <c r="D19" s="195"/>
      <c r="E19" s="195"/>
      <c r="F19" s="195"/>
      <c r="G19" s="195"/>
      <c r="H19" s="195"/>
      <c r="I19" s="4">
        <v>12</v>
      </c>
      <c r="J19" s="116">
        <f>SUM(J15:J18)</f>
        <v>22351388</v>
      </c>
      <c r="K19" s="116">
        <f>SUM(K15:K18)</f>
        <v>20891606</v>
      </c>
      <c r="L19" s="92"/>
      <c r="M19" s="92"/>
    </row>
    <row r="20" spans="1:13" ht="12.75">
      <c r="A20" s="194" t="s">
        <v>221</v>
      </c>
      <c r="B20" s="195"/>
      <c r="C20" s="195"/>
      <c r="D20" s="195"/>
      <c r="E20" s="195"/>
      <c r="F20" s="195"/>
      <c r="G20" s="195"/>
      <c r="H20" s="195"/>
      <c r="I20" s="4">
        <v>13</v>
      </c>
      <c r="J20" s="116">
        <f>J14-J19</f>
        <v>6192402</v>
      </c>
      <c r="K20" s="9">
        <v>79423651</v>
      </c>
      <c r="L20" s="92"/>
      <c r="M20" s="92"/>
    </row>
    <row r="21" spans="1:13" ht="12.75">
      <c r="A21" s="194" t="s">
        <v>222</v>
      </c>
      <c r="B21" s="195"/>
      <c r="C21" s="195"/>
      <c r="D21" s="195"/>
      <c r="E21" s="195"/>
      <c r="F21" s="195"/>
      <c r="G21" s="195"/>
      <c r="H21" s="195"/>
      <c r="I21" s="4">
        <v>14</v>
      </c>
      <c r="J21" s="116">
        <v>0</v>
      </c>
      <c r="K21" s="9"/>
      <c r="L21" s="92"/>
      <c r="M21" s="92"/>
    </row>
    <row r="22" spans="1:13" ht="12.75">
      <c r="A22" s="255" t="s">
        <v>223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  <c r="L22" s="92"/>
      <c r="M22" s="92"/>
    </row>
    <row r="23" spans="1:13" ht="12.75">
      <c r="A23" s="188" t="s">
        <v>224</v>
      </c>
      <c r="B23" s="189"/>
      <c r="C23" s="189"/>
      <c r="D23" s="189"/>
      <c r="E23" s="189"/>
      <c r="F23" s="189"/>
      <c r="G23" s="189"/>
      <c r="H23" s="189"/>
      <c r="I23" s="4">
        <v>15</v>
      </c>
      <c r="J23" s="115">
        <v>87704</v>
      </c>
      <c r="K23" s="10">
        <v>33309</v>
      </c>
      <c r="L23" s="92"/>
      <c r="M23" s="92"/>
    </row>
    <row r="24" spans="1:13" ht="12.75">
      <c r="A24" s="188" t="s">
        <v>225</v>
      </c>
      <c r="B24" s="189"/>
      <c r="C24" s="189"/>
      <c r="D24" s="189"/>
      <c r="E24" s="189"/>
      <c r="F24" s="189"/>
      <c r="G24" s="189"/>
      <c r="H24" s="189"/>
      <c r="I24" s="4">
        <v>16</v>
      </c>
      <c r="J24" s="115">
        <v>564870110</v>
      </c>
      <c r="K24" s="10">
        <v>61573895</v>
      </c>
      <c r="L24" s="92"/>
      <c r="M24" s="92"/>
    </row>
    <row r="25" spans="1:13" ht="12.75">
      <c r="A25" s="188" t="s">
        <v>226</v>
      </c>
      <c r="B25" s="189"/>
      <c r="C25" s="189"/>
      <c r="D25" s="189"/>
      <c r="E25" s="189"/>
      <c r="F25" s="189"/>
      <c r="G25" s="189"/>
      <c r="H25" s="189"/>
      <c r="I25" s="4">
        <v>17</v>
      </c>
      <c r="J25" s="115">
        <v>3905580</v>
      </c>
      <c r="K25" s="10">
        <v>4977152</v>
      </c>
      <c r="L25" s="92"/>
      <c r="M25" s="92"/>
    </row>
    <row r="26" spans="1:13" ht="12.75">
      <c r="A26" s="188" t="s">
        <v>227</v>
      </c>
      <c r="B26" s="189"/>
      <c r="C26" s="189"/>
      <c r="D26" s="189"/>
      <c r="E26" s="189"/>
      <c r="F26" s="189"/>
      <c r="G26" s="189"/>
      <c r="H26" s="189"/>
      <c r="I26" s="4">
        <v>18</v>
      </c>
      <c r="J26" s="115"/>
      <c r="K26" s="10"/>
      <c r="L26" s="92"/>
      <c r="M26" s="92"/>
    </row>
    <row r="27" spans="1:13" ht="12.75">
      <c r="A27" s="188" t="s">
        <v>228</v>
      </c>
      <c r="B27" s="189"/>
      <c r="C27" s="189"/>
      <c r="D27" s="189"/>
      <c r="E27" s="189"/>
      <c r="F27" s="189"/>
      <c r="G27" s="189"/>
      <c r="H27" s="189"/>
      <c r="I27" s="4">
        <v>19</v>
      </c>
      <c r="J27" s="115">
        <v>1267100</v>
      </c>
      <c r="K27" s="10">
        <v>1030174</v>
      </c>
      <c r="L27" s="92"/>
      <c r="M27" s="92"/>
    </row>
    <row r="28" spans="1:13" ht="12.75">
      <c r="A28" s="194" t="s">
        <v>229</v>
      </c>
      <c r="B28" s="195"/>
      <c r="C28" s="195"/>
      <c r="D28" s="195"/>
      <c r="E28" s="195"/>
      <c r="F28" s="195"/>
      <c r="G28" s="195"/>
      <c r="H28" s="195"/>
      <c r="I28" s="4">
        <v>20</v>
      </c>
      <c r="J28" s="116">
        <f>SUM(J23:J27)</f>
        <v>570130494</v>
      </c>
      <c r="K28" s="9">
        <f>SUM(K23:K27)</f>
        <v>67614530</v>
      </c>
      <c r="L28" s="92"/>
      <c r="M28" s="92"/>
    </row>
    <row r="29" spans="1:13" ht="12.75">
      <c r="A29" s="188" t="s">
        <v>230</v>
      </c>
      <c r="B29" s="189"/>
      <c r="C29" s="189"/>
      <c r="D29" s="189"/>
      <c r="E29" s="189"/>
      <c r="F29" s="189"/>
      <c r="G29" s="189"/>
      <c r="H29" s="189"/>
      <c r="I29" s="4">
        <v>21</v>
      </c>
      <c r="J29" s="115">
        <v>201062177</v>
      </c>
      <c r="K29" s="10">
        <v>4037169</v>
      </c>
      <c r="L29" s="92"/>
      <c r="M29" s="92"/>
    </row>
    <row r="30" spans="1:13" ht="12.75">
      <c r="A30" s="188" t="s">
        <v>231</v>
      </c>
      <c r="B30" s="189"/>
      <c r="C30" s="189"/>
      <c r="D30" s="189"/>
      <c r="E30" s="189"/>
      <c r="F30" s="189"/>
      <c r="G30" s="189"/>
      <c r="H30" s="189"/>
      <c r="I30" s="4">
        <v>22</v>
      </c>
      <c r="J30" s="115">
        <v>566641722</v>
      </c>
      <c r="K30" s="10">
        <v>45596129</v>
      </c>
      <c r="L30" s="92"/>
      <c r="M30" s="92"/>
    </row>
    <row r="31" spans="1:13" ht="12.75">
      <c r="A31" s="188" t="s">
        <v>232</v>
      </c>
      <c r="B31" s="189"/>
      <c r="C31" s="189"/>
      <c r="D31" s="189"/>
      <c r="E31" s="189"/>
      <c r="F31" s="189"/>
      <c r="G31" s="189"/>
      <c r="H31" s="189"/>
      <c r="I31" s="4">
        <v>23</v>
      </c>
      <c r="J31" s="115">
        <v>532688</v>
      </c>
      <c r="K31" s="10">
        <v>16302000</v>
      </c>
      <c r="L31" s="92"/>
      <c r="M31" s="92"/>
    </row>
    <row r="32" spans="1:13" ht="12.75">
      <c r="A32" s="194" t="s">
        <v>233</v>
      </c>
      <c r="B32" s="195"/>
      <c r="C32" s="195"/>
      <c r="D32" s="195"/>
      <c r="E32" s="195"/>
      <c r="F32" s="195"/>
      <c r="G32" s="195"/>
      <c r="H32" s="195"/>
      <c r="I32" s="4">
        <v>24</v>
      </c>
      <c r="J32" s="116">
        <f>SUM(J29:J31)</f>
        <v>768236587</v>
      </c>
      <c r="K32" s="9">
        <f>SUM(K29:K31)</f>
        <v>65935298</v>
      </c>
      <c r="L32" s="92"/>
      <c r="M32" s="92"/>
    </row>
    <row r="33" spans="1:13" ht="12.75">
      <c r="A33" s="194" t="s">
        <v>234</v>
      </c>
      <c r="B33" s="195"/>
      <c r="C33" s="195"/>
      <c r="D33" s="195"/>
      <c r="E33" s="195"/>
      <c r="F33" s="195"/>
      <c r="G33" s="195"/>
      <c r="H33" s="195"/>
      <c r="I33" s="4">
        <v>25</v>
      </c>
      <c r="J33" s="116">
        <f>IF(J28&gt;J32,J28-J32,0)</f>
        <v>0</v>
      </c>
      <c r="K33" s="9">
        <f>IF(K28&gt;K32,K28-K32,0)</f>
        <v>1679232</v>
      </c>
      <c r="L33" s="92"/>
      <c r="M33" s="92"/>
    </row>
    <row r="34" spans="1:13" ht="12.75">
      <c r="A34" s="194" t="s">
        <v>235</v>
      </c>
      <c r="B34" s="195"/>
      <c r="C34" s="195"/>
      <c r="D34" s="195"/>
      <c r="E34" s="195"/>
      <c r="F34" s="195"/>
      <c r="G34" s="195"/>
      <c r="H34" s="195"/>
      <c r="I34" s="4">
        <v>26</v>
      </c>
      <c r="J34" s="116">
        <f>IF(J32&gt;J28,J32-J28,0)</f>
        <v>198106093</v>
      </c>
      <c r="K34" s="9">
        <f>IF(K32&gt;K28,K32-K28,0)</f>
        <v>0</v>
      </c>
      <c r="L34" s="92"/>
      <c r="M34" s="92"/>
    </row>
    <row r="35" spans="1:13" ht="12.75">
      <c r="A35" s="255" t="s">
        <v>236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  <c r="L35" s="92"/>
      <c r="M35" s="92"/>
    </row>
    <row r="36" spans="1:13" ht="12.75">
      <c r="A36" s="188" t="s">
        <v>237</v>
      </c>
      <c r="B36" s="189"/>
      <c r="C36" s="189"/>
      <c r="D36" s="189"/>
      <c r="E36" s="189"/>
      <c r="F36" s="189"/>
      <c r="G36" s="189"/>
      <c r="H36" s="189"/>
      <c r="I36" s="4">
        <v>27</v>
      </c>
      <c r="J36" s="115"/>
      <c r="K36" s="10"/>
      <c r="L36" s="92"/>
      <c r="M36" s="92"/>
    </row>
    <row r="37" spans="1:13" ht="12.75">
      <c r="A37" s="188" t="s">
        <v>238</v>
      </c>
      <c r="B37" s="189"/>
      <c r="C37" s="189"/>
      <c r="D37" s="189"/>
      <c r="E37" s="189"/>
      <c r="F37" s="189"/>
      <c r="G37" s="189"/>
      <c r="H37" s="189"/>
      <c r="I37" s="4">
        <v>28</v>
      </c>
      <c r="J37" s="115">
        <v>1024385107</v>
      </c>
      <c r="K37" s="10">
        <v>842401914</v>
      </c>
      <c r="L37" s="92"/>
      <c r="M37" s="92"/>
    </row>
    <row r="38" spans="1:13" ht="12.75">
      <c r="A38" s="188" t="s">
        <v>239</v>
      </c>
      <c r="B38" s="189"/>
      <c r="C38" s="189"/>
      <c r="D38" s="189"/>
      <c r="E38" s="189"/>
      <c r="F38" s="189"/>
      <c r="G38" s="189"/>
      <c r="H38" s="189"/>
      <c r="I38" s="4">
        <v>29</v>
      </c>
      <c r="J38" s="115">
        <v>191011821</v>
      </c>
      <c r="K38" s="10"/>
      <c r="L38" s="92"/>
      <c r="M38" s="92"/>
    </row>
    <row r="39" spans="1:13" ht="12.75">
      <c r="A39" s="194" t="s">
        <v>240</v>
      </c>
      <c r="B39" s="195"/>
      <c r="C39" s="195"/>
      <c r="D39" s="195"/>
      <c r="E39" s="195"/>
      <c r="F39" s="195"/>
      <c r="G39" s="195"/>
      <c r="H39" s="195"/>
      <c r="I39" s="4">
        <v>30</v>
      </c>
      <c r="J39" s="116">
        <f>SUM(J36:J38)</f>
        <v>1215396928</v>
      </c>
      <c r="K39" s="9">
        <f>SUM(K36:K38)</f>
        <v>842401914</v>
      </c>
      <c r="L39" s="92"/>
      <c r="M39" s="92"/>
    </row>
    <row r="40" spans="1:13" ht="12.75">
      <c r="A40" s="188" t="s">
        <v>241</v>
      </c>
      <c r="B40" s="189"/>
      <c r="C40" s="189"/>
      <c r="D40" s="189"/>
      <c r="E40" s="189"/>
      <c r="F40" s="189"/>
      <c r="G40" s="189"/>
      <c r="H40" s="189"/>
      <c r="I40" s="4">
        <v>31</v>
      </c>
      <c r="J40" s="115">
        <v>999970524</v>
      </c>
      <c r="K40" s="10">
        <v>848957467</v>
      </c>
      <c r="L40" s="92"/>
      <c r="M40" s="92"/>
    </row>
    <row r="41" spans="1:13" ht="12.75">
      <c r="A41" s="188" t="s">
        <v>242</v>
      </c>
      <c r="B41" s="189"/>
      <c r="C41" s="189"/>
      <c r="D41" s="189"/>
      <c r="E41" s="189"/>
      <c r="F41" s="189"/>
      <c r="G41" s="189"/>
      <c r="H41" s="189"/>
      <c r="I41" s="4">
        <v>32</v>
      </c>
      <c r="J41" s="115">
        <v>2398665</v>
      </c>
      <c r="K41" s="10"/>
      <c r="L41" s="92"/>
      <c r="M41" s="92"/>
    </row>
    <row r="42" spans="1:13" ht="12.75">
      <c r="A42" s="188" t="s">
        <v>243</v>
      </c>
      <c r="B42" s="189"/>
      <c r="C42" s="189"/>
      <c r="D42" s="189"/>
      <c r="E42" s="189"/>
      <c r="F42" s="189"/>
      <c r="G42" s="189"/>
      <c r="H42" s="189"/>
      <c r="I42" s="4">
        <v>33</v>
      </c>
      <c r="J42" s="115">
        <v>1476218</v>
      </c>
      <c r="K42" s="10">
        <v>1200389</v>
      </c>
      <c r="L42" s="92"/>
      <c r="M42" s="92"/>
    </row>
    <row r="43" spans="1:13" ht="12.75">
      <c r="A43" s="188" t="s">
        <v>244</v>
      </c>
      <c r="B43" s="189"/>
      <c r="C43" s="189"/>
      <c r="D43" s="189"/>
      <c r="E43" s="189"/>
      <c r="F43" s="189"/>
      <c r="G43" s="189"/>
      <c r="H43" s="189"/>
      <c r="I43" s="4">
        <v>34</v>
      </c>
      <c r="J43" s="115"/>
      <c r="K43" s="10"/>
      <c r="L43" s="92"/>
      <c r="M43" s="92"/>
    </row>
    <row r="44" spans="1:13" ht="12.75">
      <c r="A44" s="188" t="s">
        <v>245</v>
      </c>
      <c r="B44" s="189"/>
      <c r="C44" s="189"/>
      <c r="D44" s="189"/>
      <c r="E44" s="189"/>
      <c r="F44" s="189"/>
      <c r="G44" s="189"/>
      <c r="H44" s="189"/>
      <c r="I44" s="4">
        <v>35</v>
      </c>
      <c r="J44" s="115">
        <v>25334204</v>
      </c>
      <c r="K44" s="10">
        <v>57588231</v>
      </c>
      <c r="L44" s="92"/>
      <c r="M44" s="92"/>
    </row>
    <row r="45" spans="1:13" ht="12.75">
      <c r="A45" s="194" t="s">
        <v>246</v>
      </c>
      <c r="B45" s="195"/>
      <c r="C45" s="195"/>
      <c r="D45" s="195"/>
      <c r="E45" s="195"/>
      <c r="F45" s="195"/>
      <c r="G45" s="195"/>
      <c r="H45" s="195"/>
      <c r="I45" s="4">
        <v>36</v>
      </c>
      <c r="J45" s="116">
        <f>SUM(J40:J44)</f>
        <v>1029179611</v>
      </c>
      <c r="K45" s="9">
        <f>SUM(K40:K44)</f>
        <v>907746087</v>
      </c>
      <c r="L45" s="92"/>
      <c r="M45" s="92"/>
    </row>
    <row r="46" spans="1:13" ht="12.75">
      <c r="A46" s="194" t="s">
        <v>247</v>
      </c>
      <c r="B46" s="195"/>
      <c r="C46" s="195"/>
      <c r="D46" s="195"/>
      <c r="E46" s="195"/>
      <c r="F46" s="195"/>
      <c r="G46" s="195"/>
      <c r="H46" s="195"/>
      <c r="I46" s="4">
        <v>37</v>
      </c>
      <c r="J46" s="116">
        <f>IF(J39&gt;J45,J39-J45,0)</f>
        <v>186217317</v>
      </c>
      <c r="K46" s="9">
        <f>IF(K39&gt;K45,K39-K45,0)</f>
        <v>0</v>
      </c>
      <c r="L46" s="92"/>
      <c r="M46" s="92"/>
    </row>
    <row r="47" spans="1:13" ht="12.75">
      <c r="A47" s="194" t="s">
        <v>248</v>
      </c>
      <c r="B47" s="195"/>
      <c r="C47" s="195"/>
      <c r="D47" s="195"/>
      <c r="E47" s="195"/>
      <c r="F47" s="195"/>
      <c r="G47" s="195"/>
      <c r="H47" s="195"/>
      <c r="I47" s="4">
        <v>38</v>
      </c>
      <c r="J47" s="116">
        <f>IF(J45&gt;J39,J45-J39,0)</f>
        <v>0</v>
      </c>
      <c r="K47" s="9">
        <f>IF(K45&gt;K39,K45-K39,0)</f>
        <v>65344173</v>
      </c>
      <c r="L47" s="92"/>
      <c r="M47" s="92"/>
    </row>
    <row r="48" spans="1:13" ht="12.75">
      <c r="A48" s="188" t="s">
        <v>249</v>
      </c>
      <c r="B48" s="189"/>
      <c r="C48" s="189"/>
      <c r="D48" s="189"/>
      <c r="E48" s="189"/>
      <c r="F48" s="189"/>
      <c r="G48" s="189"/>
      <c r="H48" s="189"/>
      <c r="I48" s="4">
        <v>39</v>
      </c>
      <c r="J48" s="116">
        <f>IF(J20-J21+J33-J34+J46-J47&gt;0,J20-J21+J33-J34+J46-J47,0)</f>
        <v>0</v>
      </c>
      <c r="K48" s="9">
        <f>IF(K20-K21+K33-K34+K46-K47&gt;0,K20-K21+K33-K34+K46-K47,0)</f>
        <v>15758710</v>
      </c>
      <c r="L48" s="92"/>
      <c r="M48" s="92"/>
    </row>
    <row r="49" spans="1:14" ht="12.75">
      <c r="A49" s="188" t="s">
        <v>250</v>
      </c>
      <c r="B49" s="189"/>
      <c r="C49" s="189"/>
      <c r="D49" s="189"/>
      <c r="E49" s="189"/>
      <c r="F49" s="189"/>
      <c r="G49" s="189"/>
      <c r="H49" s="189"/>
      <c r="I49" s="4">
        <v>40</v>
      </c>
      <c r="J49" s="116">
        <f>IF(J21-J20+J34-J33+J47-J46&gt;0,J21-J20+J34-J33+J47-J46,0)</f>
        <v>5696374</v>
      </c>
      <c r="K49" s="9">
        <f>IF(K21-K20+K34-K33+K47-K46&gt;0,K21-K20+K34-K33+K47-K46,0)</f>
        <v>0</v>
      </c>
      <c r="L49" s="92"/>
      <c r="M49" s="92"/>
      <c r="N49" s="92"/>
    </row>
    <row r="50" spans="1:13" ht="12.75">
      <c r="A50" s="188" t="s">
        <v>251</v>
      </c>
      <c r="B50" s="189"/>
      <c r="C50" s="189"/>
      <c r="D50" s="189"/>
      <c r="E50" s="189"/>
      <c r="F50" s="189"/>
      <c r="G50" s="189"/>
      <c r="H50" s="189"/>
      <c r="I50" s="4">
        <v>41</v>
      </c>
      <c r="J50" s="115">
        <v>6910209</v>
      </c>
      <c r="K50" s="10">
        <v>1213837</v>
      </c>
      <c r="L50" s="92"/>
      <c r="M50" s="92"/>
    </row>
    <row r="51" spans="1:13" ht="12.75">
      <c r="A51" s="188" t="s">
        <v>252</v>
      </c>
      <c r="B51" s="189"/>
      <c r="C51" s="189"/>
      <c r="D51" s="189"/>
      <c r="E51" s="189"/>
      <c r="F51" s="189"/>
      <c r="G51" s="189"/>
      <c r="H51" s="189"/>
      <c r="I51" s="4">
        <v>42</v>
      </c>
      <c r="J51" s="115"/>
      <c r="K51" s="10">
        <v>15758710</v>
      </c>
      <c r="L51" s="92"/>
      <c r="M51" s="92"/>
    </row>
    <row r="52" spans="1:13" ht="12.75">
      <c r="A52" s="188" t="s">
        <v>253</v>
      </c>
      <c r="B52" s="189"/>
      <c r="C52" s="189"/>
      <c r="D52" s="189"/>
      <c r="E52" s="189"/>
      <c r="F52" s="189"/>
      <c r="G52" s="189"/>
      <c r="H52" s="189"/>
      <c r="I52" s="4">
        <v>43</v>
      </c>
      <c r="J52" s="115">
        <v>5696374</v>
      </c>
      <c r="K52" s="10"/>
      <c r="L52" s="92"/>
      <c r="M52" s="92"/>
    </row>
    <row r="53" spans="1:13" ht="12.75">
      <c r="A53" s="233" t="s">
        <v>254</v>
      </c>
      <c r="B53" s="234"/>
      <c r="C53" s="234"/>
      <c r="D53" s="234"/>
      <c r="E53" s="234"/>
      <c r="F53" s="234"/>
      <c r="G53" s="234"/>
      <c r="H53" s="234"/>
      <c r="I53" s="7">
        <v>44</v>
      </c>
      <c r="J53" s="117">
        <f>J50+J51-J52</f>
        <v>1213835</v>
      </c>
      <c r="K53" s="13">
        <f>K50+K51-K52</f>
        <v>16972547</v>
      </c>
      <c r="L53" s="92"/>
      <c r="M53" s="92"/>
    </row>
    <row r="54" spans="10:11" ht="12.75">
      <c r="J54" s="92"/>
      <c r="K54" s="92"/>
    </row>
  </sheetData>
  <sheetProtection/>
  <mergeCells count="53">
    <mergeCell ref="A48:H48"/>
    <mergeCell ref="A53:H53"/>
    <mergeCell ref="A49:H49"/>
    <mergeCell ref="A50:H50"/>
    <mergeCell ref="A51:H51"/>
    <mergeCell ref="A52:H52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25:H25"/>
    <mergeCell ref="A26:H26"/>
    <mergeCell ref="A33:H33"/>
    <mergeCell ref="A34:H34"/>
    <mergeCell ref="A21:H21"/>
    <mergeCell ref="A22:K22"/>
    <mergeCell ref="A23:H23"/>
    <mergeCell ref="A24:H24"/>
    <mergeCell ref="A29:H29"/>
    <mergeCell ref="A30:H30"/>
    <mergeCell ref="A31:H31"/>
    <mergeCell ref="A32:H32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8:K13 J15:K18 J23:K27 J29:K31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32:K34 J19:K21 J53:K53 J45:K49 J39:K3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="130" zoomScaleNormal="13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3" width="9.140625" style="80" customWidth="1"/>
    <col min="4" max="4" width="5.421875" style="80" customWidth="1"/>
    <col min="5" max="5" width="10.140625" style="80" bestFit="1" customWidth="1"/>
    <col min="6" max="6" width="5.28125" style="80" customWidth="1"/>
    <col min="7" max="7" width="13.8515625" style="80" customWidth="1"/>
    <col min="8" max="8" width="9.140625" style="80" hidden="1" customWidth="1"/>
    <col min="9" max="9" width="6.00390625" style="80" customWidth="1"/>
    <col min="10" max="11" width="12.00390625" style="80" customWidth="1"/>
    <col min="12" max="12" width="10.140625" style="80" bestFit="1" customWidth="1"/>
    <col min="13" max="13" width="11.140625" style="80" bestFit="1" customWidth="1"/>
    <col min="14" max="16384" width="9.140625" style="80" customWidth="1"/>
  </cols>
  <sheetData>
    <row r="1" spans="1:12" ht="12.75">
      <c r="A1" s="277" t="s">
        <v>255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</row>
    <row r="2" spans="1:12" ht="15.75">
      <c r="A2" s="77"/>
      <c r="B2" s="78"/>
      <c r="C2" s="283" t="s">
        <v>256</v>
      </c>
      <c r="D2" s="284"/>
      <c r="E2" s="82">
        <v>42005</v>
      </c>
      <c r="F2" s="81" t="s">
        <v>1</v>
      </c>
      <c r="G2" s="285">
        <v>42369</v>
      </c>
      <c r="H2" s="286"/>
      <c r="I2" s="78"/>
      <c r="J2" s="78"/>
      <c r="K2" s="78"/>
      <c r="L2" s="83"/>
    </row>
    <row r="3" spans="1:11" ht="31.5" customHeight="1" thickBot="1">
      <c r="A3" s="287" t="s">
        <v>33</v>
      </c>
      <c r="B3" s="287"/>
      <c r="C3" s="287"/>
      <c r="D3" s="287"/>
      <c r="E3" s="287"/>
      <c r="F3" s="287"/>
      <c r="G3" s="287"/>
      <c r="H3" s="287"/>
      <c r="I3" s="84" t="s">
        <v>34</v>
      </c>
      <c r="J3" s="97" t="s">
        <v>142</v>
      </c>
      <c r="K3" s="97" t="s">
        <v>143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6">
        <v>2</v>
      </c>
      <c r="J4" s="85" t="s">
        <v>4</v>
      </c>
      <c r="K4" s="85" t="s">
        <v>5</v>
      </c>
    </row>
    <row r="5" spans="1:13" ht="12.75">
      <c r="A5" s="267" t="s">
        <v>257</v>
      </c>
      <c r="B5" s="268"/>
      <c r="C5" s="268"/>
      <c r="D5" s="268"/>
      <c r="E5" s="268"/>
      <c r="F5" s="268"/>
      <c r="G5" s="268"/>
      <c r="H5" s="268"/>
      <c r="I5" s="87">
        <v>1</v>
      </c>
      <c r="J5" s="10">
        <v>19016430</v>
      </c>
      <c r="K5" s="10">
        <v>19016430</v>
      </c>
      <c r="L5" s="91"/>
      <c r="M5" s="91"/>
    </row>
    <row r="6" spans="1:13" ht="12.75">
      <c r="A6" s="267" t="s">
        <v>258</v>
      </c>
      <c r="B6" s="268"/>
      <c r="C6" s="268"/>
      <c r="D6" s="268"/>
      <c r="E6" s="268"/>
      <c r="F6" s="268"/>
      <c r="G6" s="268"/>
      <c r="H6" s="268"/>
      <c r="I6" s="87">
        <v>2</v>
      </c>
      <c r="J6" s="10">
        <v>85379031</v>
      </c>
      <c r="K6" s="10">
        <v>84186547</v>
      </c>
      <c r="L6" s="91"/>
      <c r="M6" s="91"/>
    </row>
    <row r="7" spans="1:13" ht="12.75">
      <c r="A7" s="267" t="s">
        <v>259</v>
      </c>
      <c r="B7" s="268"/>
      <c r="C7" s="268"/>
      <c r="D7" s="268"/>
      <c r="E7" s="268"/>
      <c r="F7" s="268"/>
      <c r="G7" s="268"/>
      <c r="H7" s="268"/>
      <c r="I7" s="87">
        <v>3</v>
      </c>
      <c r="J7" s="10">
        <v>183484</v>
      </c>
      <c r="K7" s="10">
        <v>183484</v>
      </c>
      <c r="L7" s="91"/>
      <c r="M7" s="91"/>
    </row>
    <row r="8" spans="1:13" ht="12.75">
      <c r="A8" s="267" t="s">
        <v>260</v>
      </c>
      <c r="B8" s="268"/>
      <c r="C8" s="268"/>
      <c r="D8" s="268"/>
      <c r="E8" s="268"/>
      <c r="F8" s="268"/>
      <c r="G8" s="268"/>
      <c r="H8" s="268"/>
      <c r="I8" s="87">
        <v>4</v>
      </c>
      <c r="J8" s="10">
        <v>32142333</v>
      </c>
      <c r="K8" s="10">
        <v>-7078272</v>
      </c>
      <c r="L8" s="91"/>
      <c r="M8" s="91"/>
    </row>
    <row r="9" spans="1:13" ht="12.75">
      <c r="A9" s="267" t="s">
        <v>261</v>
      </c>
      <c r="B9" s="268"/>
      <c r="C9" s="268"/>
      <c r="D9" s="268"/>
      <c r="E9" s="268"/>
      <c r="F9" s="268"/>
      <c r="G9" s="268"/>
      <c r="H9" s="268"/>
      <c r="I9" s="87">
        <v>5</v>
      </c>
      <c r="J9" s="10">
        <v>-42859426</v>
      </c>
      <c r="K9" s="10">
        <v>9073131</v>
      </c>
      <c r="L9" s="91"/>
      <c r="M9" s="91"/>
    </row>
    <row r="10" spans="1:13" ht="12.75">
      <c r="A10" s="267" t="s">
        <v>262</v>
      </c>
      <c r="B10" s="268"/>
      <c r="C10" s="268"/>
      <c r="D10" s="268"/>
      <c r="E10" s="268"/>
      <c r="F10" s="268"/>
      <c r="G10" s="268"/>
      <c r="H10" s="268"/>
      <c r="I10" s="87">
        <v>6</v>
      </c>
      <c r="J10" s="10">
        <v>67384068</v>
      </c>
      <c r="K10" s="10">
        <v>64473012</v>
      </c>
      <c r="L10" s="91"/>
      <c r="M10" s="91"/>
    </row>
    <row r="11" spans="1:13" ht="12.75">
      <c r="A11" s="267" t="s">
        <v>263</v>
      </c>
      <c r="B11" s="268"/>
      <c r="C11" s="268"/>
      <c r="D11" s="268"/>
      <c r="E11" s="268"/>
      <c r="F11" s="268"/>
      <c r="G11" s="268"/>
      <c r="H11" s="268"/>
      <c r="I11" s="87">
        <v>7</v>
      </c>
      <c r="J11" s="10"/>
      <c r="K11" s="10"/>
      <c r="L11" s="91"/>
      <c r="M11" s="91"/>
    </row>
    <row r="12" spans="1:13" ht="12.75">
      <c r="A12" s="267" t="s">
        <v>264</v>
      </c>
      <c r="B12" s="268"/>
      <c r="C12" s="268"/>
      <c r="D12" s="268"/>
      <c r="E12" s="268"/>
      <c r="F12" s="268"/>
      <c r="G12" s="268"/>
      <c r="H12" s="268"/>
      <c r="I12" s="87">
        <v>8</v>
      </c>
      <c r="J12" s="10"/>
      <c r="K12" s="10"/>
      <c r="L12" s="91"/>
      <c r="M12" s="91"/>
    </row>
    <row r="13" spans="1:13" ht="12.75">
      <c r="A13" s="267" t="s">
        <v>265</v>
      </c>
      <c r="B13" s="268"/>
      <c r="C13" s="268"/>
      <c r="D13" s="268"/>
      <c r="E13" s="268"/>
      <c r="F13" s="268"/>
      <c r="G13" s="268"/>
      <c r="H13" s="268"/>
      <c r="I13" s="87">
        <v>9</v>
      </c>
      <c r="J13" s="10"/>
      <c r="K13" s="10"/>
      <c r="L13" s="91"/>
      <c r="M13" s="91"/>
    </row>
    <row r="14" spans="1:13" ht="12.75">
      <c r="A14" s="269" t="s">
        <v>266</v>
      </c>
      <c r="B14" s="270"/>
      <c r="C14" s="270"/>
      <c r="D14" s="270"/>
      <c r="E14" s="270"/>
      <c r="F14" s="270"/>
      <c r="G14" s="270"/>
      <c r="H14" s="270"/>
      <c r="I14" s="87">
        <v>10</v>
      </c>
      <c r="J14" s="9">
        <f>SUM(J5:J13)</f>
        <v>161245920</v>
      </c>
      <c r="K14" s="9">
        <f>SUM(K5:K13)</f>
        <v>169854332</v>
      </c>
      <c r="L14" s="91"/>
      <c r="M14" s="91"/>
    </row>
    <row r="15" spans="1:13" ht="12.75">
      <c r="A15" s="267" t="s">
        <v>267</v>
      </c>
      <c r="B15" s="268"/>
      <c r="C15" s="268"/>
      <c r="D15" s="268"/>
      <c r="E15" s="268"/>
      <c r="F15" s="268"/>
      <c r="G15" s="268"/>
      <c r="H15" s="268"/>
      <c r="I15" s="87">
        <v>11</v>
      </c>
      <c r="J15" s="10"/>
      <c r="K15" s="10"/>
      <c r="L15" s="91"/>
      <c r="M15" s="91"/>
    </row>
    <row r="16" spans="1:13" ht="12.75">
      <c r="A16" s="267" t="s">
        <v>268</v>
      </c>
      <c r="B16" s="268"/>
      <c r="C16" s="268"/>
      <c r="D16" s="268"/>
      <c r="E16" s="268"/>
      <c r="F16" s="268"/>
      <c r="G16" s="268"/>
      <c r="H16" s="268"/>
      <c r="I16" s="87">
        <v>12</v>
      </c>
      <c r="J16" s="10">
        <v>4930010</v>
      </c>
      <c r="K16" s="10">
        <v>727764</v>
      </c>
      <c r="L16" s="91"/>
      <c r="M16" s="91"/>
    </row>
    <row r="17" spans="1:13" ht="12.75">
      <c r="A17" s="267" t="s">
        <v>269</v>
      </c>
      <c r="B17" s="268"/>
      <c r="C17" s="268"/>
      <c r="D17" s="268"/>
      <c r="E17" s="268"/>
      <c r="F17" s="268"/>
      <c r="G17" s="268"/>
      <c r="H17" s="268"/>
      <c r="I17" s="87">
        <v>13</v>
      </c>
      <c r="J17" s="10"/>
      <c r="K17" s="10"/>
      <c r="L17" s="91"/>
      <c r="M17" s="91"/>
    </row>
    <row r="18" spans="1:13" ht="12.75">
      <c r="A18" s="267" t="s">
        <v>270</v>
      </c>
      <c r="B18" s="268"/>
      <c r="C18" s="268"/>
      <c r="D18" s="268"/>
      <c r="E18" s="268"/>
      <c r="F18" s="268"/>
      <c r="G18" s="268"/>
      <c r="H18" s="268"/>
      <c r="I18" s="87">
        <v>14</v>
      </c>
      <c r="J18" s="10"/>
      <c r="K18" s="10"/>
      <c r="L18" s="91"/>
      <c r="M18" s="91"/>
    </row>
    <row r="19" spans="1:13" ht="12.75">
      <c r="A19" s="267" t="s">
        <v>271</v>
      </c>
      <c r="B19" s="268"/>
      <c r="C19" s="268"/>
      <c r="D19" s="268"/>
      <c r="E19" s="268"/>
      <c r="F19" s="268"/>
      <c r="G19" s="268"/>
      <c r="H19" s="268"/>
      <c r="I19" s="87">
        <v>15</v>
      </c>
      <c r="J19" s="10"/>
      <c r="K19" s="10"/>
      <c r="L19" s="91"/>
      <c r="M19" s="91"/>
    </row>
    <row r="20" spans="1:13" ht="12.75">
      <c r="A20" s="267" t="s">
        <v>272</v>
      </c>
      <c r="B20" s="268"/>
      <c r="C20" s="268"/>
      <c r="D20" s="268"/>
      <c r="E20" s="268"/>
      <c r="F20" s="268"/>
      <c r="G20" s="268"/>
      <c r="H20" s="268"/>
      <c r="I20" s="87">
        <v>16</v>
      </c>
      <c r="J20" s="10">
        <v>50341178</v>
      </c>
      <c r="K20" s="10">
        <v>7880647</v>
      </c>
      <c r="L20" s="91"/>
      <c r="M20" s="91"/>
    </row>
    <row r="21" spans="1:13" ht="12.75">
      <c r="A21" s="269" t="s">
        <v>273</v>
      </c>
      <c r="B21" s="270"/>
      <c r="C21" s="270"/>
      <c r="D21" s="270"/>
      <c r="E21" s="270"/>
      <c r="F21" s="270"/>
      <c r="G21" s="270"/>
      <c r="H21" s="270"/>
      <c r="I21" s="87">
        <v>17</v>
      </c>
      <c r="J21" s="13">
        <f>+J20+J16</f>
        <v>55271188</v>
      </c>
      <c r="K21" s="13">
        <f>+K20+K16</f>
        <v>8608411</v>
      </c>
      <c r="L21" s="91"/>
      <c r="M21" s="91"/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3" ht="12.75">
      <c r="A23" s="271" t="s">
        <v>274</v>
      </c>
      <c r="B23" s="272"/>
      <c r="C23" s="272"/>
      <c r="D23" s="272"/>
      <c r="E23" s="272"/>
      <c r="F23" s="272"/>
      <c r="G23" s="272"/>
      <c r="H23" s="272"/>
      <c r="I23" s="88">
        <v>18</v>
      </c>
      <c r="J23" s="8"/>
      <c r="K23" s="8"/>
      <c r="L23" s="91"/>
      <c r="M23" s="91"/>
    </row>
    <row r="24" spans="1:13" ht="23.25" customHeight="1">
      <c r="A24" s="273" t="s">
        <v>275</v>
      </c>
      <c r="B24" s="274"/>
      <c r="C24" s="274"/>
      <c r="D24" s="274"/>
      <c r="E24" s="274"/>
      <c r="F24" s="274"/>
      <c r="G24" s="274"/>
      <c r="H24" s="274"/>
      <c r="I24" s="89">
        <v>19</v>
      </c>
      <c r="J24" s="13"/>
      <c r="K24" s="13"/>
      <c r="L24" s="91"/>
      <c r="M24" s="91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ht="12.75">
      <c r="K26" s="91"/>
    </row>
    <row r="27" ht="12.75">
      <c r="K27" s="91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1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 J7:J8 K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9:K10 K8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F32" sqref="F32"/>
    </sheetView>
  </sheetViews>
  <sheetFormatPr defaultColWidth="9.140625" defaultRowHeight="12.75"/>
  <sheetData>
    <row r="1" spans="1:10" ht="12.7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289" t="s">
        <v>276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2.75" customHeight="1">
      <c r="A4" s="290" t="s">
        <v>284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2.75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.7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2.7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5">
      <c r="A20" s="75"/>
      <c r="B20" s="75"/>
      <c r="C20" s="75"/>
      <c r="D20" s="75"/>
      <c r="E20" s="75"/>
      <c r="F20" s="75"/>
      <c r="G20" s="75"/>
      <c r="H20" s="75"/>
      <c r="I20" s="76"/>
      <c r="J20" s="75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5"/>
      <c r="J22" s="75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Granolio PK</cp:lastModifiedBy>
  <cp:lastPrinted>2015-04-30T12:53:46Z</cp:lastPrinted>
  <dcterms:created xsi:type="dcterms:W3CDTF">2008-10-17T11:51:54Z</dcterms:created>
  <dcterms:modified xsi:type="dcterms:W3CDTF">2016-04-29T14:07:13Z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