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<sst xmlns="http://schemas.openxmlformats.org/spreadsheetml/2006/main" count="351" uniqueCount="320">
  <si>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</si>
  <si>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</si>
  <si>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</si>
  <si>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</si>
  <si>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</si>
  <si>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</si>
  <si>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</si>
  <si>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</si>
  <si>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</si>
  <si>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</si>
  <si>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</si>
  <si>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</si>
  <si>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</si>
  <si>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</si>
  <si>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</si>
  <si>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</si>
  <si>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</si>
  <si>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</si>
  <si>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</si>
  <si>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</si>
  <si>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</si>
  <si>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</si>
  <si>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</si>
  <si>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</si>
  <si>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</si>
  <si>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</si>
  <si>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</si>
  <si>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</si>
  <si>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</si>
  <si>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</si>
  <si>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</si>
  <si>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</si>
  <si>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</si>
  <si>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</si>
  <si>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</si>
  <si>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</si>
  <si>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</si>
  <si>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</si>
  <si>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</si>
  <si>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</si>
  <si>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</si>
  <si>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</si>
  <si>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</si>
  <si>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</si>
  <si>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</si>
  <si>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</si>
  <si>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</si>
  <si>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</si>
  <si>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</si>
  <si>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</si>
  <si>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</si>
  <si>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</si>
  <si>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</si>
  <si>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</si>
  <si>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</si>
  <si>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</si>
  <si>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</si>
  <si>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</si>
  <si>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</si>
  <si>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</si>
  <si>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</si>
  <si>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</si>
  <si>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</si>
  <si>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</si>
  <si>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</si>
  <si>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</si>
  <si>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</si>
  <si>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</si>
  <si>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</si>
  <si>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</si>
  <si>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</si>
  <si>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</si>
  <si>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</si>
  <si>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</si>
  <si>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</si>
  <si>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</si>
  <si>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</si>
  <si>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</si>
  <si>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</si>
  <si>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</si>
  <si>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</si>
  <si>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</si>
  <si>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</si>
  <si>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</si>
  <si>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</si>
  <si>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</si>
  <si>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</si>
  <si>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</si>
  <si>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</si>
  <si>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</si>
  <si>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</si>
  <si>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</si>
  <si>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</si>
  <si>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</si>
  <si>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</si>
  <si>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</si>
  <si>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</si>
  <si>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</si>
  <si>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</si>
  <si>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</si>
  <si>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</si>
  <si>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</si>
  <si>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</si>
  <si>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</si>
  <si>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</si>
  <si>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</si>
  <si>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</si>
  <si>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</si>
  <si>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</si>
  <si>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</si>
  <si>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</si>
  <si>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</si>
  <si>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</si>
  <si>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</si>
  <si>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</si>
  <si>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</si>
  <si>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</si>
  <si>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</si>
  <si>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</si>
  <si>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</si>
  <si>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</si>
  <si>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</si>
  <si>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</si>
  <si>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</si>
  <si>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</si>
  <si>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</si>
  <si>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</si>
  <si>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</si>
  <si>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</si>
  <si>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</si>
  <si>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</si>
  <si>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</si>
  <si>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</si>
  <si>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</si>
  <si>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</si>
  <si>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</si>
  <si>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</si>
  <si>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</si>
  <si>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</si>
  <si>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</si>
  <si>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</si>
  <si>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</si>
  <si>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</si>
  <si>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</si>
  <si>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</si>
  <si>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</si>
  <si>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</si>
  <si>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</si>
  <si>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</si>
  <si>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</si>
  <si>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</si>
  <si>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</si>
  <si>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</si>
  <si>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</si>
  <si>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</si>
  <si>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</si>
  <si>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</si>
  <si>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</si>
  <si>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</si>
  <si>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</si>
  <si>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</si>
  <si>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</si>
  <si>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</si>
  <si>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</si>
  <si>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</si>
  <si>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</si>
  <si>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</si>
  <si>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</si>
  <si>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</si>
  <si>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</si>
  <si>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</si>
  <si>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</si>
  <si>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</si>
  <si>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</si>
  <si>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</si>
  <si>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</si>
  <si>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</si>
  <si>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</si>
  <si>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</si>
  <si>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</si>
  <si>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</si>
  <si>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</si>
  <si>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</si>
  <si>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</si>
  <si>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</si>
  <si>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</si>
  <si>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</si>
  <si>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</si>
  <si>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</si>
  <si>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</si>
  <si>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</si>
  <si>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</si>
  <si>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</si>
  <si>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</si>
  <si>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</si>
  <si>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</si>
  <si>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</si>
  <si>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</si>
  <si>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</si>
  <si>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</si>
  <si>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</si>
  <si>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</si>
  <si>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</si>
  <si>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</si>
  <si>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</si>
  <si>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</si>
  <si>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</si>
  <si>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</si>
  <si>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</si>
  <si>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</si>
  <si>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</si>
  <si>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</si>
  <si>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</si>
  <si>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</si>
  <si>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</si>
  <si>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</si>
  <si>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</si>
  <si>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</si>
  <si>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</si>
  <si>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</si>
  <si>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</si>
  <si>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</si>
  <si>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</si>
  <si>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</si>
  <si>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</si>
  <si>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</si>
  <si>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</si>
  <si>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</si>
  <si>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</si>
  <si>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</si>
  <si>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</si>
  <si>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</si>
  <si>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</si>
  <si>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</si>
  <si>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</si>
  <si>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</si>
  <si>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</si>
  <si>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</si>
  <si>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</si>
  <si>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</si>
  <si>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</si>
  <si>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</si>
  <si>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</si>
  <si>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</si>
  <si>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</si>
  <si>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</si>
  <si>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</si>
  <si>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</si>
  <si>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</si>
  <si>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</si>
  <si>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</si>
  <si>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</si>
  <si>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</si>
  <si>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</si>
  <si>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</si>
  <si>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</si>
  <si>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</si>
  <si>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</si>
  <si>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</si>
  <si>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</si>
  <si>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</si>
  <si>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</si>
  <si>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</si>
  <si>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</si>
  <si>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</si>
  <si>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</si>
  <si>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</si>
  <si>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</si>
  <si>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</si>
  <si>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</si>
  <si>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</si>
  <si>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</si>
  <si>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</si>
  <si>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</si>
  <si>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</si>
  <si>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</si>
  <si>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</si>
  <si>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</si>
  <si>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</si>
  <si>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</si>
  <si>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</si>
  <si>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</si>
  <si>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</si>
  <si>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</si>
  <si>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ZAGREB</t>
  </si>
  <si>
    <t>There were no changes in accounting policies in 2014.</t>
  </si>
  <si>
    <t>01244272</t>
  </si>
  <si>
    <t>080111595</t>
  </si>
  <si>
    <t>59064993527</t>
  </si>
  <si>
    <t>GRANOLIO d.d.</t>
  </si>
  <si>
    <t>Budmanijeva 3</t>
  </si>
  <si>
    <t>granolio@granolio.hr</t>
  </si>
  <si>
    <t>www.granolio.hr</t>
  </si>
  <si>
    <t>1061</t>
  </si>
  <si>
    <t>Hrvoje Filipović</t>
  </si>
  <si>
    <t>Obligator: GRANOLIO d.d</t>
  </si>
  <si>
    <t>JASENKA KORDIĆ</t>
  </si>
  <si>
    <t>(unosi se samo prezime i ime osobe za kontakt)</t>
  </si>
  <si>
    <t>01/6320261</t>
  </si>
  <si>
    <t>Telefaks:</t>
  </si>
  <si>
    <t>01/6320224</t>
  </si>
  <si>
    <t>jkordic@granolio.hr</t>
  </si>
  <si>
    <t>YES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</si>
  <si>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</si>
  <si>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</si>
  <si>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</si>
  <si>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</si>
  <si>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</si>
  <si>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</si>
  <si>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</si>
  <si>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</si>
  <si>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</si>
  <si>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</si>
  <si>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</si>
  <si>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</si>
  <si>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</si>
  <si>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</si>
  <si>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</si>
  <si>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as at 31.12.2015.</t>
  </si>
  <si>
    <t>for the period  01.01.2015. to 31.12.2015.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</si>
</sst>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24" borderId="13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24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24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24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24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24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0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/>
    </xf>
    <xf numFmtId="49" fontId="6" fillId="21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5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9" applyFont="1" applyFill="1" applyBorder="1" applyAlignment="1" applyProtection="1">
      <alignment vertical="center"/>
      <protection hidden="1"/>
    </xf>
    <xf numFmtId="0" fontId="13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21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3" fillId="0" borderId="0" xfId="59" applyFont="1" applyFill="1" applyAlignment="1" applyProtection="1">
      <alignment/>
      <protection hidden="1"/>
    </xf>
    <xf numFmtId="0" fontId="4" fillId="0" borderId="0" xfId="59" applyFont="1" applyAlignment="1" applyProtection="1">
      <alignment horizontal="left"/>
      <protection hidden="1"/>
    </xf>
    <xf numFmtId="49" fontId="3" fillId="24" borderId="17" xfId="56" applyNumberFormat="1" applyFont="1" applyFill="1" applyBorder="1" applyAlignment="1" applyProtection="1">
      <alignment horizontal="right" vertical="center"/>
      <protection hidden="1" locked="0"/>
    </xf>
    <xf numFmtId="3" fontId="3" fillId="24" borderId="17" xfId="59" applyNumberFormat="1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24" borderId="25" xfId="0" applyNumberFormat="1" applyFont="1" applyFill="1" applyBorder="1" applyAlignment="1" applyProtection="1">
      <alignment vertical="center"/>
      <protection hidden="1"/>
    </xf>
    <xf numFmtId="3" fontId="2" fillId="24" borderId="28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vertical="top" wrapText="1"/>
      <protection hidden="1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3" fillId="24" borderId="30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0" fontId="3" fillId="24" borderId="30" xfId="59" applyFont="1" applyFill="1" applyBorder="1" applyAlignment="1" applyProtection="1">
      <alignment horizontal="right" vertical="center"/>
      <protection hidden="1" locked="0"/>
    </xf>
    <xf numFmtId="0" fontId="3" fillId="24" borderId="23" xfId="59" applyFont="1" applyFill="1" applyBorder="1" applyAlignment="1" applyProtection="1">
      <alignment horizontal="right" vertical="center"/>
      <protection hidden="1" locked="0"/>
    </xf>
    <xf numFmtId="0" fontId="3" fillId="24" borderId="29" xfId="59" applyFont="1" applyFill="1" applyBorder="1" applyAlignment="1" applyProtection="1">
      <alignment horizontal="right" vertical="center"/>
      <protection hidden="1" locked="0"/>
    </xf>
    <xf numFmtId="49" fontId="3" fillId="24" borderId="30" xfId="59" applyNumberFormat="1" applyFont="1" applyFill="1" applyBorder="1" applyAlignment="1" applyProtection="1">
      <alignment horizontal="center" vertical="center"/>
      <protection hidden="1" locked="0"/>
    </xf>
    <xf numFmtId="49" fontId="3" fillId="24" borderId="29" xfId="59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9" applyFont="1" applyAlignment="1">
      <alignment/>
      <protection/>
    </xf>
    <xf numFmtId="3" fontId="33" fillId="0" borderId="31" xfId="0" applyNumberFormat="1" applyFont="1" applyBorder="1" applyAlignment="1">
      <alignment horizontal="right" wrapText="1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24" borderId="27" xfId="0" applyNumberFormat="1" applyFont="1" applyFill="1" applyBorder="1" applyAlignment="1" applyProtection="1">
      <alignment vertical="center"/>
      <protection hidden="1"/>
    </xf>
    <xf numFmtId="3" fontId="33" fillId="0" borderId="32" xfId="0" applyNumberFormat="1" applyFont="1" applyBorder="1" applyAlignment="1">
      <alignment horizontal="right" wrapText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1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1" xfId="59" applyFont="1" applyBorder="1" applyAlignment="1" applyProtection="1">
      <alignment horizontal="right"/>
      <protection hidden="1"/>
    </xf>
    <xf numFmtId="0" fontId="16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3" xfId="59" applyFont="1" applyBorder="1" applyAlignment="1" applyProtection="1">
      <alignment horizontal="center" vertical="top"/>
      <protection hidden="1"/>
    </xf>
    <xf numFmtId="0" fontId="4" fillId="0" borderId="33" xfId="59" applyFont="1" applyBorder="1" applyAlignment="1">
      <alignment horizontal="center"/>
      <protection/>
    </xf>
    <xf numFmtId="0" fontId="4" fillId="0" borderId="33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49" fontId="5" fillId="24" borderId="30" xfId="52" applyNumberFormat="1" applyFill="1" applyBorder="1" applyAlignment="1" applyProtection="1">
      <alignment horizontal="left" vertical="center"/>
      <protection hidden="1" locked="0"/>
    </xf>
    <xf numFmtId="49" fontId="3" fillId="0" borderId="23" xfId="59" applyNumberFormat="1" applyFont="1" applyBorder="1" applyAlignment="1" applyProtection="1">
      <alignment horizontal="left" vertical="center"/>
      <protection hidden="1" locked="0"/>
    </xf>
    <xf numFmtId="49" fontId="3" fillId="0" borderId="29" xfId="59" applyNumberFormat="1" applyFont="1" applyBorder="1" applyAlignment="1" applyProtection="1">
      <alignment horizontal="left" vertical="center"/>
      <protection hidden="1" locked="0"/>
    </xf>
    <xf numFmtId="49" fontId="3" fillId="24" borderId="30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0" fontId="4" fillId="0" borderId="29" xfId="56" applyFont="1" applyBorder="1" applyAlignment="1">
      <alignment horizontal="left" vertical="center"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1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1" xfId="59" applyFont="1" applyBorder="1" applyAlignment="1" applyProtection="1">
      <alignment horizontal="right" wrapText="1"/>
      <protection hidden="1"/>
    </xf>
    <xf numFmtId="49" fontId="3" fillId="24" borderId="3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49" fontId="3" fillId="24" borderId="3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0" fontId="3" fillId="24" borderId="30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1" fontId="3" fillId="24" borderId="30" xfId="56" applyNumberFormat="1" applyFont="1" applyFill="1" applyBorder="1" applyAlignment="1" applyProtection="1">
      <alignment horizontal="center" vertical="center"/>
      <protection hidden="1" locked="0"/>
    </xf>
    <xf numFmtId="1" fontId="3" fillId="24" borderId="29" xfId="56" applyNumberFormat="1" applyFont="1" applyFill="1" applyBorder="1" applyAlignment="1" applyProtection="1">
      <alignment horizontal="center" vertical="center"/>
      <protection hidden="1" locked="0"/>
    </xf>
    <xf numFmtId="0" fontId="5" fillId="24" borderId="30" xfId="52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0" borderId="23" xfId="59" applyFont="1" applyBorder="1" applyAlignment="1" applyProtection="1">
      <alignment horizontal="left" vertical="center"/>
      <protection hidden="1" locked="0"/>
    </xf>
    <xf numFmtId="49" fontId="3" fillId="24" borderId="30" xfId="59" applyNumberFormat="1" applyFont="1" applyFill="1" applyBorder="1" applyAlignment="1" applyProtection="1">
      <alignment horizontal="left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7" fillId="24" borderId="39" xfId="0" applyFont="1" applyFill="1" applyBorder="1" applyAlignment="1" applyProtection="1">
      <alignment vertical="center" wrapText="1"/>
      <protection hidden="1"/>
    </xf>
    <xf numFmtId="0" fontId="3" fillId="21" borderId="21" xfId="0" applyFont="1" applyFill="1" applyBorder="1" applyAlignment="1" applyProtection="1">
      <alignment horizontal="center" vertical="center" wrapText="1"/>
      <protection hidden="1"/>
    </xf>
    <xf numFmtId="0" fontId="3" fillId="21" borderId="40" xfId="0" applyFont="1" applyFill="1" applyBorder="1" applyAlignment="1" applyProtection="1">
      <alignment horizontal="center" vertical="center" wrapText="1"/>
      <protection hidden="1"/>
    </xf>
    <xf numFmtId="0" fontId="3" fillId="21" borderId="4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3" fillId="20" borderId="30" xfId="0" applyFont="1" applyFill="1" applyBorder="1" applyAlignment="1">
      <alignment horizontal="left" vertical="center" wrapText="1"/>
    </xf>
    <xf numFmtId="0" fontId="0" fillId="20" borderId="23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20" borderId="38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20" borderId="39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7" fillId="25" borderId="39" xfId="0" applyFont="1" applyFill="1" applyBorder="1" applyAlignment="1" applyProtection="1">
      <alignment vertical="center" wrapText="1"/>
      <protection hidden="1"/>
    </xf>
    <xf numFmtId="0" fontId="3" fillId="21" borderId="20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7" fillId="20" borderId="38" xfId="0" applyFont="1" applyFill="1" applyBorder="1" applyAlignment="1">
      <alignment vertical="center" wrapText="1"/>
    </xf>
    <xf numFmtId="0" fontId="7" fillId="20" borderId="3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26" borderId="37" xfId="0" applyFont="1" applyFill="1" applyBorder="1" applyAlignment="1">
      <alignment horizontal="left" vertical="center" wrapText="1"/>
    </xf>
    <xf numFmtId="0" fontId="3" fillId="26" borderId="38" xfId="0" applyFont="1" applyFill="1" applyBorder="1" applyAlignment="1">
      <alignment horizontal="left" vertical="center" wrapText="1"/>
    </xf>
    <xf numFmtId="0" fontId="0" fillId="26" borderId="38" xfId="0" applyFont="1" applyFill="1" applyBorder="1" applyAlignment="1">
      <alignment vertical="center" wrapText="1"/>
    </xf>
    <xf numFmtId="0" fontId="0" fillId="26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6" fillId="24" borderId="39" xfId="0" applyFont="1" applyFill="1" applyBorder="1" applyAlignment="1" applyProtection="1">
      <alignment vertical="center" wrapText="1"/>
      <protection hidden="1"/>
    </xf>
    <xf numFmtId="0" fontId="3" fillId="21" borderId="20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24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21" borderId="24" xfId="0" applyFont="1" applyFill="1" applyBorder="1" applyAlignment="1">
      <alignment horizontal="center" vertical="center" wrapText="1"/>
    </xf>
    <xf numFmtId="49" fontId="6" fillId="21" borderId="22" xfId="0" applyNumberFormat="1" applyFont="1" applyFill="1" applyBorder="1" applyAlignment="1">
      <alignment horizontal="center" vertical="center" wrapText="1"/>
    </xf>
    <xf numFmtId="0" fontId="10" fillId="0" borderId="0" xfId="64" applyFont="1" applyAlignment="1">
      <alignment/>
      <protection/>
    </xf>
    <xf numFmtId="0" fontId="14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115" zoomScaleNormal="115" zoomScaleSheetLayoutView="70" zoomScalePageLayoutView="0" workbookViewId="0" topLeftCell="A10">
      <selection activeCell="M24" sqref="M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37" t="s">
        <v>7</v>
      </c>
      <c r="B1" s="137"/>
      <c r="C1" s="137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7" t="s">
        <v>8</v>
      </c>
      <c r="B2" s="167"/>
      <c r="C2" s="167"/>
      <c r="D2" s="168"/>
      <c r="E2" s="18">
        <v>42005</v>
      </c>
      <c r="F2" s="19"/>
      <c r="G2" s="99" t="s">
        <v>278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.75">
      <c r="A4" s="169" t="s">
        <v>6</v>
      </c>
      <c r="B4" s="169"/>
      <c r="C4" s="169"/>
      <c r="D4" s="169"/>
      <c r="E4" s="169"/>
      <c r="F4" s="169"/>
      <c r="G4" s="169"/>
      <c r="H4" s="169"/>
      <c r="I4" s="169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46" t="s">
        <v>9</v>
      </c>
      <c r="B6" s="147"/>
      <c r="C6" s="173" t="s">
        <v>286</v>
      </c>
      <c r="D6" s="174"/>
      <c r="E6" s="170"/>
      <c r="F6" s="170"/>
      <c r="G6" s="170"/>
      <c r="H6" s="170"/>
      <c r="I6" s="32"/>
      <c r="J6" s="16"/>
      <c r="K6" s="16"/>
      <c r="L6" s="16"/>
    </row>
    <row r="7" spans="1:12" ht="12.75">
      <c r="A7" s="33"/>
      <c r="B7" s="33"/>
      <c r="C7" s="24"/>
      <c r="D7" s="24"/>
      <c r="E7" s="170"/>
      <c r="F7" s="170"/>
      <c r="G7" s="170"/>
      <c r="H7" s="170"/>
      <c r="I7" s="32"/>
      <c r="J7" s="16"/>
      <c r="K7" s="16"/>
      <c r="L7" s="16"/>
    </row>
    <row r="8" spans="1:12" ht="15.75" customHeight="1">
      <c r="A8" s="171" t="s">
        <v>10</v>
      </c>
      <c r="B8" s="172"/>
      <c r="C8" s="175" t="s">
        <v>287</v>
      </c>
      <c r="D8" s="176"/>
      <c r="E8" s="170"/>
      <c r="F8" s="170"/>
      <c r="G8" s="170"/>
      <c r="H8" s="170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64" t="s">
        <v>11</v>
      </c>
      <c r="B10" s="165"/>
      <c r="C10" s="175" t="s">
        <v>288</v>
      </c>
      <c r="D10" s="176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6"/>
      <c r="B11" s="166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46" t="s">
        <v>12</v>
      </c>
      <c r="B12" s="147"/>
      <c r="C12" s="177" t="s">
        <v>289</v>
      </c>
      <c r="D12" s="178"/>
      <c r="E12" s="178"/>
      <c r="F12" s="178"/>
      <c r="G12" s="178"/>
      <c r="H12" s="178"/>
      <c r="I12" s="160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46" t="s">
        <v>13</v>
      </c>
      <c r="B14" s="147"/>
      <c r="C14" s="179">
        <v>10000</v>
      </c>
      <c r="D14" s="180"/>
      <c r="E14" s="24"/>
      <c r="F14" s="177" t="s">
        <v>284</v>
      </c>
      <c r="G14" s="178"/>
      <c r="H14" s="178"/>
      <c r="I14" s="160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46" t="s">
        <v>14</v>
      </c>
      <c r="B16" s="147"/>
      <c r="C16" s="177" t="s">
        <v>290</v>
      </c>
      <c r="D16" s="178"/>
      <c r="E16" s="178"/>
      <c r="F16" s="178"/>
      <c r="G16" s="178"/>
      <c r="H16" s="178"/>
      <c r="I16" s="160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46" t="s">
        <v>15</v>
      </c>
      <c r="B18" s="147"/>
      <c r="C18" s="181" t="s">
        <v>291</v>
      </c>
      <c r="D18" s="182"/>
      <c r="E18" s="182"/>
      <c r="F18" s="182"/>
      <c r="G18" s="182"/>
      <c r="H18" s="182"/>
      <c r="I18" s="183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46" t="s">
        <v>16</v>
      </c>
      <c r="B20" s="147"/>
      <c r="C20" s="181" t="s">
        <v>292</v>
      </c>
      <c r="D20" s="182"/>
      <c r="E20" s="182"/>
      <c r="F20" s="182"/>
      <c r="G20" s="182"/>
      <c r="H20" s="182"/>
      <c r="I20" s="183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46" t="s">
        <v>17</v>
      </c>
      <c r="B22" s="147"/>
      <c r="C22" s="37">
        <v>133</v>
      </c>
      <c r="D22" s="129" t="s">
        <v>284</v>
      </c>
      <c r="E22" s="126"/>
      <c r="F22" s="127"/>
      <c r="G22" s="186"/>
      <c r="H22" s="187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46" t="s">
        <v>18</v>
      </c>
      <c r="B24" s="147"/>
      <c r="C24" s="37">
        <v>21</v>
      </c>
      <c r="D24" s="129" t="s">
        <v>284</v>
      </c>
      <c r="E24" s="126"/>
      <c r="F24" s="126"/>
      <c r="G24" s="127"/>
      <c r="H24" s="31" t="s">
        <v>20</v>
      </c>
      <c r="I24" s="106">
        <v>471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36"/>
      <c r="J25" s="16"/>
      <c r="K25" s="16"/>
      <c r="L25" s="16"/>
    </row>
    <row r="26" spans="1:12" ht="12.75">
      <c r="A26" s="122" t="s">
        <v>19</v>
      </c>
      <c r="B26" s="147"/>
      <c r="C26" s="40" t="s">
        <v>302</v>
      </c>
      <c r="D26" s="41"/>
      <c r="E26" s="16"/>
      <c r="F26" s="42"/>
      <c r="G26" s="146" t="s">
        <v>22</v>
      </c>
      <c r="H26" s="147"/>
      <c r="I26" s="105" t="s">
        <v>293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8" t="s">
        <v>23</v>
      </c>
      <c r="B28" s="189"/>
      <c r="C28" s="190"/>
      <c r="D28" s="190"/>
      <c r="E28" s="191"/>
      <c r="F28" s="192"/>
      <c r="G28" s="192"/>
      <c r="H28" s="123" t="s">
        <v>24</v>
      </c>
      <c r="I28" s="123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32" t="s">
        <v>303</v>
      </c>
      <c r="B30" s="133"/>
      <c r="C30" s="133"/>
      <c r="D30" s="134"/>
      <c r="E30" s="132" t="s">
        <v>284</v>
      </c>
      <c r="F30" s="133"/>
      <c r="G30" s="134"/>
      <c r="H30" s="135" t="s">
        <v>304</v>
      </c>
      <c r="I30" s="136"/>
      <c r="J30" s="16"/>
      <c r="K30" s="16"/>
      <c r="L30" s="16"/>
    </row>
    <row r="31" spans="1:12" ht="12.75">
      <c r="A31" s="107"/>
      <c r="B31" s="107"/>
      <c r="C31" s="108"/>
      <c r="D31" s="125"/>
      <c r="E31" s="125"/>
      <c r="F31" s="125"/>
      <c r="G31" s="125"/>
      <c r="H31" s="39"/>
      <c r="I31" s="111"/>
      <c r="J31" s="16"/>
      <c r="K31" s="16"/>
      <c r="L31" s="16"/>
    </row>
    <row r="32" spans="1:12" ht="12.75">
      <c r="A32" s="132" t="s">
        <v>305</v>
      </c>
      <c r="B32" s="133"/>
      <c r="C32" s="133"/>
      <c r="D32" s="134"/>
      <c r="E32" s="132" t="s">
        <v>306</v>
      </c>
      <c r="F32" s="133"/>
      <c r="G32" s="134"/>
      <c r="H32" s="135" t="s">
        <v>307</v>
      </c>
      <c r="I32" s="136"/>
      <c r="J32" s="16"/>
      <c r="K32" s="16"/>
      <c r="L32" s="16"/>
    </row>
    <row r="33" spans="1:12" ht="12.75">
      <c r="A33" s="107"/>
      <c r="B33" s="107"/>
      <c r="C33" s="108"/>
      <c r="D33" s="109"/>
      <c r="E33" s="109"/>
      <c r="F33" s="109"/>
      <c r="G33" s="110"/>
      <c r="H33" s="39"/>
      <c r="I33" s="112"/>
      <c r="J33" s="16"/>
      <c r="K33" s="16"/>
      <c r="L33" s="16"/>
    </row>
    <row r="34" spans="1:12" ht="12.75">
      <c r="A34" s="132" t="s">
        <v>308</v>
      </c>
      <c r="B34" s="133"/>
      <c r="C34" s="133"/>
      <c r="D34" s="134"/>
      <c r="E34" s="132" t="s">
        <v>309</v>
      </c>
      <c r="F34" s="133"/>
      <c r="G34" s="134"/>
      <c r="H34" s="135" t="s">
        <v>310</v>
      </c>
      <c r="I34" s="136"/>
      <c r="J34" s="16"/>
      <c r="K34" s="16"/>
      <c r="L34" s="16"/>
    </row>
    <row r="35" spans="1:12" ht="12.75">
      <c r="A35" s="107"/>
      <c r="B35" s="107"/>
      <c r="C35" s="108"/>
      <c r="D35" s="109"/>
      <c r="E35" s="109"/>
      <c r="F35" s="109"/>
      <c r="G35" s="110"/>
      <c r="H35" s="39"/>
      <c r="I35" s="112"/>
      <c r="J35" s="16"/>
      <c r="K35" s="16"/>
      <c r="L35" s="16"/>
    </row>
    <row r="36" spans="1:12" ht="12.75">
      <c r="A36" s="132" t="s">
        <v>311</v>
      </c>
      <c r="B36" s="133"/>
      <c r="C36" s="133"/>
      <c r="D36" s="134"/>
      <c r="E36" s="132" t="s">
        <v>306</v>
      </c>
      <c r="F36" s="133"/>
      <c r="G36" s="134"/>
      <c r="H36" s="135" t="s">
        <v>312</v>
      </c>
      <c r="I36" s="136"/>
      <c r="J36" s="16"/>
      <c r="K36" s="16"/>
      <c r="L36" s="16"/>
    </row>
    <row r="37" spans="1:12" ht="12.75">
      <c r="A37" s="113"/>
      <c r="B37" s="113"/>
      <c r="C37" s="163"/>
      <c r="D37" s="163"/>
      <c r="E37" s="39"/>
      <c r="F37" s="163"/>
      <c r="G37" s="163"/>
      <c r="H37" s="39"/>
      <c r="I37" s="39"/>
      <c r="J37" s="16"/>
      <c r="K37" s="16"/>
      <c r="L37" s="16"/>
    </row>
    <row r="38" spans="1:12" ht="12.75">
      <c r="A38" s="132" t="s">
        <v>313</v>
      </c>
      <c r="B38" s="133"/>
      <c r="C38" s="133"/>
      <c r="D38" s="134"/>
      <c r="E38" s="132" t="s">
        <v>314</v>
      </c>
      <c r="F38" s="133"/>
      <c r="G38" s="134"/>
      <c r="H38" s="135" t="s">
        <v>315</v>
      </c>
      <c r="I38" s="136"/>
      <c r="J38" s="16"/>
      <c r="K38" s="16"/>
      <c r="L38" s="16"/>
    </row>
    <row r="39" spans="1:12" ht="12.75">
      <c r="A39" s="113"/>
      <c r="B39" s="113"/>
      <c r="C39" s="114"/>
      <c r="D39" s="115"/>
      <c r="E39" s="39"/>
      <c r="F39" s="114"/>
      <c r="G39" s="115"/>
      <c r="H39" s="39"/>
      <c r="I39" s="39"/>
      <c r="J39" s="16"/>
      <c r="K39" s="16"/>
      <c r="L39" s="16"/>
    </row>
    <row r="40" spans="1:12" ht="12.75">
      <c r="A40" s="132" t="s">
        <v>316</v>
      </c>
      <c r="B40" s="133"/>
      <c r="C40" s="133"/>
      <c r="D40" s="134"/>
      <c r="E40" s="132" t="s">
        <v>314</v>
      </c>
      <c r="F40" s="133"/>
      <c r="G40" s="134"/>
      <c r="H40" s="135" t="s">
        <v>317</v>
      </c>
      <c r="I40" s="136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44" t="s">
        <v>25</v>
      </c>
      <c r="B44" s="145"/>
      <c r="C44" s="135"/>
      <c r="D44" s="128"/>
      <c r="E44" s="25"/>
      <c r="F44" s="129"/>
      <c r="G44" s="130"/>
      <c r="H44" s="130"/>
      <c r="I44" s="131"/>
      <c r="J44" s="16"/>
      <c r="K44" s="16"/>
      <c r="L44" s="16"/>
    </row>
    <row r="45" spans="1:12" ht="12.75">
      <c r="A45" s="45"/>
      <c r="B45" s="45"/>
      <c r="C45" s="161"/>
      <c r="D45" s="124"/>
      <c r="E45" s="24"/>
      <c r="F45" s="161"/>
      <c r="G45" s="162"/>
      <c r="H45" s="53"/>
      <c r="I45" s="53"/>
      <c r="J45" s="16"/>
      <c r="K45" s="16"/>
      <c r="L45" s="16"/>
    </row>
    <row r="46" spans="1:12" ht="12.75">
      <c r="A46" s="144" t="s">
        <v>26</v>
      </c>
      <c r="B46" s="145"/>
      <c r="C46" s="129" t="s">
        <v>296</v>
      </c>
      <c r="D46" s="184"/>
      <c r="E46" s="184"/>
      <c r="F46" s="184"/>
      <c r="G46" s="184"/>
      <c r="H46" s="184"/>
      <c r="I46" s="184"/>
      <c r="J46" s="16"/>
      <c r="K46" s="16"/>
      <c r="L46" s="16"/>
    </row>
    <row r="47" spans="1:12" ht="12.75">
      <c r="A47" s="33"/>
      <c r="B47" s="33"/>
      <c r="C47" s="119" t="s">
        <v>297</v>
      </c>
      <c r="D47" s="42"/>
      <c r="E47" s="42"/>
      <c r="F47" s="42"/>
      <c r="G47" s="42"/>
      <c r="H47" s="42"/>
      <c r="I47" s="42"/>
      <c r="J47" s="16"/>
      <c r="K47" s="16"/>
      <c r="L47" s="16"/>
    </row>
    <row r="48" spans="1:12" ht="12.75">
      <c r="A48" s="144" t="s">
        <v>27</v>
      </c>
      <c r="B48" s="145"/>
      <c r="C48" s="185" t="s">
        <v>298</v>
      </c>
      <c r="D48" s="156"/>
      <c r="E48" s="157"/>
      <c r="F48" s="42"/>
      <c r="G48" s="120" t="s">
        <v>299</v>
      </c>
      <c r="H48" s="185" t="s">
        <v>300</v>
      </c>
      <c r="I48" s="157"/>
      <c r="J48" s="16"/>
      <c r="K48" s="16"/>
      <c r="L48" s="16"/>
    </row>
    <row r="49" spans="1:12" ht="12.75">
      <c r="A49" s="33"/>
      <c r="B49" s="33"/>
      <c r="C49" s="119"/>
      <c r="D49" s="42"/>
      <c r="E49" s="42"/>
      <c r="F49" s="42"/>
      <c r="G49" s="42"/>
      <c r="H49" s="42"/>
      <c r="I49" s="42"/>
      <c r="J49" s="16"/>
      <c r="K49" s="16"/>
      <c r="L49" s="16"/>
    </row>
    <row r="50" spans="1:12" ht="12.75">
      <c r="A50" s="144" t="s">
        <v>29</v>
      </c>
      <c r="B50" s="145"/>
      <c r="C50" s="155" t="s">
        <v>301</v>
      </c>
      <c r="D50" s="156"/>
      <c r="E50" s="156"/>
      <c r="F50" s="156"/>
      <c r="G50" s="156"/>
      <c r="H50" s="156"/>
      <c r="I50" s="157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46" t="s">
        <v>30</v>
      </c>
      <c r="B52" s="147"/>
      <c r="C52" s="158" t="s">
        <v>294</v>
      </c>
      <c r="D52" s="159"/>
      <c r="E52" s="159"/>
      <c r="F52" s="159"/>
      <c r="G52" s="159"/>
      <c r="H52" s="159"/>
      <c r="I52" s="160"/>
      <c r="J52" s="16"/>
      <c r="K52" s="16"/>
      <c r="L52" s="16"/>
    </row>
    <row r="53" spans="1:12" ht="12.75">
      <c r="A53" s="54"/>
      <c r="B53" s="54"/>
      <c r="C53" s="150" t="s">
        <v>28</v>
      </c>
      <c r="D53" s="150"/>
      <c r="E53" s="150"/>
      <c r="F53" s="150"/>
      <c r="G53" s="150"/>
      <c r="H53" s="150"/>
      <c r="I53" s="56"/>
      <c r="J53" s="16"/>
      <c r="K53" s="16"/>
      <c r="L53" s="16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6"/>
      <c r="K54" s="16"/>
      <c r="L54" s="16"/>
    </row>
    <row r="55" spans="1:12" ht="12.75">
      <c r="A55" s="54"/>
      <c r="B55" s="148" t="s">
        <v>31</v>
      </c>
      <c r="C55" s="149"/>
      <c r="D55" s="149"/>
      <c r="E55" s="149"/>
      <c r="F55" s="95"/>
      <c r="G55" s="95"/>
      <c r="H55" s="91"/>
      <c r="I55" s="91"/>
      <c r="J55" s="16"/>
      <c r="K55" s="16"/>
      <c r="L55" s="16"/>
    </row>
    <row r="56" spans="1:12" ht="12.75">
      <c r="A56" s="54"/>
      <c r="B56" s="96" t="s">
        <v>283</v>
      </c>
      <c r="C56" s="97"/>
      <c r="D56" s="97"/>
      <c r="E56" s="97"/>
      <c r="F56" s="97"/>
      <c r="G56" s="97"/>
      <c r="H56" s="154"/>
      <c r="I56" s="154"/>
      <c r="J56" s="16"/>
      <c r="K56" s="16"/>
      <c r="L56" s="16"/>
    </row>
    <row r="57" spans="1:12" ht="12.75">
      <c r="A57" s="54"/>
      <c r="B57" s="96" t="s">
        <v>282</v>
      </c>
      <c r="C57" s="97"/>
      <c r="D57" s="97"/>
      <c r="E57" s="97"/>
      <c r="F57" s="97"/>
      <c r="G57" s="97"/>
      <c r="H57" s="154"/>
      <c r="I57" s="154"/>
      <c r="J57" s="16"/>
      <c r="K57" s="16"/>
      <c r="L57" s="16"/>
    </row>
    <row r="58" spans="1:12" ht="12.75">
      <c r="A58" s="54"/>
      <c r="B58" s="96" t="s">
        <v>281</v>
      </c>
      <c r="C58" s="97"/>
      <c r="D58" s="97"/>
      <c r="E58" s="97"/>
      <c r="F58" s="97"/>
      <c r="G58" s="97"/>
      <c r="H58" s="154"/>
      <c r="I58" s="154"/>
      <c r="J58" s="16"/>
      <c r="K58" s="16"/>
      <c r="L58" s="16"/>
    </row>
    <row r="59" spans="1:12" ht="12.75">
      <c r="A59" s="54"/>
      <c r="B59" s="96" t="s">
        <v>279</v>
      </c>
      <c r="C59" s="103"/>
      <c r="D59" s="103"/>
      <c r="E59" s="103"/>
      <c r="F59" s="103"/>
      <c r="G59" s="103"/>
      <c r="H59" s="154"/>
      <c r="I59" s="154"/>
      <c r="J59" s="16"/>
      <c r="K59" s="16"/>
      <c r="L59" s="16"/>
    </row>
    <row r="60" spans="1:12" ht="12.75">
      <c r="A60" s="54"/>
      <c r="B60" s="96" t="s">
        <v>280</v>
      </c>
      <c r="C60" s="103"/>
      <c r="D60" s="103"/>
      <c r="E60" s="103"/>
      <c r="F60" s="103"/>
      <c r="G60" s="103"/>
      <c r="H60" s="154"/>
      <c r="I60" s="154"/>
      <c r="J60" s="16"/>
      <c r="K60" s="16"/>
      <c r="L60" s="16"/>
    </row>
    <row r="61" spans="1:12" ht="12.75">
      <c r="A61" s="54"/>
      <c r="B61" s="104"/>
      <c r="C61" s="55"/>
      <c r="D61" s="55"/>
      <c r="E61" s="55"/>
      <c r="F61" s="55"/>
      <c r="G61" s="55"/>
      <c r="H61" s="55"/>
      <c r="I61" s="56"/>
      <c r="J61" s="16"/>
      <c r="K61" s="16"/>
      <c r="L61" s="16"/>
    </row>
    <row r="62" spans="1:12" ht="13.5" thickBot="1">
      <c r="A62" s="57" t="s">
        <v>2</v>
      </c>
      <c r="B62" s="25"/>
      <c r="C62" s="25"/>
      <c r="D62" s="25"/>
      <c r="E62" s="25"/>
      <c r="F62" s="25"/>
      <c r="G62" s="58"/>
      <c r="H62" s="59"/>
      <c r="I62" s="58"/>
      <c r="J62" s="16"/>
      <c r="K62" s="16"/>
      <c r="L62" s="16"/>
    </row>
    <row r="63" spans="1:12" ht="12.75">
      <c r="A63" s="25"/>
      <c r="B63" s="25"/>
      <c r="C63" s="25"/>
      <c r="D63" s="25"/>
      <c r="E63" s="54" t="s">
        <v>3</v>
      </c>
      <c r="F63" s="16"/>
      <c r="G63" s="151" t="s">
        <v>32</v>
      </c>
      <c r="H63" s="152"/>
      <c r="I63" s="153"/>
      <c r="J63" s="16"/>
      <c r="K63" s="16"/>
      <c r="L63" s="16"/>
    </row>
    <row r="64" spans="1:12" ht="12.75">
      <c r="A64" s="60"/>
      <c r="B64" s="60"/>
      <c r="C64" s="30"/>
      <c r="D64" s="30"/>
      <c r="E64" s="30"/>
      <c r="F64" s="30"/>
      <c r="G64" s="142"/>
      <c r="H64" s="143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1">
    <mergeCell ref="A18:B18"/>
    <mergeCell ref="C48:E48"/>
    <mergeCell ref="H48:I48"/>
    <mergeCell ref="G22:H22"/>
    <mergeCell ref="G26:H26"/>
    <mergeCell ref="A28:D28"/>
    <mergeCell ref="E28:G28"/>
    <mergeCell ref="C16:I16"/>
    <mergeCell ref="C18:I18"/>
    <mergeCell ref="C20:I20"/>
    <mergeCell ref="C46:I46"/>
    <mergeCell ref="C8:D8"/>
    <mergeCell ref="C10:D10"/>
    <mergeCell ref="C12:I12"/>
    <mergeCell ref="C14:D14"/>
    <mergeCell ref="F14:I14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E32:G32"/>
    <mergeCell ref="H32:I32"/>
    <mergeCell ref="A24:B24"/>
    <mergeCell ref="D24:G24"/>
    <mergeCell ref="A26:B26"/>
    <mergeCell ref="H28:I28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2:D32"/>
    <mergeCell ref="A48:B48"/>
    <mergeCell ref="A1:C1"/>
    <mergeCell ref="A46:B46"/>
    <mergeCell ref="A44:B44"/>
    <mergeCell ref="C44:D44"/>
    <mergeCell ref="C45:D45"/>
    <mergeCell ref="A30:D30"/>
    <mergeCell ref="A20:B20"/>
    <mergeCell ref="A22:B22"/>
    <mergeCell ref="D22:F22"/>
    <mergeCell ref="H38:I38"/>
    <mergeCell ref="A36:D36"/>
    <mergeCell ref="E36:G36"/>
    <mergeCell ref="H36:I36"/>
    <mergeCell ref="F45:G45"/>
    <mergeCell ref="C37:D37"/>
    <mergeCell ref="F37:G37"/>
    <mergeCell ref="A38:D38"/>
    <mergeCell ref="E38:G38"/>
    <mergeCell ref="F44:I44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="130" zoomScaleNormal="130" zoomScaleSheetLayoutView="110" zoomScalePageLayoutView="0" workbookViewId="0" topLeftCell="A48">
      <selection activeCell="J126" sqref="J126:K127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02" t="s">
        <v>33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318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7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>
      <c r="A4" s="209" t="s">
        <v>295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3" customHeight="1" thickBot="1">
      <c r="A5" s="212" t="s">
        <v>34</v>
      </c>
      <c r="B5" s="213"/>
      <c r="C5" s="213"/>
      <c r="D5" s="213"/>
      <c r="E5" s="213"/>
      <c r="F5" s="213"/>
      <c r="G5" s="213"/>
      <c r="H5" s="214"/>
      <c r="I5" s="62" t="s">
        <v>35</v>
      </c>
      <c r="J5" s="63" t="s">
        <v>36</v>
      </c>
      <c r="K5" s="64" t="s">
        <v>37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66">
        <v>2</v>
      </c>
      <c r="J6" s="65">
        <v>3</v>
      </c>
      <c r="K6" s="65">
        <v>4</v>
      </c>
    </row>
    <row r="7" spans="1:11" ht="11.25" customHeight="1">
      <c r="A7" s="216" t="s">
        <v>39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196" t="s">
        <v>38</v>
      </c>
      <c r="B8" s="197"/>
      <c r="C8" s="197"/>
      <c r="D8" s="197"/>
      <c r="E8" s="197"/>
      <c r="F8" s="197"/>
      <c r="G8" s="197"/>
      <c r="H8" s="198"/>
      <c r="I8" s="6">
        <v>1</v>
      </c>
      <c r="J8" s="8"/>
      <c r="K8" s="8"/>
    </row>
    <row r="9" spans="1:13" ht="12.75">
      <c r="A9" s="199" t="s">
        <v>40</v>
      </c>
      <c r="B9" s="200"/>
      <c r="C9" s="200"/>
      <c r="D9" s="200"/>
      <c r="E9" s="200"/>
      <c r="F9" s="200"/>
      <c r="G9" s="200"/>
      <c r="H9" s="201"/>
      <c r="I9" s="4">
        <v>2</v>
      </c>
      <c r="J9" s="9">
        <f>J10+J17+J27+J36+J40</f>
        <v>612224195</v>
      </c>
      <c r="K9" s="9">
        <f>K10+K17+K27+K36+K40</f>
        <v>596406027</v>
      </c>
      <c r="L9" s="93"/>
      <c r="M9" s="93"/>
    </row>
    <row r="10" spans="1:13" ht="12.75">
      <c r="A10" s="193" t="s">
        <v>41</v>
      </c>
      <c r="B10" s="194"/>
      <c r="C10" s="194"/>
      <c r="D10" s="194"/>
      <c r="E10" s="194"/>
      <c r="F10" s="194"/>
      <c r="G10" s="194"/>
      <c r="H10" s="195"/>
      <c r="I10" s="4">
        <v>3</v>
      </c>
      <c r="J10" s="9">
        <f>SUM(J11:J16)</f>
        <v>190426725</v>
      </c>
      <c r="K10" s="9">
        <f>SUM(K11:K16)</f>
        <v>188875484</v>
      </c>
      <c r="L10" s="93"/>
      <c r="M10" s="93"/>
    </row>
    <row r="11" spans="1:13" ht="12.75">
      <c r="A11" s="193" t="s">
        <v>42</v>
      </c>
      <c r="B11" s="194"/>
      <c r="C11" s="194"/>
      <c r="D11" s="194"/>
      <c r="E11" s="194"/>
      <c r="F11" s="194"/>
      <c r="G11" s="194"/>
      <c r="H11" s="195"/>
      <c r="I11" s="4">
        <v>4</v>
      </c>
      <c r="J11" s="10"/>
      <c r="K11" s="10"/>
      <c r="L11" s="93"/>
      <c r="M11" s="93"/>
    </row>
    <row r="12" spans="1:13" ht="12.75">
      <c r="A12" s="193" t="s">
        <v>43</v>
      </c>
      <c r="B12" s="194"/>
      <c r="C12" s="194"/>
      <c r="D12" s="194"/>
      <c r="E12" s="194"/>
      <c r="F12" s="194"/>
      <c r="G12" s="194"/>
      <c r="H12" s="195"/>
      <c r="I12" s="4">
        <v>5</v>
      </c>
      <c r="J12" s="10">
        <v>121019486</v>
      </c>
      <c r="K12" s="10">
        <v>121134245</v>
      </c>
      <c r="L12" s="93"/>
      <c r="M12" s="93"/>
    </row>
    <row r="13" spans="1:13" ht="12.75">
      <c r="A13" s="193" t="s">
        <v>0</v>
      </c>
      <c r="B13" s="194"/>
      <c r="C13" s="194"/>
      <c r="D13" s="194"/>
      <c r="E13" s="194"/>
      <c r="F13" s="194"/>
      <c r="G13" s="194"/>
      <c r="H13" s="195"/>
      <c r="I13" s="4">
        <v>6</v>
      </c>
      <c r="J13" s="10">
        <v>60379072</v>
      </c>
      <c r="K13" s="10">
        <v>60379072</v>
      </c>
      <c r="L13" s="93"/>
      <c r="M13" s="93"/>
    </row>
    <row r="14" spans="1:13" ht="12.75">
      <c r="A14" s="193" t="s">
        <v>44</v>
      </c>
      <c r="B14" s="194"/>
      <c r="C14" s="194"/>
      <c r="D14" s="194"/>
      <c r="E14" s="194"/>
      <c r="F14" s="194"/>
      <c r="G14" s="194"/>
      <c r="H14" s="195"/>
      <c r="I14" s="4">
        <v>7</v>
      </c>
      <c r="J14" s="10"/>
      <c r="K14" s="10"/>
      <c r="L14" s="93"/>
      <c r="M14" s="93"/>
    </row>
    <row r="15" spans="1:13" ht="12.75">
      <c r="A15" s="193" t="s">
        <v>45</v>
      </c>
      <c r="B15" s="194"/>
      <c r="C15" s="194"/>
      <c r="D15" s="194"/>
      <c r="E15" s="194"/>
      <c r="F15" s="194"/>
      <c r="G15" s="194"/>
      <c r="H15" s="195"/>
      <c r="I15" s="4">
        <v>8</v>
      </c>
      <c r="J15" s="10"/>
      <c r="K15" s="10"/>
      <c r="L15" s="93"/>
      <c r="M15" s="93"/>
    </row>
    <row r="16" spans="1:13" ht="12.75">
      <c r="A16" s="193" t="s">
        <v>46</v>
      </c>
      <c r="B16" s="194"/>
      <c r="C16" s="194"/>
      <c r="D16" s="194"/>
      <c r="E16" s="194"/>
      <c r="F16" s="194"/>
      <c r="G16" s="194"/>
      <c r="H16" s="195"/>
      <c r="I16" s="4">
        <v>9</v>
      </c>
      <c r="J16" s="10">
        <v>9028167</v>
      </c>
      <c r="K16" s="10">
        <v>7362167</v>
      </c>
      <c r="L16" s="93"/>
      <c r="M16" s="93"/>
    </row>
    <row r="17" spans="1:13" ht="12.75">
      <c r="A17" s="193" t="s">
        <v>47</v>
      </c>
      <c r="B17" s="194"/>
      <c r="C17" s="194"/>
      <c r="D17" s="194"/>
      <c r="E17" s="194"/>
      <c r="F17" s="194"/>
      <c r="G17" s="194"/>
      <c r="H17" s="195"/>
      <c r="I17" s="4">
        <v>10</v>
      </c>
      <c r="J17" s="9">
        <f>SUM(J18:J26)</f>
        <v>389306482</v>
      </c>
      <c r="K17" s="9">
        <f>SUM(K18:K26)</f>
        <v>377614949</v>
      </c>
      <c r="L17" s="93"/>
      <c r="M17" s="93"/>
    </row>
    <row r="18" spans="1:13" ht="12.75">
      <c r="A18" s="193" t="s">
        <v>48</v>
      </c>
      <c r="B18" s="194"/>
      <c r="C18" s="194"/>
      <c r="D18" s="194"/>
      <c r="E18" s="194"/>
      <c r="F18" s="194"/>
      <c r="G18" s="194"/>
      <c r="H18" s="195"/>
      <c r="I18" s="4">
        <v>11</v>
      </c>
      <c r="J18" s="10">
        <v>27383164</v>
      </c>
      <c r="K18" s="10">
        <v>27362704</v>
      </c>
      <c r="L18" s="93"/>
      <c r="M18" s="93"/>
    </row>
    <row r="19" spans="1:13" ht="12.75">
      <c r="A19" s="193" t="s">
        <v>49</v>
      </c>
      <c r="B19" s="194"/>
      <c r="C19" s="194"/>
      <c r="D19" s="194"/>
      <c r="E19" s="194"/>
      <c r="F19" s="194"/>
      <c r="G19" s="194"/>
      <c r="H19" s="195"/>
      <c r="I19" s="4">
        <v>12</v>
      </c>
      <c r="J19" s="10">
        <v>243601672</v>
      </c>
      <c r="K19" s="10">
        <v>234107824</v>
      </c>
      <c r="L19" s="93"/>
      <c r="M19" s="93"/>
    </row>
    <row r="20" spans="1:13" ht="12.75">
      <c r="A20" s="193" t="s">
        <v>50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0">
        <v>78763853</v>
      </c>
      <c r="K20" s="10">
        <v>73907486</v>
      </c>
      <c r="L20" s="93"/>
      <c r="M20" s="93"/>
    </row>
    <row r="21" spans="1:13" ht="12.75">
      <c r="A21" s="193" t="s">
        <v>51</v>
      </c>
      <c r="B21" s="194"/>
      <c r="C21" s="194"/>
      <c r="D21" s="194"/>
      <c r="E21" s="194"/>
      <c r="F21" s="194"/>
      <c r="G21" s="194"/>
      <c r="H21" s="195"/>
      <c r="I21" s="4">
        <v>14</v>
      </c>
      <c r="J21" s="10">
        <v>3821421</v>
      </c>
      <c r="K21" s="10">
        <v>3051261</v>
      </c>
      <c r="L21" s="93"/>
      <c r="M21" s="93"/>
    </row>
    <row r="22" spans="1:13" ht="12.75">
      <c r="A22" s="193" t="s">
        <v>52</v>
      </c>
      <c r="B22" s="194"/>
      <c r="C22" s="194"/>
      <c r="D22" s="194"/>
      <c r="E22" s="194"/>
      <c r="F22" s="194"/>
      <c r="G22" s="194"/>
      <c r="H22" s="195"/>
      <c r="I22" s="4">
        <v>15</v>
      </c>
      <c r="J22" s="10">
        <v>10943162</v>
      </c>
      <c r="K22" s="10">
        <v>11399835</v>
      </c>
      <c r="L22" s="93"/>
      <c r="M22" s="93"/>
    </row>
    <row r="23" spans="1:13" ht="12.75">
      <c r="A23" s="193" t="s">
        <v>53</v>
      </c>
      <c r="B23" s="194"/>
      <c r="C23" s="194"/>
      <c r="D23" s="194"/>
      <c r="E23" s="194"/>
      <c r="F23" s="194"/>
      <c r="G23" s="194"/>
      <c r="H23" s="195"/>
      <c r="I23" s="4">
        <v>16</v>
      </c>
      <c r="J23" s="10">
        <v>769819</v>
      </c>
      <c r="K23" s="10">
        <v>326290</v>
      </c>
      <c r="L23" s="93"/>
      <c r="M23" s="93"/>
    </row>
    <row r="24" spans="1:13" ht="12.75">
      <c r="A24" s="193" t="s">
        <v>54</v>
      </c>
      <c r="B24" s="194"/>
      <c r="C24" s="194"/>
      <c r="D24" s="194"/>
      <c r="E24" s="194"/>
      <c r="F24" s="194"/>
      <c r="G24" s="194"/>
      <c r="H24" s="195"/>
      <c r="I24" s="4">
        <v>17</v>
      </c>
      <c r="J24" s="10">
        <v>21005340</v>
      </c>
      <c r="K24" s="10">
        <v>24522991</v>
      </c>
      <c r="L24" s="93"/>
      <c r="M24" s="93"/>
    </row>
    <row r="25" spans="1:13" ht="12.75">
      <c r="A25" s="193" t="s">
        <v>55</v>
      </c>
      <c r="B25" s="194"/>
      <c r="C25" s="194"/>
      <c r="D25" s="194"/>
      <c r="E25" s="194"/>
      <c r="F25" s="194"/>
      <c r="G25" s="194"/>
      <c r="H25" s="195"/>
      <c r="I25" s="4">
        <v>18</v>
      </c>
      <c r="J25" s="10">
        <v>89333</v>
      </c>
      <c r="K25" s="10">
        <v>85030</v>
      </c>
      <c r="L25" s="93"/>
      <c r="M25" s="93"/>
    </row>
    <row r="26" spans="1:13" ht="12.75">
      <c r="A26" s="193" t="s">
        <v>56</v>
      </c>
      <c r="B26" s="194"/>
      <c r="C26" s="194"/>
      <c r="D26" s="194"/>
      <c r="E26" s="194"/>
      <c r="F26" s="194"/>
      <c r="G26" s="194"/>
      <c r="H26" s="195"/>
      <c r="I26" s="4">
        <v>19</v>
      </c>
      <c r="J26" s="10">
        <v>2928718</v>
      </c>
      <c r="K26" s="10">
        <v>2851528</v>
      </c>
      <c r="L26" s="93"/>
      <c r="M26" s="93"/>
    </row>
    <row r="27" spans="1:13" ht="12.75">
      <c r="A27" s="193" t="s">
        <v>57</v>
      </c>
      <c r="B27" s="194"/>
      <c r="C27" s="194"/>
      <c r="D27" s="194"/>
      <c r="E27" s="194"/>
      <c r="F27" s="194"/>
      <c r="G27" s="194"/>
      <c r="H27" s="195"/>
      <c r="I27" s="4">
        <v>20</v>
      </c>
      <c r="J27" s="9">
        <f>SUM(J28:J35)</f>
        <v>32475988</v>
      </c>
      <c r="K27" s="9">
        <f>SUM(K28:K35)</f>
        <v>29900594</v>
      </c>
      <c r="L27" s="93"/>
      <c r="M27" s="93"/>
    </row>
    <row r="28" spans="1:13" ht="12.75">
      <c r="A28" s="193" t="s">
        <v>58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0"/>
      <c r="K28" s="10"/>
      <c r="L28" s="93"/>
      <c r="M28" s="93"/>
    </row>
    <row r="29" spans="1:13" ht="12.75">
      <c r="A29" s="193" t="s">
        <v>59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0"/>
      <c r="K29" s="10"/>
      <c r="L29" s="93"/>
      <c r="M29" s="93"/>
    </row>
    <row r="30" spans="1:13" ht="12.75">
      <c r="A30" s="193" t="s">
        <v>60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0">
        <v>20472190</v>
      </c>
      <c r="K30" s="10">
        <v>20472190</v>
      </c>
      <c r="L30" s="93"/>
      <c r="M30" s="93"/>
    </row>
    <row r="31" spans="1:13" ht="12.75">
      <c r="A31" s="193" t="s">
        <v>61</v>
      </c>
      <c r="B31" s="194"/>
      <c r="C31" s="194"/>
      <c r="D31" s="194"/>
      <c r="E31" s="194"/>
      <c r="F31" s="194"/>
      <c r="G31" s="194"/>
      <c r="H31" s="195"/>
      <c r="I31" s="4">
        <v>24</v>
      </c>
      <c r="J31" s="10"/>
      <c r="K31" s="10"/>
      <c r="L31" s="93"/>
      <c r="M31" s="93"/>
    </row>
    <row r="32" spans="1:13" ht="12.75">
      <c r="A32" s="193" t="s">
        <v>62</v>
      </c>
      <c r="B32" s="194"/>
      <c r="C32" s="194"/>
      <c r="D32" s="194"/>
      <c r="E32" s="194"/>
      <c r="F32" s="194"/>
      <c r="G32" s="194"/>
      <c r="H32" s="195"/>
      <c r="I32" s="4">
        <v>25</v>
      </c>
      <c r="J32" s="10"/>
      <c r="K32" s="10"/>
      <c r="L32" s="93"/>
      <c r="M32" s="93"/>
    </row>
    <row r="33" spans="1:13" ht="12.75">
      <c r="A33" s="193" t="s">
        <v>63</v>
      </c>
      <c r="B33" s="194"/>
      <c r="C33" s="194"/>
      <c r="D33" s="194"/>
      <c r="E33" s="194"/>
      <c r="F33" s="194"/>
      <c r="G33" s="194"/>
      <c r="H33" s="195"/>
      <c r="I33" s="4">
        <v>26</v>
      </c>
      <c r="J33" s="10">
        <v>12003798</v>
      </c>
      <c r="K33" s="10">
        <v>9428404</v>
      </c>
      <c r="L33" s="93"/>
      <c r="M33" s="93"/>
    </row>
    <row r="34" spans="1:13" ht="12.75">
      <c r="A34" s="193" t="s">
        <v>64</v>
      </c>
      <c r="B34" s="194"/>
      <c r="C34" s="194"/>
      <c r="D34" s="194"/>
      <c r="E34" s="194"/>
      <c r="F34" s="194"/>
      <c r="G34" s="194"/>
      <c r="H34" s="195"/>
      <c r="I34" s="4">
        <v>27</v>
      </c>
      <c r="J34" s="10"/>
      <c r="K34" s="10"/>
      <c r="L34" s="93"/>
      <c r="M34" s="93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4">
        <v>28</v>
      </c>
      <c r="J35" s="10"/>
      <c r="K35" s="10"/>
      <c r="L35" s="93"/>
      <c r="M35" s="93"/>
    </row>
    <row r="36" spans="1:13" ht="12.75">
      <c r="A36" s="193" t="s">
        <v>66</v>
      </c>
      <c r="B36" s="194"/>
      <c r="C36" s="194"/>
      <c r="D36" s="194"/>
      <c r="E36" s="194"/>
      <c r="F36" s="194"/>
      <c r="G36" s="194"/>
      <c r="H36" s="195"/>
      <c r="I36" s="4">
        <v>29</v>
      </c>
      <c r="J36" s="9">
        <f>SUM(J37:J39)</f>
        <v>15000</v>
      </c>
      <c r="K36" s="9">
        <f>SUM(K37:K39)</f>
        <v>15000</v>
      </c>
      <c r="L36" s="93"/>
      <c r="M36" s="93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4">
        <v>30</v>
      </c>
      <c r="J37" s="10"/>
      <c r="K37" s="10"/>
      <c r="L37" s="93"/>
      <c r="M37" s="93"/>
    </row>
    <row r="38" spans="1:13" ht="12.75">
      <c r="A38" s="193" t="s">
        <v>68</v>
      </c>
      <c r="B38" s="194"/>
      <c r="C38" s="194"/>
      <c r="D38" s="194"/>
      <c r="E38" s="194"/>
      <c r="F38" s="194"/>
      <c r="G38" s="194"/>
      <c r="H38" s="195"/>
      <c r="I38" s="4">
        <v>31</v>
      </c>
      <c r="J38" s="10"/>
      <c r="K38" s="10"/>
      <c r="L38" s="93"/>
      <c r="M38" s="93"/>
    </row>
    <row r="39" spans="1:13" ht="12.75">
      <c r="A39" s="193" t="s">
        <v>69</v>
      </c>
      <c r="B39" s="194"/>
      <c r="C39" s="194"/>
      <c r="D39" s="194"/>
      <c r="E39" s="194"/>
      <c r="F39" s="194"/>
      <c r="G39" s="194"/>
      <c r="H39" s="195"/>
      <c r="I39" s="4">
        <v>32</v>
      </c>
      <c r="J39" s="10">
        <v>15000</v>
      </c>
      <c r="K39" s="10">
        <v>15000</v>
      </c>
      <c r="L39" s="93"/>
      <c r="M39" s="93"/>
    </row>
    <row r="40" spans="1:13" ht="12.75">
      <c r="A40" s="193" t="s">
        <v>70</v>
      </c>
      <c r="B40" s="194"/>
      <c r="C40" s="194"/>
      <c r="D40" s="194"/>
      <c r="E40" s="194"/>
      <c r="F40" s="194"/>
      <c r="G40" s="194"/>
      <c r="H40" s="195"/>
      <c r="I40" s="4">
        <v>33</v>
      </c>
      <c r="J40" s="10"/>
      <c r="K40" s="10"/>
      <c r="L40" s="93"/>
      <c r="M40" s="93"/>
    </row>
    <row r="41" spans="1:13" ht="12.75">
      <c r="A41" s="199" t="s">
        <v>71</v>
      </c>
      <c r="B41" s="200"/>
      <c r="C41" s="200"/>
      <c r="D41" s="200"/>
      <c r="E41" s="200"/>
      <c r="F41" s="200"/>
      <c r="G41" s="200"/>
      <c r="H41" s="201"/>
      <c r="I41" s="4">
        <v>34</v>
      </c>
      <c r="J41" s="9">
        <f>J42+J50+J57+J65</f>
        <v>391845799</v>
      </c>
      <c r="K41" s="9">
        <f>K42+K50+K57+K65</f>
        <v>355387854</v>
      </c>
      <c r="L41" s="93"/>
      <c r="M41" s="93"/>
    </row>
    <row r="42" spans="1:13" ht="12.75">
      <c r="A42" s="193" t="s">
        <v>72</v>
      </c>
      <c r="B42" s="194"/>
      <c r="C42" s="194"/>
      <c r="D42" s="194"/>
      <c r="E42" s="194"/>
      <c r="F42" s="194"/>
      <c r="G42" s="194"/>
      <c r="H42" s="195"/>
      <c r="I42" s="4">
        <v>35</v>
      </c>
      <c r="J42" s="9">
        <f>SUM(J43:J49)</f>
        <v>143416113</v>
      </c>
      <c r="K42" s="9">
        <f>SUM(K43:K49)</f>
        <v>108938185</v>
      </c>
      <c r="L42" s="93"/>
      <c r="M42" s="93"/>
    </row>
    <row r="43" spans="1:13" ht="12.75">
      <c r="A43" s="193" t="s">
        <v>73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0">
        <v>27180730</v>
      </c>
      <c r="K43" s="10">
        <v>56935548</v>
      </c>
      <c r="L43" s="93"/>
      <c r="M43" s="93"/>
    </row>
    <row r="44" spans="1:13" ht="12.75">
      <c r="A44" s="193" t="s">
        <v>74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0">
        <v>13048107</v>
      </c>
      <c r="K44" s="10">
        <v>10424738</v>
      </c>
      <c r="L44" s="93"/>
      <c r="M44" s="93"/>
    </row>
    <row r="45" spans="1:13" ht="12.75">
      <c r="A45" s="193" t="s">
        <v>75</v>
      </c>
      <c r="B45" s="194"/>
      <c r="C45" s="194"/>
      <c r="D45" s="194"/>
      <c r="E45" s="194"/>
      <c r="F45" s="194"/>
      <c r="G45" s="194"/>
      <c r="H45" s="195"/>
      <c r="I45" s="4">
        <v>38</v>
      </c>
      <c r="J45" s="10">
        <v>14227995</v>
      </c>
      <c r="K45" s="10">
        <v>25790300</v>
      </c>
      <c r="L45" s="93"/>
      <c r="M45" s="93"/>
    </row>
    <row r="46" spans="1:13" ht="12.75">
      <c r="A46" s="193" t="s">
        <v>76</v>
      </c>
      <c r="B46" s="194"/>
      <c r="C46" s="194"/>
      <c r="D46" s="194"/>
      <c r="E46" s="194"/>
      <c r="F46" s="194"/>
      <c r="G46" s="194"/>
      <c r="H46" s="195"/>
      <c r="I46" s="4">
        <v>39</v>
      </c>
      <c r="J46" s="10">
        <v>88925180</v>
      </c>
      <c r="K46" s="10">
        <v>15731197</v>
      </c>
      <c r="L46" s="93"/>
      <c r="M46" s="93"/>
    </row>
    <row r="47" spans="1:13" ht="12.75">
      <c r="A47" s="193" t="s">
        <v>77</v>
      </c>
      <c r="B47" s="194"/>
      <c r="C47" s="194"/>
      <c r="D47" s="194"/>
      <c r="E47" s="194"/>
      <c r="F47" s="194"/>
      <c r="G47" s="194"/>
      <c r="H47" s="195"/>
      <c r="I47" s="4">
        <v>40</v>
      </c>
      <c r="J47" s="10">
        <v>14101</v>
      </c>
      <c r="K47" s="10">
        <v>56402</v>
      </c>
      <c r="L47" s="93"/>
      <c r="M47" s="93"/>
    </row>
    <row r="48" spans="1:13" ht="12.75">
      <c r="A48" s="193" t="s">
        <v>78</v>
      </c>
      <c r="B48" s="194"/>
      <c r="C48" s="194"/>
      <c r="D48" s="194"/>
      <c r="E48" s="194"/>
      <c r="F48" s="194"/>
      <c r="G48" s="194"/>
      <c r="H48" s="195"/>
      <c r="I48" s="4">
        <v>41</v>
      </c>
      <c r="J48" s="10">
        <v>20000</v>
      </c>
      <c r="K48" s="10"/>
      <c r="L48" s="93"/>
      <c r="M48" s="93"/>
    </row>
    <row r="49" spans="1:13" ht="12.75">
      <c r="A49" s="193" t="s">
        <v>79</v>
      </c>
      <c r="B49" s="194"/>
      <c r="C49" s="194"/>
      <c r="D49" s="194"/>
      <c r="E49" s="194"/>
      <c r="F49" s="194"/>
      <c r="G49" s="194"/>
      <c r="H49" s="195"/>
      <c r="I49" s="4">
        <v>42</v>
      </c>
      <c r="J49" s="10"/>
      <c r="K49" s="10"/>
      <c r="L49" s="93"/>
      <c r="M49" s="93"/>
    </row>
    <row r="50" spans="1:13" ht="12.75">
      <c r="A50" s="193" t="s">
        <v>80</v>
      </c>
      <c r="B50" s="194"/>
      <c r="C50" s="194"/>
      <c r="D50" s="194"/>
      <c r="E50" s="194"/>
      <c r="F50" s="194"/>
      <c r="G50" s="194"/>
      <c r="H50" s="195"/>
      <c r="I50" s="4">
        <v>43</v>
      </c>
      <c r="J50" s="9">
        <f>SUM(J51:J56)</f>
        <v>218896127</v>
      </c>
      <c r="K50" s="9">
        <f>SUM(K51:K56)</f>
        <v>194253687</v>
      </c>
      <c r="L50" s="93"/>
      <c r="M50" s="93"/>
    </row>
    <row r="51" spans="1:13" ht="12.75">
      <c r="A51" s="193" t="s">
        <v>81</v>
      </c>
      <c r="B51" s="194"/>
      <c r="C51" s="194"/>
      <c r="D51" s="194"/>
      <c r="E51" s="194"/>
      <c r="F51" s="194"/>
      <c r="G51" s="194"/>
      <c r="H51" s="195"/>
      <c r="I51" s="4">
        <v>44</v>
      </c>
      <c r="J51" s="10">
        <v>4655259</v>
      </c>
      <c r="K51" s="10">
        <v>507912</v>
      </c>
      <c r="L51" s="93"/>
      <c r="M51" s="93"/>
    </row>
    <row r="52" spans="1:13" ht="12.75">
      <c r="A52" s="193" t="s">
        <v>82</v>
      </c>
      <c r="B52" s="194"/>
      <c r="C52" s="194"/>
      <c r="D52" s="194"/>
      <c r="E52" s="194"/>
      <c r="F52" s="194"/>
      <c r="G52" s="194"/>
      <c r="H52" s="195"/>
      <c r="I52" s="4">
        <v>45</v>
      </c>
      <c r="J52" s="10">
        <v>198172363</v>
      </c>
      <c r="K52" s="10">
        <v>172973897</v>
      </c>
      <c r="L52" s="93"/>
      <c r="M52" s="93"/>
    </row>
    <row r="53" spans="1:13" ht="12.75">
      <c r="A53" s="193" t="s">
        <v>83</v>
      </c>
      <c r="B53" s="194"/>
      <c r="C53" s="194"/>
      <c r="D53" s="194"/>
      <c r="E53" s="194"/>
      <c r="F53" s="194"/>
      <c r="G53" s="194"/>
      <c r="H53" s="195"/>
      <c r="I53" s="4">
        <v>46</v>
      </c>
      <c r="J53" s="10">
        <v>173087</v>
      </c>
      <c r="K53" s="10">
        <v>522223</v>
      </c>
      <c r="L53" s="93"/>
      <c r="M53" s="93"/>
    </row>
    <row r="54" spans="1:13" ht="12.75">
      <c r="A54" s="193" t="s">
        <v>84</v>
      </c>
      <c r="B54" s="194"/>
      <c r="C54" s="194"/>
      <c r="D54" s="194"/>
      <c r="E54" s="194"/>
      <c r="F54" s="194"/>
      <c r="G54" s="194"/>
      <c r="H54" s="195"/>
      <c r="I54" s="4">
        <v>47</v>
      </c>
      <c r="J54" s="10">
        <v>23022</v>
      </c>
      <c r="K54" s="10">
        <v>34063</v>
      </c>
      <c r="L54" s="93"/>
      <c r="M54" s="93"/>
    </row>
    <row r="55" spans="1:13" ht="12.75">
      <c r="A55" s="193" t="s">
        <v>85</v>
      </c>
      <c r="B55" s="194"/>
      <c r="C55" s="194"/>
      <c r="D55" s="194"/>
      <c r="E55" s="194"/>
      <c r="F55" s="194"/>
      <c r="G55" s="194"/>
      <c r="H55" s="195"/>
      <c r="I55" s="4">
        <v>48</v>
      </c>
      <c r="J55" s="10">
        <v>10726016</v>
      </c>
      <c r="K55" s="10">
        <v>13536152</v>
      </c>
      <c r="L55" s="93"/>
      <c r="M55" s="93"/>
    </row>
    <row r="56" spans="1:13" ht="12.75">
      <c r="A56" s="193" t="s">
        <v>86</v>
      </c>
      <c r="B56" s="194"/>
      <c r="C56" s="194"/>
      <c r="D56" s="194"/>
      <c r="E56" s="194"/>
      <c r="F56" s="194"/>
      <c r="G56" s="194"/>
      <c r="H56" s="195"/>
      <c r="I56" s="4">
        <v>49</v>
      </c>
      <c r="J56" s="10">
        <v>5146380</v>
      </c>
      <c r="K56" s="10">
        <v>6679440</v>
      </c>
      <c r="L56" s="93"/>
      <c r="M56" s="93"/>
    </row>
    <row r="57" spans="1:13" ht="12.75">
      <c r="A57" s="193" t="s">
        <v>87</v>
      </c>
      <c r="B57" s="194"/>
      <c r="C57" s="194"/>
      <c r="D57" s="194"/>
      <c r="E57" s="194"/>
      <c r="F57" s="194"/>
      <c r="G57" s="194"/>
      <c r="H57" s="195"/>
      <c r="I57" s="4">
        <v>50</v>
      </c>
      <c r="J57" s="9">
        <f>SUM(J58:J64)</f>
        <v>26183323</v>
      </c>
      <c r="K57" s="9">
        <f>SUM(K58:K64)</f>
        <v>29770051</v>
      </c>
      <c r="L57" s="93"/>
      <c r="M57" s="93"/>
    </row>
    <row r="58" spans="1:13" ht="12.75">
      <c r="A58" s="193" t="s">
        <v>88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0"/>
      <c r="K58" s="10"/>
      <c r="L58" s="93"/>
      <c r="M58" s="93"/>
    </row>
    <row r="59" spans="1:13" ht="12.75">
      <c r="A59" s="193" t="s">
        <v>89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0">
        <v>15828464</v>
      </c>
      <c r="K59" s="10">
        <v>20120844</v>
      </c>
      <c r="L59" s="93"/>
      <c r="M59" s="93"/>
    </row>
    <row r="60" spans="1:13" ht="12.75">
      <c r="A60" s="193" t="s">
        <v>90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0"/>
      <c r="K60" s="10"/>
      <c r="L60" s="93"/>
      <c r="M60" s="93"/>
    </row>
    <row r="61" spans="1:13" ht="12.75">
      <c r="A61" s="193" t="s">
        <v>61</v>
      </c>
      <c r="B61" s="194"/>
      <c r="C61" s="194"/>
      <c r="D61" s="194"/>
      <c r="E61" s="194"/>
      <c r="F61" s="194"/>
      <c r="G61" s="194"/>
      <c r="H61" s="195"/>
      <c r="I61" s="4">
        <v>54</v>
      </c>
      <c r="J61" s="10"/>
      <c r="K61" s="10"/>
      <c r="L61" s="93"/>
      <c r="M61" s="93"/>
    </row>
    <row r="62" spans="1:13" ht="12.75">
      <c r="A62" s="193" t="s">
        <v>62</v>
      </c>
      <c r="B62" s="194"/>
      <c r="C62" s="194"/>
      <c r="D62" s="194"/>
      <c r="E62" s="194"/>
      <c r="F62" s="194"/>
      <c r="G62" s="194"/>
      <c r="H62" s="195"/>
      <c r="I62" s="4">
        <v>55</v>
      </c>
      <c r="J62" s="10">
        <v>871297</v>
      </c>
      <c r="K62" s="10">
        <v>696026</v>
      </c>
      <c r="L62" s="93"/>
      <c r="M62" s="93"/>
    </row>
    <row r="63" spans="1:13" ht="12.75">
      <c r="A63" s="193" t="s">
        <v>91</v>
      </c>
      <c r="B63" s="194"/>
      <c r="C63" s="194"/>
      <c r="D63" s="194"/>
      <c r="E63" s="194"/>
      <c r="F63" s="194"/>
      <c r="G63" s="194"/>
      <c r="H63" s="195"/>
      <c r="I63" s="4">
        <v>56</v>
      </c>
      <c r="J63" s="10">
        <v>9483562</v>
      </c>
      <c r="K63" s="10">
        <v>8953181</v>
      </c>
      <c r="L63" s="93"/>
      <c r="M63" s="93"/>
    </row>
    <row r="64" spans="1:13" ht="12.75">
      <c r="A64" s="193" t="s">
        <v>92</v>
      </c>
      <c r="B64" s="194"/>
      <c r="C64" s="194"/>
      <c r="D64" s="194"/>
      <c r="E64" s="194"/>
      <c r="F64" s="194"/>
      <c r="G64" s="194"/>
      <c r="H64" s="195"/>
      <c r="I64" s="4">
        <v>57</v>
      </c>
      <c r="J64" s="10"/>
      <c r="K64" s="10"/>
      <c r="L64" s="93"/>
      <c r="M64" s="93"/>
    </row>
    <row r="65" spans="1:13" ht="12.75">
      <c r="A65" s="193" t="s">
        <v>93</v>
      </c>
      <c r="B65" s="194"/>
      <c r="C65" s="194"/>
      <c r="D65" s="194"/>
      <c r="E65" s="194"/>
      <c r="F65" s="194"/>
      <c r="G65" s="194"/>
      <c r="H65" s="195"/>
      <c r="I65" s="4">
        <v>58</v>
      </c>
      <c r="J65" s="10">
        <v>3350236</v>
      </c>
      <c r="K65" s="10">
        <v>22425931</v>
      </c>
      <c r="L65" s="93"/>
      <c r="M65" s="93"/>
    </row>
    <row r="66" spans="1:13" ht="12.75">
      <c r="A66" s="199" t="s">
        <v>94</v>
      </c>
      <c r="B66" s="200"/>
      <c r="C66" s="200"/>
      <c r="D66" s="200"/>
      <c r="E66" s="200"/>
      <c r="F66" s="200"/>
      <c r="G66" s="200"/>
      <c r="H66" s="201"/>
      <c r="I66" s="4">
        <v>59</v>
      </c>
      <c r="J66" s="10">
        <v>1525357</v>
      </c>
      <c r="K66" s="10">
        <v>5307462</v>
      </c>
      <c r="L66" s="93"/>
      <c r="M66" s="93"/>
    </row>
    <row r="67" spans="1:13" ht="12.75">
      <c r="A67" s="199" t="s">
        <v>95</v>
      </c>
      <c r="B67" s="200"/>
      <c r="C67" s="200"/>
      <c r="D67" s="200"/>
      <c r="E67" s="200"/>
      <c r="F67" s="200"/>
      <c r="G67" s="200"/>
      <c r="H67" s="201"/>
      <c r="I67" s="4">
        <v>60</v>
      </c>
      <c r="J67" s="9">
        <f>J8+J9+J41+J66</f>
        <v>1005595351</v>
      </c>
      <c r="K67" s="9">
        <f>K8+K9+K41+K66</f>
        <v>957101343</v>
      </c>
      <c r="L67" s="93"/>
      <c r="M67" s="93"/>
    </row>
    <row r="68" spans="1:13" ht="12.75">
      <c r="A68" s="222" t="s">
        <v>96</v>
      </c>
      <c r="B68" s="223"/>
      <c r="C68" s="223"/>
      <c r="D68" s="223"/>
      <c r="E68" s="223"/>
      <c r="F68" s="223"/>
      <c r="G68" s="223"/>
      <c r="H68" s="224"/>
      <c r="I68" s="7">
        <v>61</v>
      </c>
      <c r="J68" s="11">
        <v>26361451</v>
      </c>
      <c r="K68" s="11">
        <v>16245585</v>
      </c>
      <c r="L68" s="93"/>
      <c r="M68" s="93"/>
    </row>
    <row r="69" spans="1:13" ht="12.75">
      <c r="A69" s="225" t="s">
        <v>97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  <c r="L69" s="93"/>
      <c r="M69" s="93"/>
    </row>
    <row r="70" spans="1:13" ht="12.75">
      <c r="A70" s="196" t="s">
        <v>98</v>
      </c>
      <c r="B70" s="197"/>
      <c r="C70" s="197"/>
      <c r="D70" s="197"/>
      <c r="E70" s="197"/>
      <c r="F70" s="197"/>
      <c r="G70" s="197"/>
      <c r="H70" s="198"/>
      <c r="I70" s="6">
        <v>62</v>
      </c>
      <c r="J70" s="14">
        <f>J71+J72+J73+J79+J80+J83+J86</f>
        <v>216904747</v>
      </c>
      <c r="K70" s="14">
        <f>K71+K72+K73+K79+K80+K83+K86</f>
        <v>232514314</v>
      </c>
      <c r="L70" s="93"/>
      <c r="M70" s="93"/>
    </row>
    <row r="71" spans="1:13" ht="12.75">
      <c r="A71" s="193" t="s">
        <v>99</v>
      </c>
      <c r="B71" s="194"/>
      <c r="C71" s="194"/>
      <c r="D71" s="194"/>
      <c r="E71" s="194"/>
      <c r="F71" s="194"/>
      <c r="G71" s="194"/>
      <c r="H71" s="195"/>
      <c r="I71" s="4">
        <v>63</v>
      </c>
      <c r="J71" s="10">
        <v>19016430</v>
      </c>
      <c r="K71" s="10">
        <v>19016430</v>
      </c>
      <c r="L71" s="93"/>
      <c r="M71" s="93"/>
    </row>
    <row r="72" spans="1:13" ht="12.75">
      <c r="A72" s="193" t="s">
        <v>100</v>
      </c>
      <c r="B72" s="194"/>
      <c r="C72" s="194"/>
      <c r="D72" s="194"/>
      <c r="E72" s="194"/>
      <c r="F72" s="194"/>
      <c r="G72" s="194"/>
      <c r="H72" s="195"/>
      <c r="I72" s="4">
        <v>64</v>
      </c>
      <c r="J72" s="10">
        <v>85379031</v>
      </c>
      <c r="K72" s="10">
        <v>84186547</v>
      </c>
      <c r="L72" s="93"/>
      <c r="M72" s="93"/>
    </row>
    <row r="73" spans="1:13" ht="12.75">
      <c r="A73" s="193" t="s">
        <v>101</v>
      </c>
      <c r="B73" s="194"/>
      <c r="C73" s="194"/>
      <c r="D73" s="194"/>
      <c r="E73" s="194"/>
      <c r="F73" s="194"/>
      <c r="G73" s="194"/>
      <c r="H73" s="195"/>
      <c r="I73" s="4">
        <v>65</v>
      </c>
      <c r="J73" s="9">
        <f>J74+J75-J76+J77+J78</f>
        <v>183484</v>
      </c>
      <c r="K73" s="9">
        <f>K74+K75-K76+K77+K78</f>
        <v>183484</v>
      </c>
      <c r="L73" s="93"/>
      <c r="M73" s="93"/>
    </row>
    <row r="74" spans="1:13" ht="12.75">
      <c r="A74" s="193" t="s">
        <v>102</v>
      </c>
      <c r="B74" s="194"/>
      <c r="C74" s="194"/>
      <c r="D74" s="194"/>
      <c r="E74" s="194"/>
      <c r="F74" s="194"/>
      <c r="G74" s="194"/>
      <c r="H74" s="195"/>
      <c r="I74" s="4">
        <v>66</v>
      </c>
      <c r="J74" s="10">
        <v>183484</v>
      </c>
      <c r="K74" s="10">
        <v>183484</v>
      </c>
      <c r="L74" s="93"/>
      <c r="M74" s="93"/>
    </row>
    <row r="75" spans="1:13" ht="12.75">
      <c r="A75" s="193" t="s">
        <v>103</v>
      </c>
      <c r="B75" s="194"/>
      <c r="C75" s="194"/>
      <c r="D75" s="194"/>
      <c r="E75" s="194"/>
      <c r="F75" s="194"/>
      <c r="G75" s="194"/>
      <c r="H75" s="195"/>
      <c r="I75" s="4">
        <v>67</v>
      </c>
      <c r="J75" s="10"/>
      <c r="K75" s="10"/>
      <c r="L75" s="93"/>
      <c r="M75" s="93"/>
    </row>
    <row r="76" spans="1:13" ht="12.75">
      <c r="A76" s="193" t="s">
        <v>104</v>
      </c>
      <c r="B76" s="194"/>
      <c r="C76" s="194"/>
      <c r="D76" s="194"/>
      <c r="E76" s="194"/>
      <c r="F76" s="194"/>
      <c r="G76" s="194"/>
      <c r="H76" s="195"/>
      <c r="I76" s="4">
        <v>68</v>
      </c>
      <c r="J76" s="10"/>
      <c r="K76" s="10"/>
      <c r="L76" s="93"/>
      <c r="M76" s="93"/>
    </row>
    <row r="77" spans="1:13" ht="12.75">
      <c r="A77" s="193" t="s">
        <v>105</v>
      </c>
      <c r="B77" s="194"/>
      <c r="C77" s="194"/>
      <c r="D77" s="194"/>
      <c r="E77" s="194"/>
      <c r="F77" s="194"/>
      <c r="G77" s="194"/>
      <c r="H77" s="195"/>
      <c r="I77" s="4">
        <v>69</v>
      </c>
      <c r="J77" s="10"/>
      <c r="K77" s="10"/>
      <c r="L77" s="93"/>
      <c r="M77" s="93"/>
    </row>
    <row r="78" spans="1:13" ht="12.75">
      <c r="A78" s="193" t="s">
        <v>106</v>
      </c>
      <c r="B78" s="194"/>
      <c r="C78" s="194"/>
      <c r="D78" s="194"/>
      <c r="E78" s="194"/>
      <c r="F78" s="194"/>
      <c r="G78" s="194"/>
      <c r="H78" s="195"/>
      <c r="I78" s="4">
        <v>70</v>
      </c>
      <c r="J78" s="10"/>
      <c r="K78" s="10"/>
      <c r="L78" s="93"/>
      <c r="M78" s="93"/>
    </row>
    <row r="79" spans="1:13" ht="12.75">
      <c r="A79" s="193" t="s">
        <v>107</v>
      </c>
      <c r="B79" s="194"/>
      <c r="C79" s="194"/>
      <c r="D79" s="194"/>
      <c r="E79" s="194"/>
      <c r="F79" s="194"/>
      <c r="G79" s="194"/>
      <c r="H79" s="195"/>
      <c r="I79" s="4">
        <v>71</v>
      </c>
      <c r="J79" s="10">
        <v>67384068</v>
      </c>
      <c r="K79" s="10">
        <v>64473012</v>
      </c>
      <c r="L79" s="93"/>
      <c r="M79" s="93"/>
    </row>
    <row r="80" spans="1:13" ht="12.75">
      <c r="A80" s="193" t="s">
        <v>108</v>
      </c>
      <c r="B80" s="194"/>
      <c r="C80" s="194"/>
      <c r="D80" s="194"/>
      <c r="E80" s="194"/>
      <c r="F80" s="194"/>
      <c r="G80" s="194"/>
      <c r="H80" s="195"/>
      <c r="I80" s="4">
        <v>72</v>
      </c>
      <c r="J80" s="9">
        <f>J81-J82</f>
        <v>37479067</v>
      </c>
      <c r="K80" s="9">
        <f>K81-K82</f>
        <v>-5125636</v>
      </c>
      <c r="L80" s="93"/>
      <c r="M80" s="93"/>
    </row>
    <row r="81" spans="1:13" ht="12.75">
      <c r="A81" s="219" t="s">
        <v>109</v>
      </c>
      <c r="B81" s="220"/>
      <c r="C81" s="220"/>
      <c r="D81" s="220"/>
      <c r="E81" s="220"/>
      <c r="F81" s="220"/>
      <c r="G81" s="220"/>
      <c r="H81" s="221"/>
      <c r="I81" s="4">
        <v>73</v>
      </c>
      <c r="J81" s="10">
        <v>37479067</v>
      </c>
      <c r="K81" s="10">
        <v>1952636</v>
      </c>
      <c r="L81" s="93"/>
      <c r="M81" s="93"/>
    </row>
    <row r="82" spans="1:13" ht="12.75">
      <c r="A82" s="219" t="s">
        <v>110</v>
      </c>
      <c r="B82" s="220"/>
      <c r="C82" s="220"/>
      <c r="D82" s="220"/>
      <c r="E82" s="220"/>
      <c r="F82" s="220"/>
      <c r="G82" s="220"/>
      <c r="H82" s="221"/>
      <c r="I82" s="4">
        <v>74</v>
      </c>
      <c r="J82" s="10"/>
      <c r="K82" s="10">
        <v>7078272</v>
      </c>
      <c r="L82" s="93"/>
      <c r="M82" s="93"/>
    </row>
    <row r="83" spans="1:13" ht="12.75">
      <c r="A83" s="193" t="s">
        <v>111</v>
      </c>
      <c r="B83" s="194"/>
      <c r="C83" s="194"/>
      <c r="D83" s="194"/>
      <c r="E83" s="194"/>
      <c r="F83" s="194"/>
      <c r="G83" s="194"/>
      <c r="H83" s="195"/>
      <c r="I83" s="4">
        <v>75</v>
      </c>
      <c r="J83" s="9">
        <f>J84-J85</f>
        <v>-46267317</v>
      </c>
      <c r="K83" s="9">
        <f>K84-K85</f>
        <v>11149791</v>
      </c>
      <c r="L83" s="93"/>
      <c r="M83" s="93"/>
    </row>
    <row r="84" spans="1:13" ht="12.75">
      <c r="A84" s="219" t="s">
        <v>112</v>
      </c>
      <c r="B84" s="220"/>
      <c r="C84" s="220"/>
      <c r="D84" s="220"/>
      <c r="E84" s="220"/>
      <c r="F84" s="220"/>
      <c r="G84" s="220"/>
      <c r="H84" s="221"/>
      <c r="I84" s="4">
        <v>76</v>
      </c>
      <c r="J84" s="10"/>
      <c r="K84" s="10">
        <v>11149791</v>
      </c>
      <c r="L84" s="93"/>
      <c r="M84" s="93"/>
    </row>
    <row r="85" spans="1:13" ht="12.75">
      <c r="A85" s="219" t="s">
        <v>113</v>
      </c>
      <c r="B85" s="220"/>
      <c r="C85" s="220"/>
      <c r="D85" s="220"/>
      <c r="E85" s="220"/>
      <c r="F85" s="220"/>
      <c r="G85" s="220"/>
      <c r="H85" s="221"/>
      <c r="I85" s="4">
        <v>77</v>
      </c>
      <c r="J85" s="10">
        <v>46267317</v>
      </c>
      <c r="K85" s="10"/>
      <c r="L85" s="93"/>
      <c r="M85" s="93"/>
    </row>
    <row r="86" spans="1:13" ht="12.75">
      <c r="A86" s="193" t="s">
        <v>114</v>
      </c>
      <c r="B86" s="194"/>
      <c r="C86" s="194"/>
      <c r="D86" s="194"/>
      <c r="E86" s="194"/>
      <c r="F86" s="194"/>
      <c r="G86" s="194"/>
      <c r="H86" s="195"/>
      <c r="I86" s="4">
        <v>78</v>
      </c>
      <c r="J86" s="10">
        <v>53729984</v>
      </c>
      <c r="K86" s="10">
        <v>58630686</v>
      </c>
      <c r="L86" s="93"/>
      <c r="M86" s="93"/>
    </row>
    <row r="87" spans="1:13" ht="12.75">
      <c r="A87" s="199" t="s">
        <v>115</v>
      </c>
      <c r="B87" s="200"/>
      <c r="C87" s="200"/>
      <c r="D87" s="200"/>
      <c r="E87" s="200"/>
      <c r="F87" s="200"/>
      <c r="G87" s="200"/>
      <c r="H87" s="201"/>
      <c r="I87" s="4">
        <v>79</v>
      </c>
      <c r="J87" s="9">
        <f>SUM(J88:J90)</f>
        <v>249821</v>
      </c>
      <c r="K87" s="9">
        <f>SUM(K88:K90)</f>
        <v>249821</v>
      </c>
      <c r="L87" s="93"/>
      <c r="M87" s="93"/>
    </row>
    <row r="88" spans="1:13" ht="12.75">
      <c r="A88" s="193" t="s">
        <v>116</v>
      </c>
      <c r="B88" s="194"/>
      <c r="C88" s="194"/>
      <c r="D88" s="194"/>
      <c r="E88" s="194"/>
      <c r="F88" s="194"/>
      <c r="G88" s="194"/>
      <c r="H88" s="195"/>
      <c r="I88" s="4">
        <v>80</v>
      </c>
      <c r="J88" s="10"/>
      <c r="K88" s="10"/>
      <c r="L88" s="93"/>
      <c r="M88" s="93"/>
    </row>
    <row r="89" spans="1:13" ht="12.75">
      <c r="A89" s="193" t="s">
        <v>117</v>
      </c>
      <c r="B89" s="194"/>
      <c r="C89" s="194"/>
      <c r="D89" s="194"/>
      <c r="E89" s="194"/>
      <c r="F89" s="194"/>
      <c r="G89" s="194"/>
      <c r="H89" s="195"/>
      <c r="I89" s="4">
        <v>81</v>
      </c>
      <c r="J89" s="10"/>
      <c r="K89" s="10"/>
      <c r="L89" s="93"/>
      <c r="M89" s="93"/>
    </row>
    <row r="90" spans="1:13" ht="12.75">
      <c r="A90" s="193" t="s">
        <v>118</v>
      </c>
      <c r="B90" s="194"/>
      <c r="C90" s="194"/>
      <c r="D90" s="194"/>
      <c r="E90" s="194"/>
      <c r="F90" s="194"/>
      <c r="G90" s="194"/>
      <c r="H90" s="195"/>
      <c r="I90" s="4">
        <v>82</v>
      </c>
      <c r="J90" s="10">
        <v>249821</v>
      </c>
      <c r="K90" s="10">
        <v>249821</v>
      </c>
      <c r="L90" s="93"/>
      <c r="M90" s="93"/>
    </row>
    <row r="91" spans="1:13" ht="12.75">
      <c r="A91" s="199" t="s">
        <v>119</v>
      </c>
      <c r="B91" s="200"/>
      <c r="C91" s="200"/>
      <c r="D91" s="200"/>
      <c r="E91" s="200"/>
      <c r="F91" s="200"/>
      <c r="G91" s="200"/>
      <c r="H91" s="201"/>
      <c r="I91" s="4">
        <v>83</v>
      </c>
      <c r="J91" s="9">
        <f>SUM(J92:J100)</f>
        <v>175579364</v>
      </c>
      <c r="K91" s="9">
        <f>SUM(K92:K100)</f>
        <v>383292405</v>
      </c>
      <c r="L91" s="93"/>
      <c r="M91" s="93"/>
    </row>
    <row r="92" spans="1:13" ht="12.75">
      <c r="A92" s="193" t="s">
        <v>120</v>
      </c>
      <c r="B92" s="194"/>
      <c r="C92" s="194"/>
      <c r="D92" s="194"/>
      <c r="E92" s="194"/>
      <c r="F92" s="194"/>
      <c r="G92" s="194"/>
      <c r="H92" s="195"/>
      <c r="I92" s="4">
        <v>84</v>
      </c>
      <c r="J92" s="10"/>
      <c r="K92" s="10"/>
      <c r="L92" s="93"/>
      <c r="M92" s="93"/>
    </row>
    <row r="93" spans="1:13" ht="12.75">
      <c r="A93" s="193" t="s">
        <v>121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0">
        <v>11492</v>
      </c>
      <c r="K93" s="10">
        <v>11453</v>
      </c>
      <c r="L93" s="93"/>
      <c r="M93" s="93"/>
    </row>
    <row r="94" spans="1:13" ht="12.75">
      <c r="A94" s="193" t="s">
        <v>122</v>
      </c>
      <c r="B94" s="194"/>
      <c r="C94" s="194"/>
      <c r="D94" s="194"/>
      <c r="E94" s="194"/>
      <c r="F94" s="194"/>
      <c r="G94" s="194"/>
      <c r="H94" s="195"/>
      <c r="I94" s="4">
        <v>86</v>
      </c>
      <c r="J94" s="10">
        <v>158429926</v>
      </c>
      <c r="K94" s="10">
        <v>366923848</v>
      </c>
      <c r="L94" s="93"/>
      <c r="M94" s="93"/>
    </row>
    <row r="95" spans="1:13" ht="12.75">
      <c r="A95" s="193" t="s">
        <v>123</v>
      </c>
      <c r="B95" s="194"/>
      <c r="C95" s="194"/>
      <c r="D95" s="194"/>
      <c r="E95" s="194"/>
      <c r="F95" s="194"/>
      <c r="G95" s="194"/>
      <c r="H95" s="195"/>
      <c r="I95" s="4">
        <v>87</v>
      </c>
      <c r="J95" s="10"/>
      <c r="K95" s="10"/>
      <c r="L95" s="93"/>
      <c r="M95" s="93"/>
    </row>
    <row r="96" spans="1:13" ht="12.75">
      <c r="A96" s="193" t="s">
        <v>124</v>
      </c>
      <c r="B96" s="194"/>
      <c r="C96" s="194"/>
      <c r="D96" s="194"/>
      <c r="E96" s="194"/>
      <c r="F96" s="194"/>
      <c r="G96" s="194"/>
      <c r="H96" s="195"/>
      <c r="I96" s="4">
        <v>88</v>
      </c>
      <c r="J96" s="10">
        <v>291929</v>
      </c>
      <c r="K96" s="10">
        <v>238851</v>
      </c>
      <c r="L96" s="93"/>
      <c r="M96" s="93"/>
    </row>
    <row r="97" spans="1:13" ht="12.75">
      <c r="A97" s="193" t="s">
        <v>125</v>
      </c>
      <c r="B97" s="194"/>
      <c r="C97" s="194"/>
      <c r="D97" s="194"/>
      <c r="E97" s="194"/>
      <c r="F97" s="194"/>
      <c r="G97" s="194"/>
      <c r="H97" s="195"/>
      <c r="I97" s="4">
        <v>89</v>
      </c>
      <c r="J97" s="10"/>
      <c r="K97" s="10"/>
      <c r="L97" s="93"/>
      <c r="M97" s="93"/>
    </row>
    <row r="98" spans="1:13" ht="12.75">
      <c r="A98" s="193" t="s">
        <v>126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0"/>
      <c r="K98" s="10"/>
      <c r="L98" s="93"/>
      <c r="M98" s="93"/>
    </row>
    <row r="99" spans="1:13" ht="12.75">
      <c r="A99" s="193" t="s">
        <v>127</v>
      </c>
      <c r="B99" s="194"/>
      <c r="C99" s="194"/>
      <c r="D99" s="194"/>
      <c r="E99" s="194"/>
      <c r="F99" s="194"/>
      <c r="G99" s="194"/>
      <c r="H99" s="195"/>
      <c r="I99" s="4">
        <v>91</v>
      </c>
      <c r="J99" s="10"/>
      <c r="K99" s="10"/>
      <c r="L99" s="93"/>
      <c r="M99" s="93"/>
    </row>
    <row r="100" spans="1:13" ht="12.75">
      <c r="A100" s="193" t="s">
        <v>128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0">
        <v>16846017</v>
      </c>
      <c r="K100" s="10">
        <v>16118253</v>
      </c>
      <c r="L100" s="93"/>
      <c r="M100" s="93"/>
    </row>
    <row r="101" spans="1:13" ht="12.75">
      <c r="A101" s="199" t="s">
        <v>129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9">
        <f>SUM(J102:J113)</f>
        <v>597103320</v>
      </c>
      <c r="K101" s="9">
        <f>SUM(K102:K113)</f>
        <v>326691156</v>
      </c>
      <c r="L101" s="93"/>
      <c r="M101" s="93"/>
    </row>
    <row r="102" spans="1:13" ht="12.75">
      <c r="A102" s="193" t="s">
        <v>120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0"/>
      <c r="K102" s="10"/>
      <c r="L102" s="93"/>
      <c r="M102" s="93"/>
    </row>
    <row r="103" spans="1:13" ht="12.75">
      <c r="A103" s="193" t="s">
        <v>121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0"/>
      <c r="K103" s="10">
        <v>0</v>
      </c>
      <c r="L103" s="93"/>
      <c r="M103" s="93"/>
    </row>
    <row r="104" spans="1:13" ht="12.75">
      <c r="A104" s="193" t="s">
        <v>122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0">
        <v>328818636</v>
      </c>
      <c r="K104" s="10">
        <v>96041815</v>
      </c>
      <c r="L104" s="93"/>
      <c r="M104" s="93"/>
    </row>
    <row r="105" spans="1:13" ht="12.75">
      <c r="A105" s="193" t="s">
        <v>123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0">
        <v>2782297</v>
      </c>
      <c r="K105" s="10">
        <v>2882763</v>
      </c>
      <c r="L105" s="93"/>
      <c r="M105" s="93"/>
    </row>
    <row r="106" spans="1:13" ht="12.75">
      <c r="A106" s="193" t="s">
        <v>124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0">
        <v>140421630</v>
      </c>
      <c r="K106" s="10">
        <v>130611839</v>
      </c>
      <c r="L106" s="93"/>
      <c r="M106" s="93"/>
    </row>
    <row r="107" spans="1:13" ht="12.75">
      <c r="A107" s="193" t="s">
        <v>125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0">
        <v>109802353</v>
      </c>
      <c r="K107" s="10">
        <v>80887770</v>
      </c>
      <c r="L107" s="93"/>
      <c r="M107" s="93"/>
    </row>
    <row r="108" spans="1:13" ht="12.75">
      <c r="A108" s="193" t="s">
        <v>126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K108" s="10"/>
      <c r="L108" s="93"/>
      <c r="M108" s="93"/>
    </row>
    <row r="109" spans="1:13" ht="12.75">
      <c r="A109" s="193" t="s">
        <v>130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0">
        <v>2129061</v>
      </c>
      <c r="K109" s="10">
        <v>2337948</v>
      </c>
      <c r="L109" s="93"/>
      <c r="M109" s="93"/>
    </row>
    <row r="110" spans="1:13" ht="12.75">
      <c r="A110" s="193" t="s">
        <v>131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0">
        <v>7335927</v>
      </c>
      <c r="K110" s="10">
        <v>10775125</v>
      </c>
      <c r="L110" s="93"/>
      <c r="M110" s="93"/>
    </row>
    <row r="111" spans="1:13" ht="12.75">
      <c r="A111" s="193" t="s">
        <v>132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0"/>
      <c r="K111" s="10"/>
      <c r="L111" s="93"/>
      <c r="M111" s="93"/>
    </row>
    <row r="112" spans="1:13" ht="12.75">
      <c r="A112" s="193" t="s">
        <v>133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0"/>
      <c r="K112" s="10"/>
      <c r="L112" s="93"/>
      <c r="M112" s="93"/>
    </row>
    <row r="113" spans="1:13" ht="12.75">
      <c r="A113" s="193" t="s">
        <v>134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0">
        <v>5813416</v>
      </c>
      <c r="K113" s="10">
        <v>3153896</v>
      </c>
      <c r="L113" s="93"/>
      <c r="M113" s="93"/>
    </row>
    <row r="114" spans="1:13" ht="12.75">
      <c r="A114" s="199" t="s">
        <v>135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0">
        <v>15758099</v>
      </c>
      <c r="K114" s="10">
        <v>14353647</v>
      </c>
      <c r="L114" s="93"/>
      <c r="M114" s="93"/>
    </row>
    <row r="115" spans="1:13" ht="12.75">
      <c r="A115" s="199" t="s">
        <v>136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9">
        <f>J70+J87+J91+J101+J114</f>
        <v>1005595351</v>
      </c>
      <c r="K115" s="9">
        <f>K70+K87+K91+K101+K114</f>
        <v>957101343</v>
      </c>
      <c r="L115" s="93"/>
      <c r="M115" s="93"/>
    </row>
    <row r="116" spans="1:13" ht="12.75">
      <c r="A116" s="230" t="s">
        <v>137</v>
      </c>
      <c r="B116" s="231"/>
      <c r="C116" s="231"/>
      <c r="D116" s="231"/>
      <c r="E116" s="231"/>
      <c r="F116" s="231"/>
      <c r="G116" s="231"/>
      <c r="H116" s="232"/>
      <c r="I116" s="5">
        <v>108</v>
      </c>
      <c r="J116" s="11">
        <v>26361451</v>
      </c>
      <c r="K116" s="11">
        <v>16245585</v>
      </c>
      <c r="L116" s="93"/>
      <c r="M116" s="93"/>
    </row>
    <row r="117" spans="1:13" ht="12.75">
      <c r="A117" s="225" t="s">
        <v>138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  <c r="L117" s="93"/>
      <c r="M117" s="93"/>
    </row>
    <row r="118" spans="1:13" ht="12.75">
      <c r="A118" s="196" t="s">
        <v>139</v>
      </c>
      <c r="B118" s="197"/>
      <c r="C118" s="197"/>
      <c r="D118" s="197"/>
      <c r="E118" s="197"/>
      <c r="F118" s="197"/>
      <c r="G118" s="197"/>
      <c r="H118" s="197"/>
      <c r="I118" s="236"/>
      <c r="J118" s="236"/>
      <c r="K118" s="237"/>
      <c r="L118" s="93"/>
      <c r="M118" s="93"/>
    </row>
    <row r="119" spans="1:13" ht="12.75">
      <c r="A119" s="193" t="s">
        <v>140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0">
        <v>163186602</v>
      </c>
      <c r="K119" s="10">
        <v>173883628</v>
      </c>
      <c r="L119" s="93"/>
      <c r="M119" s="93"/>
    </row>
    <row r="120" spans="1:13" ht="12.75">
      <c r="A120" s="238" t="s">
        <v>141</v>
      </c>
      <c r="B120" s="239"/>
      <c r="C120" s="239"/>
      <c r="D120" s="239"/>
      <c r="E120" s="239"/>
      <c r="F120" s="239"/>
      <c r="G120" s="239"/>
      <c r="H120" s="240"/>
      <c r="I120" s="7">
        <v>110</v>
      </c>
      <c r="J120" s="11">
        <v>53718145</v>
      </c>
      <c r="K120" s="11">
        <v>58630686</v>
      </c>
      <c r="L120" s="93"/>
      <c r="M120" s="9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8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1" ht="12.75">
      <c r="A123" s="228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</row>
    <row r="125" spans="10:11" ht="12.75">
      <c r="J125" s="93"/>
      <c r="K125" s="93"/>
    </row>
    <row r="126" spans="10:11" ht="12.75">
      <c r="J126" s="93"/>
      <c r="K126" s="93"/>
    </row>
    <row r="127" spans="10:11" ht="12.75">
      <c r="J127" s="93"/>
      <c r="K127" s="93"/>
    </row>
  </sheetData>
  <sheetProtection/>
  <mergeCells count="123">
    <mergeCell ref="A120:H120"/>
    <mergeCell ref="A106:H106"/>
    <mergeCell ref="A100:H100"/>
    <mergeCell ref="A101:H101"/>
    <mergeCell ref="A102:H102"/>
    <mergeCell ref="A103:H103"/>
    <mergeCell ref="A104:H104"/>
    <mergeCell ref="A105:H105"/>
    <mergeCell ref="A115:H115"/>
    <mergeCell ref="A111:H111"/>
    <mergeCell ref="A123:K123"/>
    <mergeCell ref="A116:H116"/>
    <mergeCell ref="A117:K117"/>
    <mergeCell ref="A118:K118"/>
    <mergeCell ref="A119:H119"/>
    <mergeCell ref="A122:K122"/>
    <mergeCell ref="A112:H112"/>
    <mergeCell ref="A113:H113"/>
    <mergeCell ref="A107:H107"/>
    <mergeCell ref="A108:H108"/>
    <mergeCell ref="A109:H109"/>
    <mergeCell ref="A114:H114"/>
    <mergeCell ref="A110:H110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18:H18"/>
    <mergeCell ref="A19:H19"/>
    <mergeCell ref="A4:K4"/>
    <mergeCell ref="A5:H5"/>
    <mergeCell ref="A6:H6"/>
    <mergeCell ref="A7:K7"/>
    <mergeCell ref="A12:H12"/>
    <mergeCell ref="A13:H13"/>
    <mergeCell ref="A1:J1"/>
    <mergeCell ref="K1:K2"/>
    <mergeCell ref="A2:J2"/>
    <mergeCell ref="A3:K3"/>
    <mergeCell ref="A8:H8"/>
    <mergeCell ref="A9:H9"/>
    <mergeCell ref="A10:H10"/>
    <mergeCell ref="A11:H11"/>
    <mergeCell ref="A14:H14"/>
    <mergeCell ref="A15:H15"/>
    <mergeCell ref="A16:H16"/>
    <mergeCell ref="A17:H1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73:K78 J80:K85 J87:J107 J109:J116 K87:K116">
      <formula1>0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130" zoomScaleNormal="130" zoomScaleSheetLayoutView="110" zoomScalePageLayoutView="0" workbookViewId="0" topLeftCell="A38">
      <selection activeCell="J67" sqref="J67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  <col min="13" max="14" width="10.8515625" style="0" customWidth="1"/>
  </cols>
  <sheetData>
    <row r="1" spans="1:11" ht="12.75">
      <c r="A1" s="202" t="s">
        <v>142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2.75">
      <c r="A2" s="206" t="s">
        <v>319</v>
      </c>
      <c r="B2" s="207"/>
      <c r="C2" s="207"/>
      <c r="D2" s="207"/>
      <c r="E2" s="207"/>
      <c r="F2" s="207"/>
      <c r="G2" s="207"/>
      <c r="H2" s="207"/>
      <c r="I2" s="207"/>
      <c r="J2" s="207"/>
      <c r="K2" s="205"/>
    </row>
    <row r="3" spans="1:11" ht="12.75">
      <c r="A3" s="61"/>
      <c r="B3" s="67"/>
      <c r="C3" s="67"/>
      <c r="D3" s="67"/>
      <c r="E3" s="67"/>
      <c r="F3" s="67"/>
      <c r="G3" s="67"/>
      <c r="H3" s="67"/>
      <c r="I3" s="67"/>
      <c r="J3" s="67"/>
      <c r="K3" s="12"/>
    </row>
    <row r="4" spans="1:11" ht="12.75">
      <c r="A4" s="241" t="s">
        <v>295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.75" thickBot="1">
      <c r="A5" s="244" t="s">
        <v>34</v>
      </c>
      <c r="B5" s="244"/>
      <c r="C5" s="244"/>
      <c r="D5" s="244"/>
      <c r="E5" s="244"/>
      <c r="F5" s="244"/>
      <c r="G5" s="244"/>
      <c r="H5" s="244"/>
      <c r="I5" s="62" t="s">
        <v>35</v>
      </c>
      <c r="J5" s="64" t="s">
        <v>143</v>
      </c>
      <c r="K5" s="64" t="s">
        <v>144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66">
        <v>2</v>
      </c>
      <c r="J6" s="65">
        <v>3</v>
      </c>
      <c r="K6" s="65">
        <v>4</v>
      </c>
    </row>
    <row r="7" spans="1:12" ht="12.75">
      <c r="A7" s="196" t="s">
        <v>145</v>
      </c>
      <c r="B7" s="197"/>
      <c r="C7" s="197"/>
      <c r="D7" s="197"/>
      <c r="E7" s="197"/>
      <c r="F7" s="197"/>
      <c r="G7" s="197"/>
      <c r="H7" s="198"/>
      <c r="I7" s="6">
        <v>111</v>
      </c>
      <c r="J7" s="14">
        <f>SUM(J8:J9)</f>
        <v>815400121</v>
      </c>
      <c r="K7" s="14">
        <f>SUM(K8:K9)</f>
        <v>938217697</v>
      </c>
      <c r="L7" s="93"/>
    </row>
    <row r="8" spans="1:12" ht="12.75">
      <c r="A8" s="199" t="s">
        <v>146</v>
      </c>
      <c r="B8" s="200"/>
      <c r="C8" s="200"/>
      <c r="D8" s="200"/>
      <c r="E8" s="200"/>
      <c r="F8" s="200"/>
      <c r="G8" s="200"/>
      <c r="H8" s="201"/>
      <c r="I8" s="4">
        <v>112</v>
      </c>
      <c r="J8" s="10">
        <v>789044003</v>
      </c>
      <c r="K8" s="116">
        <v>900603568</v>
      </c>
      <c r="L8" s="93"/>
    </row>
    <row r="9" spans="1:12" ht="12.75">
      <c r="A9" s="199" t="s">
        <v>147</v>
      </c>
      <c r="B9" s="200"/>
      <c r="C9" s="200"/>
      <c r="D9" s="200"/>
      <c r="E9" s="200"/>
      <c r="F9" s="200"/>
      <c r="G9" s="200"/>
      <c r="H9" s="201"/>
      <c r="I9" s="4">
        <v>113</v>
      </c>
      <c r="J9" s="10">
        <v>26356118</v>
      </c>
      <c r="K9" s="116">
        <v>37614129</v>
      </c>
      <c r="L9" s="93"/>
    </row>
    <row r="10" spans="1:12" ht="12.75">
      <c r="A10" s="199" t="s">
        <v>148</v>
      </c>
      <c r="B10" s="200"/>
      <c r="C10" s="200"/>
      <c r="D10" s="200"/>
      <c r="E10" s="200"/>
      <c r="F10" s="200"/>
      <c r="G10" s="200"/>
      <c r="H10" s="201"/>
      <c r="I10" s="4">
        <v>114</v>
      </c>
      <c r="J10" s="9">
        <f>J11+J12+J16+J20+J21+J22+J25+J26</f>
        <v>819794796</v>
      </c>
      <c r="K10" s="9">
        <f>K11+K12+K16+K20+K21+K22+K25+K26</f>
        <v>896860251</v>
      </c>
      <c r="L10" s="93"/>
    </row>
    <row r="11" spans="1:12" ht="15" customHeight="1">
      <c r="A11" s="100" t="s">
        <v>149</v>
      </c>
      <c r="B11" s="101"/>
      <c r="C11" s="101"/>
      <c r="D11" s="101"/>
      <c r="E11" s="101"/>
      <c r="F11" s="101"/>
      <c r="G11" s="101"/>
      <c r="H11" s="102"/>
      <c r="I11" s="4">
        <v>115</v>
      </c>
      <c r="J11" s="10">
        <v>-12275474</v>
      </c>
      <c r="K11" s="10">
        <v>-9173189</v>
      </c>
      <c r="L11" s="93"/>
    </row>
    <row r="12" spans="1:12" ht="12.75">
      <c r="A12" s="199" t="s">
        <v>150</v>
      </c>
      <c r="B12" s="200"/>
      <c r="C12" s="200"/>
      <c r="D12" s="200"/>
      <c r="E12" s="200"/>
      <c r="F12" s="200"/>
      <c r="G12" s="200"/>
      <c r="H12" s="201"/>
      <c r="I12" s="4">
        <v>116</v>
      </c>
      <c r="J12" s="9">
        <f>SUM(J13:J15)</f>
        <v>717274304</v>
      </c>
      <c r="K12" s="9">
        <f>SUM(K13:K15)</f>
        <v>802714779</v>
      </c>
      <c r="L12" s="93"/>
    </row>
    <row r="13" spans="1:12" ht="12.75">
      <c r="A13" s="193" t="s">
        <v>151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0">
        <v>350785767</v>
      </c>
      <c r="K13" s="10">
        <v>396823534</v>
      </c>
      <c r="L13" s="93"/>
    </row>
    <row r="14" spans="1:12" ht="12.75">
      <c r="A14" s="193" t="s">
        <v>152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0">
        <v>312660368</v>
      </c>
      <c r="K14" s="10">
        <v>344402884</v>
      </c>
      <c r="L14" s="93"/>
    </row>
    <row r="15" spans="1:12" ht="12.75">
      <c r="A15" s="193" t="s">
        <v>153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0">
        <v>53828169</v>
      </c>
      <c r="K15" s="10">
        <v>61488361</v>
      </c>
      <c r="L15" s="93"/>
    </row>
    <row r="16" spans="1:12" ht="12.75">
      <c r="A16" s="199" t="s">
        <v>154</v>
      </c>
      <c r="B16" s="200"/>
      <c r="C16" s="200"/>
      <c r="D16" s="200"/>
      <c r="E16" s="200"/>
      <c r="F16" s="200"/>
      <c r="G16" s="200"/>
      <c r="H16" s="201"/>
      <c r="I16" s="4">
        <v>120</v>
      </c>
      <c r="J16" s="9">
        <f>SUM(J17:J19)</f>
        <v>36682852</v>
      </c>
      <c r="K16" s="9">
        <f>SUM(K17:K19)</f>
        <v>42623461</v>
      </c>
      <c r="L16" s="93"/>
    </row>
    <row r="17" spans="1:12" ht="12.75">
      <c r="A17" s="193" t="s">
        <v>155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0">
        <v>23145943</v>
      </c>
      <c r="K17" s="10">
        <v>26075537</v>
      </c>
      <c r="L17" s="93"/>
    </row>
    <row r="18" spans="1:12" ht="12.75">
      <c r="A18" s="193" t="s">
        <v>156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0">
        <v>8338933</v>
      </c>
      <c r="K18" s="10">
        <v>10342778</v>
      </c>
      <c r="L18" s="93"/>
    </row>
    <row r="19" spans="1:12" ht="12.75">
      <c r="A19" s="193" t="s">
        <v>157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0">
        <v>5197976</v>
      </c>
      <c r="K19" s="10">
        <v>6205146</v>
      </c>
      <c r="L19" s="93"/>
    </row>
    <row r="20" spans="1:12" ht="12.75">
      <c r="A20" s="199" t="s">
        <v>158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0">
        <v>31361748</v>
      </c>
      <c r="K20" s="10">
        <v>30252637</v>
      </c>
      <c r="L20" s="93"/>
    </row>
    <row r="21" spans="1:12" ht="12.75">
      <c r="A21" s="199" t="s">
        <v>159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0">
        <v>10104856</v>
      </c>
      <c r="K21" s="10">
        <v>11826008</v>
      </c>
      <c r="L21" s="93"/>
    </row>
    <row r="22" spans="1:12" ht="12.75">
      <c r="A22" s="199" t="s">
        <v>160</v>
      </c>
      <c r="B22" s="200"/>
      <c r="C22" s="200"/>
      <c r="D22" s="200"/>
      <c r="E22" s="200"/>
      <c r="F22" s="200"/>
      <c r="G22" s="200"/>
      <c r="H22" s="201"/>
      <c r="I22" s="4">
        <v>126</v>
      </c>
      <c r="J22" s="9">
        <f>SUM(J23:J24)</f>
        <v>24331748</v>
      </c>
      <c r="K22" s="9">
        <f>SUM(K23:K24)</f>
        <v>967784</v>
      </c>
      <c r="L22" s="93"/>
    </row>
    <row r="23" spans="1:12" ht="12.75">
      <c r="A23" s="193" t="s">
        <v>161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0"/>
      <c r="K23" s="10"/>
      <c r="L23" s="93"/>
    </row>
    <row r="24" spans="1:12" ht="12.75">
      <c r="A24" s="193" t="s">
        <v>162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0">
        <v>24331748</v>
      </c>
      <c r="K24" s="10">
        <v>967784</v>
      </c>
      <c r="L24" s="93"/>
    </row>
    <row r="25" spans="1:12" ht="12.75">
      <c r="A25" s="199" t="s">
        <v>163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0">
        <v>249821</v>
      </c>
      <c r="K25" s="10"/>
      <c r="L25" s="93"/>
    </row>
    <row r="26" spans="1:12" ht="12.75">
      <c r="A26" s="199" t="s">
        <v>164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0">
        <v>12064941</v>
      </c>
      <c r="K26" s="10">
        <v>17648771</v>
      </c>
      <c r="L26" s="93"/>
    </row>
    <row r="27" spans="1:12" ht="12.75">
      <c r="A27" s="199" t="s">
        <v>165</v>
      </c>
      <c r="B27" s="200"/>
      <c r="C27" s="200"/>
      <c r="D27" s="200"/>
      <c r="E27" s="200"/>
      <c r="F27" s="200"/>
      <c r="G27" s="200"/>
      <c r="H27" s="201"/>
      <c r="I27" s="4">
        <v>131</v>
      </c>
      <c r="J27" s="9">
        <f>SUM(J28:J32)</f>
        <v>6496807</v>
      </c>
      <c r="K27" s="9">
        <f>SUM(K28:K32)</f>
        <v>10218995</v>
      </c>
      <c r="L27" s="93"/>
    </row>
    <row r="28" spans="1:12" ht="12.75">
      <c r="A28" s="199" t="s">
        <v>166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0">
        <v>262879</v>
      </c>
      <c r="K28" s="10">
        <v>297222</v>
      </c>
      <c r="L28" s="93"/>
    </row>
    <row r="29" spans="1:12" ht="12.75">
      <c r="A29" s="199" t="s">
        <v>167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0">
        <v>5916543</v>
      </c>
      <c r="K29" s="10">
        <v>7690178</v>
      </c>
      <c r="L29" s="93"/>
    </row>
    <row r="30" spans="1:12" ht="12.75">
      <c r="A30" s="199" t="s">
        <v>168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0">
        <v>10951</v>
      </c>
      <c r="K30" s="10"/>
      <c r="L30" s="93"/>
    </row>
    <row r="31" spans="1:12" ht="12.75">
      <c r="A31" s="199" t="s">
        <v>169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0"/>
      <c r="K31" s="10"/>
      <c r="L31" s="93"/>
    </row>
    <row r="32" spans="1:12" ht="12.75">
      <c r="A32" s="199" t="s">
        <v>170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0">
        <v>306434</v>
      </c>
      <c r="K32" s="10">
        <v>2231595</v>
      </c>
      <c r="L32" s="93"/>
    </row>
    <row r="33" spans="1:12" ht="12.75">
      <c r="A33" s="199" t="s">
        <v>171</v>
      </c>
      <c r="B33" s="200"/>
      <c r="C33" s="200"/>
      <c r="D33" s="200"/>
      <c r="E33" s="200"/>
      <c r="F33" s="200"/>
      <c r="G33" s="200"/>
      <c r="H33" s="201"/>
      <c r="I33" s="4">
        <v>137</v>
      </c>
      <c r="J33" s="9">
        <f>SUM(J34:J37)</f>
        <v>51047459</v>
      </c>
      <c r="K33" s="9">
        <f>SUM(K34:K37)</f>
        <v>31925932</v>
      </c>
      <c r="L33" s="93"/>
    </row>
    <row r="34" spans="1:12" ht="12.75">
      <c r="A34" s="199" t="s">
        <v>172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0"/>
      <c r="K34" s="10"/>
      <c r="L34" s="93"/>
    </row>
    <row r="35" spans="1:12" ht="12.75">
      <c r="A35" s="199" t="s">
        <v>173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0">
        <v>34464486</v>
      </c>
      <c r="K35" s="10">
        <v>31745367</v>
      </c>
      <c r="L35" s="93"/>
    </row>
    <row r="36" spans="1:12" ht="12.75">
      <c r="A36" s="199" t="s">
        <v>174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0">
        <v>11106862</v>
      </c>
      <c r="K36" s="10">
        <v>28932</v>
      </c>
      <c r="L36" s="93"/>
    </row>
    <row r="37" spans="1:12" ht="12.75">
      <c r="A37" s="199" t="s">
        <v>175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0">
        <v>5476111</v>
      </c>
      <c r="K37" s="10">
        <v>151633</v>
      </c>
      <c r="L37" s="93"/>
    </row>
    <row r="38" spans="1:12" ht="12.75">
      <c r="A38" s="199" t="s">
        <v>176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0"/>
      <c r="K38" s="10"/>
      <c r="L38" s="93"/>
    </row>
    <row r="39" spans="1:12" ht="12.75">
      <c r="A39" s="199" t="s">
        <v>177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0"/>
      <c r="K39" s="10"/>
      <c r="L39" s="93"/>
    </row>
    <row r="40" spans="1:12" ht="12.75">
      <c r="A40" s="199" t="s">
        <v>178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0"/>
      <c r="K40" s="10"/>
      <c r="L40" s="93"/>
    </row>
    <row r="41" spans="1:12" ht="12.75">
      <c r="A41" s="199" t="s">
        <v>179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0"/>
      <c r="K41" s="10"/>
      <c r="L41" s="93"/>
    </row>
    <row r="42" spans="1:12" ht="12.75">
      <c r="A42" s="199" t="s">
        <v>180</v>
      </c>
      <c r="B42" s="200"/>
      <c r="C42" s="200"/>
      <c r="D42" s="200"/>
      <c r="E42" s="200"/>
      <c r="F42" s="200"/>
      <c r="G42" s="200"/>
      <c r="H42" s="201"/>
      <c r="I42" s="4">
        <v>146</v>
      </c>
      <c r="J42" s="9">
        <f>J7+J27+J38+J40</f>
        <v>821896928</v>
      </c>
      <c r="K42" s="9">
        <f>K7+K27+K38+K40</f>
        <v>948436692</v>
      </c>
      <c r="L42" s="93"/>
    </row>
    <row r="43" spans="1:12" ht="12.75">
      <c r="A43" s="199" t="s">
        <v>181</v>
      </c>
      <c r="B43" s="200"/>
      <c r="C43" s="200"/>
      <c r="D43" s="200"/>
      <c r="E43" s="200"/>
      <c r="F43" s="200"/>
      <c r="G43" s="200"/>
      <c r="H43" s="201"/>
      <c r="I43" s="4">
        <v>147</v>
      </c>
      <c r="J43" s="9">
        <f>J10+J33+J39+J41</f>
        <v>870842255</v>
      </c>
      <c r="K43" s="9">
        <f>K10+K33+K39+K41</f>
        <v>928786183</v>
      </c>
      <c r="L43" s="93"/>
    </row>
    <row r="44" spans="1:12" ht="12.75">
      <c r="A44" s="199" t="s">
        <v>182</v>
      </c>
      <c r="B44" s="200"/>
      <c r="C44" s="200"/>
      <c r="D44" s="200"/>
      <c r="E44" s="200"/>
      <c r="F44" s="200"/>
      <c r="G44" s="200"/>
      <c r="H44" s="201"/>
      <c r="I44" s="4">
        <v>148</v>
      </c>
      <c r="J44" s="9">
        <f>J42-J43</f>
        <v>-48945327</v>
      </c>
      <c r="K44" s="9">
        <f>K42-K43</f>
        <v>19650509</v>
      </c>
      <c r="L44" s="93"/>
    </row>
    <row r="45" spans="1:12" ht="12.75">
      <c r="A45" s="219" t="s">
        <v>183</v>
      </c>
      <c r="B45" s="220"/>
      <c r="C45" s="220"/>
      <c r="D45" s="220"/>
      <c r="E45" s="220"/>
      <c r="F45" s="220"/>
      <c r="G45" s="220"/>
      <c r="H45" s="221"/>
      <c r="I45" s="4">
        <v>149</v>
      </c>
      <c r="J45" s="9">
        <f>IF(J42&gt;J43,J42-J43,0)</f>
        <v>0</v>
      </c>
      <c r="K45" s="9">
        <f>IF(K42&gt;K43,K42-K43,0)</f>
        <v>19650509</v>
      </c>
      <c r="L45" s="93"/>
    </row>
    <row r="46" spans="1:12" ht="12.75">
      <c r="A46" s="219" t="s">
        <v>184</v>
      </c>
      <c r="B46" s="220"/>
      <c r="C46" s="220"/>
      <c r="D46" s="220"/>
      <c r="E46" s="220"/>
      <c r="F46" s="220"/>
      <c r="G46" s="220"/>
      <c r="H46" s="221"/>
      <c r="I46" s="4">
        <v>150</v>
      </c>
      <c r="J46" s="9">
        <f>IF(J43&gt;J42,J43-J42,0)</f>
        <v>48945327</v>
      </c>
      <c r="K46" s="9">
        <f>IF(K43&gt;K42,K43-K42,0)</f>
        <v>0</v>
      </c>
      <c r="L46" s="93"/>
    </row>
    <row r="47" spans="1:12" ht="12.75">
      <c r="A47" s="199" t="s">
        <v>185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0">
        <v>2263</v>
      </c>
      <c r="K47" s="10">
        <v>3581716</v>
      </c>
      <c r="L47" s="93"/>
    </row>
    <row r="48" spans="1:12" ht="12.75">
      <c r="A48" s="199" t="s">
        <v>186</v>
      </c>
      <c r="B48" s="200"/>
      <c r="C48" s="200"/>
      <c r="D48" s="200"/>
      <c r="E48" s="200"/>
      <c r="F48" s="200"/>
      <c r="G48" s="200"/>
      <c r="H48" s="201"/>
      <c r="I48" s="4">
        <v>152</v>
      </c>
      <c r="J48" s="9">
        <f>J44-J47</f>
        <v>-48947590</v>
      </c>
      <c r="K48" s="9">
        <f>K44-K47</f>
        <v>16068793</v>
      </c>
      <c r="L48" s="93"/>
    </row>
    <row r="49" spans="1:12" ht="12.75">
      <c r="A49" s="219" t="s">
        <v>187</v>
      </c>
      <c r="B49" s="220"/>
      <c r="C49" s="220"/>
      <c r="D49" s="220"/>
      <c r="E49" s="220"/>
      <c r="F49" s="220"/>
      <c r="G49" s="220"/>
      <c r="H49" s="221"/>
      <c r="I49" s="4">
        <v>153</v>
      </c>
      <c r="J49" s="9"/>
      <c r="K49" s="9">
        <f>IF(K48&gt;0,K48,0)</f>
        <v>16068793</v>
      </c>
      <c r="L49" s="93"/>
    </row>
    <row r="50" spans="1:12" ht="12.75">
      <c r="A50" s="245" t="s">
        <v>188</v>
      </c>
      <c r="B50" s="246"/>
      <c r="C50" s="246"/>
      <c r="D50" s="246"/>
      <c r="E50" s="246"/>
      <c r="F50" s="246"/>
      <c r="G50" s="246"/>
      <c r="H50" s="247"/>
      <c r="I50" s="5">
        <v>154</v>
      </c>
      <c r="J50" s="13">
        <f>IF(J48&lt;0,-J48,0)</f>
        <v>48947590</v>
      </c>
      <c r="K50" s="13">
        <f>IF(K48&lt;0,-K48,0)</f>
        <v>0</v>
      </c>
      <c r="L50" s="93"/>
    </row>
    <row r="51" spans="1:12" ht="12.75">
      <c r="A51" s="225" t="s">
        <v>189</v>
      </c>
      <c r="B51" s="233"/>
      <c r="C51" s="233"/>
      <c r="D51" s="233"/>
      <c r="E51" s="233"/>
      <c r="F51" s="233"/>
      <c r="G51" s="233"/>
      <c r="H51" s="233"/>
      <c r="I51" s="248"/>
      <c r="J51" s="248"/>
      <c r="K51" s="249"/>
      <c r="L51" s="93"/>
    </row>
    <row r="52" spans="1:12" ht="12.75">
      <c r="A52" s="196" t="s">
        <v>190</v>
      </c>
      <c r="B52" s="197"/>
      <c r="C52" s="197"/>
      <c r="D52" s="197"/>
      <c r="E52" s="197"/>
      <c r="F52" s="197"/>
      <c r="G52" s="197"/>
      <c r="H52" s="197"/>
      <c r="I52" s="236"/>
      <c r="J52" s="236"/>
      <c r="K52" s="237"/>
      <c r="L52" s="93"/>
    </row>
    <row r="53" spans="1:12" ht="12.75">
      <c r="A53" s="250" t="s">
        <v>191</v>
      </c>
      <c r="B53" s="251"/>
      <c r="C53" s="251"/>
      <c r="D53" s="251"/>
      <c r="E53" s="251"/>
      <c r="F53" s="251"/>
      <c r="G53" s="251"/>
      <c r="H53" s="252"/>
      <c r="I53" s="4">
        <v>155</v>
      </c>
      <c r="J53" s="10">
        <v>-46267317</v>
      </c>
      <c r="K53" s="10">
        <v>11149791</v>
      </c>
      <c r="L53" s="93"/>
    </row>
    <row r="54" spans="1:12" ht="12.75">
      <c r="A54" s="250" t="s">
        <v>192</v>
      </c>
      <c r="B54" s="251"/>
      <c r="C54" s="251"/>
      <c r="D54" s="251"/>
      <c r="E54" s="251"/>
      <c r="F54" s="251"/>
      <c r="G54" s="251"/>
      <c r="H54" s="252"/>
      <c r="I54" s="4">
        <v>156</v>
      </c>
      <c r="J54" s="11">
        <v>-2680274</v>
      </c>
      <c r="K54" s="11">
        <v>4919002</v>
      </c>
      <c r="L54" s="93"/>
    </row>
    <row r="55" spans="1:13" ht="12.75">
      <c r="A55" s="225" t="s">
        <v>193</v>
      </c>
      <c r="B55" s="233"/>
      <c r="C55" s="233"/>
      <c r="D55" s="233"/>
      <c r="E55" s="233"/>
      <c r="F55" s="233"/>
      <c r="G55" s="233"/>
      <c r="H55" s="233"/>
      <c r="I55" s="248"/>
      <c r="J55" s="248"/>
      <c r="K55" s="249"/>
      <c r="L55" s="93"/>
      <c r="M55" s="93"/>
    </row>
    <row r="56" spans="1:13" ht="12.75">
      <c r="A56" s="196" t="s">
        <v>194</v>
      </c>
      <c r="B56" s="197"/>
      <c r="C56" s="197"/>
      <c r="D56" s="197"/>
      <c r="E56" s="197"/>
      <c r="F56" s="197"/>
      <c r="G56" s="197"/>
      <c r="H56" s="198"/>
      <c r="I56" s="15">
        <v>157</v>
      </c>
      <c r="J56" s="8">
        <f>-J50</f>
        <v>-48947590</v>
      </c>
      <c r="K56" s="8">
        <v>16068793</v>
      </c>
      <c r="L56" s="93"/>
      <c r="M56" s="93"/>
    </row>
    <row r="57" spans="1:13" ht="12.75">
      <c r="A57" s="199" t="s">
        <v>195</v>
      </c>
      <c r="B57" s="200"/>
      <c r="C57" s="200"/>
      <c r="D57" s="200"/>
      <c r="E57" s="200"/>
      <c r="F57" s="200"/>
      <c r="G57" s="200"/>
      <c r="H57" s="201"/>
      <c r="I57" s="4">
        <v>158</v>
      </c>
      <c r="J57" s="9">
        <f>SUM(J58:J64)</f>
        <v>3204919</v>
      </c>
      <c r="K57" s="9">
        <f>SUM(K58:K64)</f>
        <v>0</v>
      </c>
      <c r="L57" s="93"/>
      <c r="M57" s="93"/>
    </row>
    <row r="58" spans="1:13" ht="12.75">
      <c r="A58" s="199" t="s">
        <v>196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0"/>
      <c r="K58" s="10"/>
      <c r="L58" s="93"/>
      <c r="M58" s="93"/>
    </row>
    <row r="59" spans="1:13" ht="12.75">
      <c r="A59" s="199" t="s">
        <v>197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0"/>
      <c r="K59" s="10"/>
      <c r="L59" s="93"/>
      <c r="M59" s="93"/>
    </row>
    <row r="60" spans="1:13" ht="12.75">
      <c r="A60" s="199" t="s">
        <v>198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0">
        <v>3204919</v>
      </c>
      <c r="K60" s="10"/>
      <c r="L60" s="93"/>
      <c r="M60" s="93"/>
    </row>
    <row r="61" spans="1:13" ht="12.75">
      <c r="A61" s="199" t="s">
        <v>199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0"/>
      <c r="K61" s="10"/>
      <c r="L61" s="93"/>
      <c r="M61" s="93"/>
    </row>
    <row r="62" spans="1:13" ht="12.75">
      <c r="A62" s="199" t="s">
        <v>200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0"/>
      <c r="K62" s="10"/>
      <c r="L62" s="93"/>
      <c r="M62" s="93"/>
    </row>
    <row r="63" spans="1:13" ht="12.75">
      <c r="A63" s="199" t="s">
        <v>201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0"/>
      <c r="K63" s="10"/>
      <c r="L63" s="93"/>
      <c r="M63" s="93"/>
    </row>
    <row r="64" spans="1:13" ht="12.75">
      <c r="A64" s="199" t="s">
        <v>202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0"/>
      <c r="K64" s="10"/>
      <c r="L64" s="93"/>
      <c r="M64" s="93"/>
    </row>
    <row r="65" spans="1:13" ht="12.75">
      <c r="A65" s="199" t="s">
        <v>203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0"/>
      <c r="K65" s="10"/>
      <c r="L65" s="93"/>
      <c r="M65" s="93"/>
    </row>
    <row r="66" spans="1:13" ht="12.75">
      <c r="A66" s="199" t="s">
        <v>204</v>
      </c>
      <c r="B66" s="200"/>
      <c r="C66" s="200"/>
      <c r="D66" s="200"/>
      <c r="E66" s="200"/>
      <c r="F66" s="200"/>
      <c r="G66" s="200"/>
      <c r="H66" s="201"/>
      <c r="I66" s="4">
        <v>167</v>
      </c>
      <c r="J66" s="9">
        <f>J57-J65</f>
        <v>3204919</v>
      </c>
      <c r="K66" s="9">
        <f>K57-K65</f>
        <v>0</v>
      </c>
      <c r="L66" s="93"/>
      <c r="M66" s="93"/>
    </row>
    <row r="67" spans="1:13" ht="12.75">
      <c r="A67" s="199" t="s">
        <v>205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3">
        <f>J56+J66</f>
        <v>-45742671</v>
      </c>
      <c r="K67" s="13">
        <f>K56+K66</f>
        <v>16068793</v>
      </c>
      <c r="L67" s="93"/>
      <c r="M67" s="93"/>
    </row>
    <row r="68" spans="1:13" ht="12.75">
      <c r="A68" s="225" t="s">
        <v>206</v>
      </c>
      <c r="B68" s="233"/>
      <c r="C68" s="233"/>
      <c r="D68" s="233"/>
      <c r="E68" s="233"/>
      <c r="F68" s="233"/>
      <c r="G68" s="233"/>
      <c r="H68" s="233"/>
      <c r="I68" s="248"/>
      <c r="J68" s="248"/>
      <c r="K68" s="249"/>
      <c r="L68" s="93"/>
      <c r="M68" s="93"/>
    </row>
    <row r="69" spans="1:13" ht="12.75">
      <c r="A69" s="196" t="s">
        <v>207</v>
      </c>
      <c r="B69" s="197"/>
      <c r="C69" s="197"/>
      <c r="D69" s="197"/>
      <c r="E69" s="197"/>
      <c r="F69" s="197"/>
      <c r="G69" s="197"/>
      <c r="H69" s="197"/>
      <c r="I69" s="236"/>
      <c r="J69" s="236"/>
      <c r="K69" s="237"/>
      <c r="L69" s="93"/>
      <c r="M69" s="93"/>
    </row>
    <row r="70" spans="1:13" ht="12.75">
      <c r="A70" s="250" t="s">
        <v>191</v>
      </c>
      <c r="B70" s="251"/>
      <c r="C70" s="251"/>
      <c r="D70" s="251"/>
      <c r="E70" s="251"/>
      <c r="F70" s="251"/>
      <c r="G70" s="251"/>
      <c r="H70" s="252"/>
      <c r="I70" s="4">
        <v>169</v>
      </c>
      <c r="J70" s="10">
        <f>+J53+J60</f>
        <v>-43062398</v>
      </c>
      <c r="K70" s="10">
        <v>11149791</v>
      </c>
      <c r="L70" s="93"/>
      <c r="M70" s="93"/>
    </row>
    <row r="71" spans="1:13" ht="12.75">
      <c r="A71" s="253" t="s">
        <v>192</v>
      </c>
      <c r="B71" s="254"/>
      <c r="C71" s="254"/>
      <c r="D71" s="254"/>
      <c r="E71" s="254"/>
      <c r="F71" s="254"/>
      <c r="G71" s="254"/>
      <c r="H71" s="255"/>
      <c r="I71" s="7">
        <v>170</v>
      </c>
      <c r="J71" s="11">
        <v>-2680274</v>
      </c>
      <c r="K71" s="11">
        <v>4919002</v>
      </c>
      <c r="L71" s="93"/>
      <c r="M71" s="93"/>
    </row>
    <row r="72" ht="12.75">
      <c r="K72" s="93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32:H32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16:H16"/>
    <mergeCell ref="A1:J1"/>
    <mergeCell ref="A8:H8"/>
    <mergeCell ref="A9:H9"/>
    <mergeCell ref="A10:H10"/>
    <mergeCell ref="A6:H6"/>
    <mergeCell ref="A7:H7"/>
    <mergeCell ref="A12:H12"/>
    <mergeCell ref="A13:H13"/>
    <mergeCell ref="A14:H14"/>
    <mergeCell ref="A15:H15"/>
  </mergeCells>
  <dataValidations count="4">
    <dataValidation type="whole" operator="notEqual" allowBlank="1" showInputMessage="1" showErrorMessage="1" errorTitle="Pogrešan unos" error="Mogu se unijeti samo cjelobrojne vrijednosti." sqref="J47:K47 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0:K10 J7:K7 J12:K46">
      <formula1>0</formula1>
    </dataValidation>
    <dataValidation allowBlank="1" sqref="J8:K9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30" zoomScaleNormal="130" zoomScaleSheetLayoutView="110" zoomScalePageLayoutView="0" workbookViewId="0" topLeftCell="A1">
      <selection activeCell="Q29" sqref="Q29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6" max="16" width="10.00390625" style="0" bestFit="1" customWidth="1"/>
  </cols>
  <sheetData>
    <row r="1" spans="1:11" ht="12.75">
      <c r="A1" s="260" t="s">
        <v>208</v>
      </c>
      <c r="B1" s="261"/>
      <c r="C1" s="261"/>
      <c r="D1" s="261"/>
      <c r="E1" s="261"/>
      <c r="F1" s="261"/>
      <c r="G1" s="261"/>
      <c r="H1" s="261"/>
      <c r="I1" s="261"/>
      <c r="J1" s="262"/>
      <c r="K1" s="204"/>
    </row>
    <row r="2" spans="1:11" ht="12.75">
      <c r="A2" s="264" t="s">
        <v>319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68"/>
      <c r="B3" s="69"/>
      <c r="C3" s="69"/>
      <c r="D3" s="69"/>
      <c r="E3" s="69"/>
      <c r="F3" s="69"/>
      <c r="G3" s="69"/>
      <c r="H3" s="69"/>
      <c r="I3" s="69"/>
      <c r="J3" s="70"/>
      <c r="K3" s="3"/>
    </row>
    <row r="4" spans="1:11" ht="12.75">
      <c r="A4" s="266" t="s">
        <v>295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.75" thickBot="1">
      <c r="A5" s="269" t="s">
        <v>34</v>
      </c>
      <c r="B5" s="269"/>
      <c r="C5" s="269"/>
      <c r="D5" s="269"/>
      <c r="E5" s="269"/>
      <c r="F5" s="269"/>
      <c r="G5" s="269"/>
      <c r="H5" s="269"/>
      <c r="I5" s="71" t="s">
        <v>35</v>
      </c>
      <c r="J5" s="72" t="s">
        <v>143</v>
      </c>
      <c r="K5" s="72" t="s">
        <v>144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73">
        <v>2</v>
      </c>
      <c r="J6" s="74" t="s">
        <v>4</v>
      </c>
      <c r="K6" s="74" t="s">
        <v>5</v>
      </c>
    </row>
    <row r="7" spans="1:16" ht="12.75">
      <c r="A7" s="256" t="s">
        <v>209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  <c r="P7" s="94"/>
    </row>
    <row r="8" spans="1:16" ht="12.75">
      <c r="A8" s="193" t="s">
        <v>210</v>
      </c>
      <c r="B8" s="194"/>
      <c r="C8" s="194"/>
      <c r="D8" s="194"/>
      <c r="E8" s="194"/>
      <c r="F8" s="194"/>
      <c r="G8" s="194"/>
      <c r="H8" s="194"/>
      <c r="I8" s="4">
        <v>1</v>
      </c>
      <c r="J8" s="116">
        <v>-48945327</v>
      </c>
      <c r="K8" s="116">
        <v>19650509</v>
      </c>
      <c r="L8" s="93"/>
      <c r="M8" s="93"/>
      <c r="N8" s="93"/>
      <c r="O8" s="93"/>
      <c r="P8" s="94"/>
    </row>
    <row r="9" spans="1:16" ht="12.75">
      <c r="A9" s="193" t="s">
        <v>211</v>
      </c>
      <c r="B9" s="194"/>
      <c r="C9" s="194"/>
      <c r="D9" s="194"/>
      <c r="E9" s="194"/>
      <c r="F9" s="194"/>
      <c r="G9" s="194"/>
      <c r="H9" s="194"/>
      <c r="I9" s="4">
        <v>2</v>
      </c>
      <c r="J9" s="116">
        <v>31363749</v>
      </c>
      <c r="K9" s="116">
        <v>30252638</v>
      </c>
      <c r="L9" s="93"/>
      <c r="M9" s="93"/>
      <c r="N9" s="93"/>
      <c r="O9" s="93"/>
      <c r="P9" s="94"/>
    </row>
    <row r="10" spans="1:15" ht="12.75">
      <c r="A10" s="193" t="s">
        <v>212</v>
      </c>
      <c r="B10" s="194"/>
      <c r="C10" s="194"/>
      <c r="D10" s="194"/>
      <c r="E10" s="194"/>
      <c r="F10" s="194"/>
      <c r="G10" s="194"/>
      <c r="H10" s="194"/>
      <c r="I10" s="4">
        <v>3</v>
      </c>
      <c r="J10" s="116">
        <v>20063301</v>
      </c>
      <c r="K10" s="10"/>
      <c r="L10" s="93"/>
      <c r="M10" s="93"/>
      <c r="N10" s="93"/>
      <c r="O10" s="93"/>
    </row>
    <row r="11" spans="1:15" ht="12.75">
      <c r="A11" s="193" t="s">
        <v>213</v>
      </c>
      <c r="B11" s="194"/>
      <c r="C11" s="194"/>
      <c r="D11" s="194"/>
      <c r="E11" s="194"/>
      <c r="F11" s="194"/>
      <c r="G11" s="194"/>
      <c r="H11" s="194"/>
      <c r="I11" s="4">
        <v>4</v>
      </c>
      <c r="J11" s="116"/>
      <c r="K11" s="10">
        <v>22114795</v>
      </c>
      <c r="L11" s="93"/>
      <c r="M11" s="93"/>
      <c r="N11" s="93"/>
      <c r="O11" s="93"/>
    </row>
    <row r="12" spans="1:15" ht="12.75">
      <c r="A12" s="193" t="s">
        <v>214</v>
      </c>
      <c r="B12" s="194"/>
      <c r="C12" s="194"/>
      <c r="D12" s="194"/>
      <c r="E12" s="194"/>
      <c r="F12" s="194"/>
      <c r="G12" s="194"/>
      <c r="H12" s="194"/>
      <c r="I12" s="4">
        <v>5</v>
      </c>
      <c r="J12" s="116"/>
      <c r="K12" s="10">
        <v>37602770</v>
      </c>
      <c r="L12" s="93"/>
      <c r="M12" s="93"/>
      <c r="N12" s="93"/>
      <c r="O12" s="93"/>
    </row>
    <row r="13" spans="1:15" ht="12.75">
      <c r="A13" s="193" t="s">
        <v>215</v>
      </c>
      <c r="B13" s="194"/>
      <c r="C13" s="194"/>
      <c r="D13" s="194"/>
      <c r="E13" s="194"/>
      <c r="F13" s="194"/>
      <c r="G13" s="194"/>
      <c r="H13" s="194"/>
      <c r="I13" s="4">
        <v>6</v>
      </c>
      <c r="J13" s="116">
        <v>71814506</v>
      </c>
      <c r="K13" s="10">
        <v>29845068</v>
      </c>
      <c r="L13" s="93"/>
      <c r="M13" s="93"/>
      <c r="N13" s="93"/>
      <c r="O13" s="93"/>
    </row>
    <row r="14" spans="1:15" ht="12.75">
      <c r="A14" s="199" t="s">
        <v>216</v>
      </c>
      <c r="B14" s="200"/>
      <c r="C14" s="200"/>
      <c r="D14" s="200"/>
      <c r="E14" s="200"/>
      <c r="F14" s="200"/>
      <c r="G14" s="200"/>
      <c r="H14" s="200"/>
      <c r="I14" s="4">
        <v>7</v>
      </c>
      <c r="J14" s="117">
        <f>J8+J9+J10+J11+J12+J13</f>
        <v>74296229</v>
      </c>
      <c r="K14" s="117">
        <f>K8+K9+K10+K11+K12+K13</f>
        <v>139465780</v>
      </c>
      <c r="L14" s="93"/>
      <c r="M14" s="93"/>
      <c r="N14" s="93"/>
      <c r="O14" s="93"/>
    </row>
    <row r="15" spans="1:15" ht="12.75">
      <c r="A15" s="193" t="s">
        <v>217</v>
      </c>
      <c r="B15" s="194"/>
      <c r="C15" s="194"/>
      <c r="D15" s="194"/>
      <c r="E15" s="194"/>
      <c r="F15" s="194"/>
      <c r="G15" s="194"/>
      <c r="H15" s="194"/>
      <c r="I15" s="4">
        <v>8</v>
      </c>
      <c r="J15" s="116"/>
      <c r="K15" s="10">
        <v>13526642</v>
      </c>
      <c r="L15" s="93"/>
      <c r="M15" s="93"/>
      <c r="N15" s="93"/>
      <c r="O15" s="93"/>
    </row>
    <row r="16" spans="1:15" ht="12.75">
      <c r="A16" s="193" t="s">
        <v>218</v>
      </c>
      <c r="B16" s="194"/>
      <c r="C16" s="194"/>
      <c r="D16" s="194"/>
      <c r="E16" s="194"/>
      <c r="F16" s="194"/>
      <c r="G16" s="194"/>
      <c r="H16" s="194"/>
      <c r="I16" s="4">
        <v>9</v>
      </c>
      <c r="J16" s="116">
        <v>11347929</v>
      </c>
      <c r="K16" s="10"/>
      <c r="L16" s="93"/>
      <c r="M16" s="93"/>
      <c r="N16" s="93"/>
      <c r="O16" s="93"/>
    </row>
    <row r="17" spans="1:15" ht="12.75">
      <c r="A17" s="193" t="s">
        <v>219</v>
      </c>
      <c r="B17" s="194"/>
      <c r="C17" s="194"/>
      <c r="D17" s="194"/>
      <c r="E17" s="194"/>
      <c r="F17" s="194"/>
      <c r="G17" s="194"/>
      <c r="H17" s="194"/>
      <c r="I17" s="4">
        <v>10</v>
      </c>
      <c r="J17" s="116">
        <v>20413393</v>
      </c>
      <c r="K17" s="10"/>
      <c r="L17" s="93"/>
      <c r="M17" s="93"/>
      <c r="N17" s="93"/>
      <c r="O17" s="93"/>
    </row>
    <row r="18" spans="1:15" ht="12.75">
      <c r="A18" s="193" t="s">
        <v>220</v>
      </c>
      <c r="B18" s="194"/>
      <c r="C18" s="194"/>
      <c r="D18" s="194"/>
      <c r="E18" s="194"/>
      <c r="F18" s="194"/>
      <c r="G18" s="194"/>
      <c r="H18" s="194"/>
      <c r="I18" s="4">
        <v>11</v>
      </c>
      <c r="J18" s="116">
        <v>12493576</v>
      </c>
      <c r="K18" s="10">
        <v>14935418</v>
      </c>
      <c r="L18" s="93"/>
      <c r="M18" s="93"/>
      <c r="N18" s="93"/>
      <c r="O18" s="93"/>
    </row>
    <row r="19" spans="1:15" ht="12.75">
      <c r="A19" s="199" t="s">
        <v>221</v>
      </c>
      <c r="B19" s="200"/>
      <c r="C19" s="200"/>
      <c r="D19" s="200"/>
      <c r="E19" s="200"/>
      <c r="F19" s="200"/>
      <c r="G19" s="200"/>
      <c r="H19" s="200"/>
      <c r="I19" s="4">
        <v>12</v>
      </c>
      <c r="J19" s="117">
        <f>J15+J16+J17+J18</f>
        <v>44254898</v>
      </c>
      <c r="K19" s="117">
        <f>K15+K16+K17+K18</f>
        <v>28462060</v>
      </c>
      <c r="L19" s="93"/>
      <c r="M19" s="93"/>
      <c r="N19" s="93"/>
      <c r="O19" s="93"/>
    </row>
    <row r="20" spans="1:15" ht="12.75">
      <c r="A20" s="199" t="s">
        <v>222</v>
      </c>
      <c r="B20" s="200"/>
      <c r="C20" s="200"/>
      <c r="D20" s="200"/>
      <c r="E20" s="200"/>
      <c r="F20" s="200"/>
      <c r="G20" s="200"/>
      <c r="H20" s="200"/>
      <c r="I20" s="4">
        <v>13</v>
      </c>
      <c r="J20" s="117">
        <f>J14-J19</f>
        <v>30041331</v>
      </c>
      <c r="K20" s="117">
        <f>K14-K19</f>
        <v>111003720</v>
      </c>
      <c r="L20" s="93"/>
      <c r="M20" s="93"/>
      <c r="N20" s="93"/>
      <c r="O20" s="93"/>
    </row>
    <row r="21" spans="1:15" ht="12.75">
      <c r="A21" s="199" t="s">
        <v>223</v>
      </c>
      <c r="B21" s="200"/>
      <c r="C21" s="200"/>
      <c r="D21" s="200"/>
      <c r="E21" s="200"/>
      <c r="F21" s="200"/>
      <c r="G21" s="200"/>
      <c r="H21" s="200"/>
      <c r="I21" s="4">
        <v>14</v>
      </c>
      <c r="J21" s="117">
        <v>0</v>
      </c>
      <c r="K21" s="9"/>
      <c r="L21" s="93"/>
      <c r="M21" s="93"/>
      <c r="N21" s="93"/>
      <c r="O21" s="93"/>
    </row>
    <row r="22" spans="1:15" ht="12.75">
      <c r="A22" s="256" t="s">
        <v>224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  <c r="L22" s="93"/>
      <c r="M22" s="93"/>
      <c r="N22" s="93"/>
      <c r="O22" s="93"/>
    </row>
    <row r="23" spans="1:15" ht="12.75">
      <c r="A23" s="193" t="s">
        <v>225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16">
        <v>290988</v>
      </c>
      <c r="K23" s="10">
        <v>74877</v>
      </c>
      <c r="L23" s="93"/>
      <c r="M23" s="93"/>
      <c r="N23" s="93"/>
      <c r="O23" s="93"/>
    </row>
    <row r="24" spans="1:15" ht="12.75">
      <c r="A24" s="193" t="s">
        <v>226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16">
        <v>551789016</v>
      </c>
      <c r="K24" s="10">
        <v>30583626</v>
      </c>
      <c r="L24" s="93"/>
      <c r="M24" s="93"/>
      <c r="N24" s="93"/>
      <c r="O24" s="93"/>
    </row>
    <row r="25" spans="1:15" ht="12.75">
      <c r="A25" s="193" t="s">
        <v>227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16">
        <v>4683010</v>
      </c>
      <c r="K25" s="10">
        <v>4445745</v>
      </c>
      <c r="L25" s="93"/>
      <c r="M25" s="93"/>
      <c r="N25" s="93"/>
      <c r="O25" s="93"/>
    </row>
    <row r="26" spans="1:15" ht="12.75">
      <c r="A26" s="193" t="s">
        <v>228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16"/>
      <c r="K26" s="10"/>
      <c r="L26" s="93"/>
      <c r="M26" s="93"/>
      <c r="N26" s="93"/>
      <c r="O26" s="93"/>
    </row>
    <row r="27" spans="1:15" ht="12.75">
      <c r="A27" s="193" t="s">
        <v>229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16">
        <v>6931286</v>
      </c>
      <c r="K27" s="10">
        <v>1217317</v>
      </c>
      <c r="L27" s="93"/>
      <c r="M27" s="93"/>
      <c r="N27" s="93"/>
      <c r="O27" s="93"/>
    </row>
    <row r="28" spans="1:15" ht="12.75">
      <c r="A28" s="199" t="s">
        <v>230</v>
      </c>
      <c r="B28" s="200"/>
      <c r="C28" s="200"/>
      <c r="D28" s="200"/>
      <c r="E28" s="200"/>
      <c r="F28" s="200"/>
      <c r="G28" s="200"/>
      <c r="H28" s="200"/>
      <c r="I28" s="4">
        <v>20</v>
      </c>
      <c r="J28" s="117">
        <f>J23+J24+J25+J26+J27</f>
        <v>563694300</v>
      </c>
      <c r="K28" s="117">
        <f>K23+K24+K25+K26+K27</f>
        <v>36321565</v>
      </c>
      <c r="L28" s="93"/>
      <c r="M28" s="93"/>
      <c r="N28" s="93"/>
      <c r="O28" s="93"/>
    </row>
    <row r="29" spans="1:15" ht="12.75">
      <c r="A29" s="193" t="s">
        <v>231</v>
      </c>
      <c r="B29" s="194"/>
      <c r="C29" s="194"/>
      <c r="D29" s="194"/>
      <c r="E29" s="194"/>
      <c r="F29" s="194"/>
      <c r="G29" s="194"/>
      <c r="H29" s="194"/>
      <c r="I29" s="4">
        <v>21</v>
      </c>
      <c r="J29" s="116">
        <v>205843045</v>
      </c>
      <c r="K29" s="10">
        <v>15086526</v>
      </c>
      <c r="L29" s="93"/>
      <c r="M29" s="93"/>
      <c r="N29" s="93"/>
      <c r="O29" s="93"/>
    </row>
    <row r="30" spans="1:15" ht="12.75">
      <c r="A30" s="193" t="s">
        <v>232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16">
        <v>552323676</v>
      </c>
      <c r="K30" s="10">
        <v>27679600</v>
      </c>
      <c r="L30" s="93"/>
      <c r="M30" s="93"/>
      <c r="N30" s="93"/>
      <c r="O30" s="93"/>
    </row>
    <row r="31" spans="1:15" ht="12.75">
      <c r="A31" s="193" t="s">
        <v>233</v>
      </c>
      <c r="B31" s="194"/>
      <c r="C31" s="194"/>
      <c r="D31" s="194"/>
      <c r="E31" s="194"/>
      <c r="F31" s="194"/>
      <c r="G31" s="194"/>
      <c r="H31" s="194"/>
      <c r="I31" s="4">
        <v>23</v>
      </c>
      <c r="J31" s="116">
        <v>1034478</v>
      </c>
      <c r="K31" s="10"/>
      <c r="L31" s="93"/>
      <c r="M31" s="93"/>
      <c r="N31" s="93"/>
      <c r="O31" s="93"/>
    </row>
    <row r="32" spans="1:15" ht="12.75">
      <c r="A32" s="199" t="s">
        <v>234</v>
      </c>
      <c r="B32" s="200"/>
      <c r="C32" s="200"/>
      <c r="D32" s="200"/>
      <c r="E32" s="200"/>
      <c r="F32" s="200"/>
      <c r="G32" s="200"/>
      <c r="H32" s="200"/>
      <c r="I32" s="4">
        <v>24</v>
      </c>
      <c r="J32" s="117">
        <f>J29+J30+J31</f>
        <v>759201199</v>
      </c>
      <c r="K32" s="117">
        <f>K29+K30+K31</f>
        <v>42766126</v>
      </c>
      <c r="L32" s="93"/>
      <c r="M32" s="93"/>
      <c r="N32" s="93"/>
      <c r="O32" s="93"/>
    </row>
    <row r="33" spans="1:15" ht="12.75">
      <c r="A33" s="199" t="s">
        <v>235</v>
      </c>
      <c r="B33" s="200"/>
      <c r="C33" s="200"/>
      <c r="D33" s="200"/>
      <c r="E33" s="200"/>
      <c r="F33" s="200"/>
      <c r="G33" s="200"/>
      <c r="H33" s="200"/>
      <c r="I33" s="4">
        <v>25</v>
      </c>
      <c r="J33" s="117"/>
      <c r="K33" s="9">
        <v>0</v>
      </c>
      <c r="L33" s="93"/>
      <c r="M33" s="93"/>
      <c r="N33" s="93"/>
      <c r="O33" s="93"/>
    </row>
    <row r="34" spans="1:15" ht="12.75">
      <c r="A34" s="199" t="s">
        <v>236</v>
      </c>
      <c r="B34" s="200"/>
      <c r="C34" s="200"/>
      <c r="D34" s="200"/>
      <c r="E34" s="200"/>
      <c r="F34" s="200"/>
      <c r="G34" s="200"/>
      <c r="H34" s="200"/>
      <c r="I34" s="4">
        <v>26</v>
      </c>
      <c r="J34" s="117">
        <f>J32-J28</f>
        <v>195506899</v>
      </c>
      <c r="K34" s="117">
        <f>K32-K28</f>
        <v>6444561</v>
      </c>
      <c r="L34" s="93"/>
      <c r="M34" s="93"/>
      <c r="N34" s="93"/>
      <c r="O34" s="93"/>
    </row>
    <row r="35" spans="1:15" ht="12.75">
      <c r="A35" s="256" t="s">
        <v>237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  <c r="L35" s="93"/>
      <c r="M35" s="93"/>
      <c r="N35" s="93"/>
      <c r="O35" s="93"/>
    </row>
    <row r="36" spans="1:15" ht="12.75">
      <c r="A36" s="193" t="s">
        <v>238</v>
      </c>
      <c r="B36" s="194"/>
      <c r="C36" s="194"/>
      <c r="D36" s="194"/>
      <c r="E36" s="194"/>
      <c r="F36" s="194"/>
      <c r="G36" s="194"/>
      <c r="H36" s="194"/>
      <c r="I36" s="4">
        <v>27</v>
      </c>
      <c r="J36" s="116"/>
      <c r="K36" s="10"/>
      <c r="L36" s="93"/>
      <c r="M36" s="93"/>
      <c r="N36" s="93"/>
      <c r="O36" s="93"/>
    </row>
    <row r="37" spans="1:15" ht="12.75">
      <c r="A37" s="193" t="s">
        <v>239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16">
        <v>1032201310</v>
      </c>
      <c r="K37" s="10">
        <v>435971511</v>
      </c>
      <c r="L37" s="93"/>
      <c r="M37" s="93"/>
      <c r="N37" s="93"/>
      <c r="O37" s="93"/>
    </row>
    <row r="38" spans="1:15" ht="12.75">
      <c r="A38" s="193" t="s">
        <v>240</v>
      </c>
      <c r="B38" s="194"/>
      <c r="C38" s="194"/>
      <c r="D38" s="194"/>
      <c r="E38" s="194"/>
      <c r="F38" s="194"/>
      <c r="G38" s="194"/>
      <c r="H38" s="194"/>
      <c r="I38" s="4">
        <v>29</v>
      </c>
      <c r="J38" s="116">
        <v>186263705</v>
      </c>
      <c r="K38" s="10"/>
      <c r="L38" s="93"/>
      <c r="M38" s="93"/>
      <c r="N38" s="93"/>
      <c r="O38" s="93"/>
    </row>
    <row r="39" spans="1:15" ht="12.75">
      <c r="A39" s="199" t="s">
        <v>241</v>
      </c>
      <c r="B39" s="200"/>
      <c r="C39" s="200"/>
      <c r="D39" s="200"/>
      <c r="E39" s="200"/>
      <c r="F39" s="200"/>
      <c r="G39" s="200"/>
      <c r="H39" s="200"/>
      <c r="I39" s="4">
        <v>30</v>
      </c>
      <c r="J39" s="117">
        <f>J36+J37+J38</f>
        <v>1218465015</v>
      </c>
      <c r="K39" s="117">
        <f>K36+K37+K38</f>
        <v>435971511</v>
      </c>
      <c r="L39" s="93"/>
      <c r="M39" s="93"/>
      <c r="N39" s="93"/>
      <c r="O39" s="93"/>
    </row>
    <row r="40" spans="1:15" ht="12.75">
      <c r="A40" s="193" t="s">
        <v>242</v>
      </c>
      <c r="B40" s="194"/>
      <c r="C40" s="194"/>
      <c r="D40" s="194"/>
      <c r="E40" s="194"/>
      <c r="F40" s="194"/>
      <c r="G40" s="194"/>
      <c r="H40" s="194"/>
      <c r="I40" s="4">
        <v>31</v>
      </c>
      <c r="J40" s="116">
        <v>1021868139</v>
      </c>
      <c r="K40" s="10">
        <v>454233936</v>
      </c>
      <c r="L40" s="93"/>
      <c r="M40" s="93"/>
      <c r="N40" s="93"/>
      <c r="O40" s="93"/>
    </row>
    <row r="41" spans="1:15" ht="12.75">
      <c r="A41" s="193" t="s">
        <v>243</v>
      </c>
      <c r="B41" s="194"/>
      <c r="C41" s="194"/>
      <c r="D41" s="194"/>
      <c r="E41" s="194"/>
      <c r="F41" s="194"/>
      <c r="G41" s="194"/>
      <c r="H41" s="194"/>
      <c r="I41" s="4">
        <v>32</v>
      </c>
      <c r="J41" s="116">
        <v>2398665</v>
      </c>
      <c r="K41" s="10">
        <v>0</v>
      </c>
      <c r="L41" s="93"/>
      <c r="M41" s="93"/>
      <c r="N41" s="93"/>
      <c r="O41" s="93"/>
    </row>
    <row r="42" spans="1:15" ht="12.75">
      <c r="A42" s="193" t="s">
        <v>244</v>
      </c>
      <c r="B42" s="194"/>
      <c r="C42" s="194"/>
      <c r="D42" s="194"/>
      <c r="E42" s="194"/>
      <c r="F42" s="194"/>
      <c r="G42" s="194"/>
      <c r="H42" s="194"/>
      <c r="I42" s="4">
        <v>33</v>
      </c>
      <c r="J42" s="116">
        <v>4530236</v>
      </c>
      <c r="K42" s="10">
        <v>4219674</v>
      </c>
      <c r="L42" s="93"/>
      <c r="M42" s="93"/>
      <c r="N42" s="93"/>
      <c r="O42" s="93"/>
    </row>
    <row r="43" spans="1:15" ht="12.75">
      <c r="A43" s="193" t="s">
        <v>245</v>
      </c>
      <c r="B43" s="194"/>
      <c r="C43" s="194"/>
      <c r="D43" s="194"/>
      <c r="E43" s="194"/>
      <c r="F43" s="194"/>
      <c r="G43" s="194"/>
      <c r="H43" s="194"/>
      <c r="I43" s="4">
        <v>34</v>
      </c>
      <c r="J43" s="116"/>
      <c r="K43" s="10"/>
      <c r="L43" s="93"/>
      <c r="M43" s="93"/>
      <c r="N43" s="93"/>
      <c r="O43" s="93"/>
    </row>
    <row r="44" spans="1:15" ht="12.75">
      <c r="A44" s="193" t="s">
        <v>246</v>
      </c>
      <c r="B44" s="194"/>
      <c r="C44" s="194"/>
      <c r="D44" s="194"/>
      <c r="E44" s="194"/>
      <c r="F44" s="194"/>
      <c r="G44" s="194"/>
      <c r="H44" s="194"/>
      <c r="I44" s="4">
        <v>35</v>
      </c>
      <c r="J44" s="116">
        <v>30816936</v>
      </c>
      <c r="K44" s="10">
        <v>63001365</v>
      </c>
      <c r="L44" s="93"/>
      <c r="M44" s="93"/>
      <c r="N44" s="93"/>
      <c r="O44" s="93"/>
    </row>
    <row r="45" spans="1:15" ht="12.75">
      <c r="A45" s="199" t="s">
        <v>247</v>
      </c>
      <c r="B45" s="200"/>
      <c r="C45" s="200"/>
      <c r="D45" s="200"/>
      <c r="E45" s="200"/>
      <c r="F45" s="200"/>
      <c r="G45" s="200"/>
      <c r="H45" s="200"/>
      <c r="I45" s="4">
        <v>36</v>
      </c>
      <c r="J45" s="117">
        <f>SUM(J40:J44)</f>
        <v>1059613976</v>
      </c>
      <c r="K45" s="9">
        <f>SUM(K40:K44)</f>
        <v>521454975</v>
      </c>
      <c r="L45" s="93"/>
      <c r="M45" s="93"/>
      <c r="N45" s="93"/>
      <c r="O45" s="93"/>
    </row>
    <row r="46" spans="1:15" ht="12.75">
      <c r="A46" s="199" t="s">
        <v>248</v>
      </c>
      <c r="B46" s="200"/>
      <c r="C46" s="200"/>
      <c r="D46" s="200"/>
      <c r="E46" s="200"/>
      <c r="F46" s="200"/>
      <c r="G46" s="200"/>
      <c r="H46" s="200"/>
      <c r="I46" s="4">
        <v>37</v>
      </c>
      <c r="J46" s="117">
        <v>158851039</v>
      </c>
      <c r="K46" s="9"/>
      <c r="L46" s="93"/>
      <c r="M46" s="93"/>
      <c r="N46" s="93"/>
      <c r="O46" s="93"/>
    </row>
    <row r="47" spans="1:15" ht="12.75">
      <c r="A47" s="199" t="s">
        <v>249</v>
      </c>
      <c r="B47" s="200"/>
      <c r="C47" s="200"/>
      <c r="D47" s="200"/>
      <c r="E47" s="200"/>
      <c r="F47" s="200"/>
      <c r="G47" s="200"/>
      <c r="H47" s="200"/>
      <c r="I47" s="4">
        <v>38</v>
      </c>
      <c r="J47" s="117">
        <f>IF(J45&gt;J39,J45-J39,0)</f>
        <v>0</v>
      </c>
      <c r="K47" s="9">
        <f>IF(K45&gt;K39,K45-K39,0)</f>
        <v>85483464</v>
      </c>
      <c r="L47" s="93"/>
      <c r="M47" s="93"/>
      <c r="N47" s="93"/>
      <c r="O47" s="93"/>
    </row>
    <row r="48" spans="1:15" ht="12.75">
      <c r="A48" s="193" t="s">
        <v>250</v>
      </c>
      <c r="B48" s="194"/>
      <c r="C48" s="194"/>
      <c r="D48" s="194"/>
      <c r="E48" s="194"/>
      <c r="F48" s="194"/>
      <c r="G48" s="194"/>
      <c r="H48" s="194"/>
      <c r="I48" s="4">
        <v>39</v>
      </c>
      <c r="J48" s="117">
        <f>IF(J20-J21+J33-J34+J46-J47&gt;0,J20-J21+J33-J34+J46-J47,0)</f>
        <v>0</v>
      </c>
      <c r="K48" s="9">
        <f>IF(K20-K21+K33-K34+K46-K47&gt;0,K20-K21+K33-K34+K46-K47,0)</f>
        <v>19075695</v>
      </c>
      <c r="L48" s="93"/>
      <c r="M48" s="93"/>
      <c r="N48" s="93"/>
      <c r="O48" s="93"/>
    </row>
    <row r="49" spans="1:15" ht="12.75">
      <c r="A49" s="193" t="s">
        <v>251</v>
      </c>
      <c r="B49" s="194"/>
      <c r="C49" s="194"/>
      <c r="D49" s="194"/>
      <c r="E49" s="194"/>
      <c r="F49" s="194"/>
      <c r="G49" s="194"/>
      <c r="H49" s="194"/>
      <c r="I49" s="4">
        <v>40</v>
      </c>
      <c r="J49" s="117">
        <f>IF(J21-J20+J34-J33+J47-J46&gt;0,J21-J20+J34-J33+J47-J46,0)</f>
        <v>6614529</v>
      </c>
      <c r="K49" s="9">
        <f>IF(K21-K20+K34-K33+K47-K46&gt;0,K21-K20+K34-K33+K47-K46,0)</f>
        <v>0</v>
      </c>
      <c r="L49" s="93"/>
      <c r="M49" s="93"/>
      <c r="N49" s="93"/>
      <c r="O49" s="93"/>
    </row>
    <row r="50" spans="1:15" ht="12.75">
      <c r="A50" s="193" t="s">
        <v>252</v>
      </c>
      <c r="B50" s="194"/>
      <c r="C50" s="194"/>
      <c r="D50" s="194"/>
      <c r="E50" s="194"/>
      <c r="F50" s="194"/>
      <c r="G50" s="194"/>
      <c r="H50" s="194"/>
      <c r="I50" s="4">
        <v>41</v>
      </c>
      <c r="J50" s="116">
        <v>9964766</v>
      </c>
      <c r="K50" s="10">
        <v>3350236</v>
      </c>
      <c r="L50" s="93"/>
      <c r="M50" s="93"/>
      <c r="N50" s="93"/>
      <c r="O50" s="93"/>
    </row>
    <row r="51" spans="1:15" ht="12.75">
      <c r="A51" s="193" t="s">
        <v>253</v>
      </c>
      <c r="B51" s="194"/>
      <c r="C51" s="194"/>
      <c r="D51" s="194"/>
      <c r="E51" s="194"/>
      <c r="F51" s="194"/>
      <c r="G51" s="194"/>
      <c r="H51" s="194"/>
      <c r="I51" s="4">
        <v>42</v>
      </c>
      <c r="J51" s="116"/>
      <c r="K51" s="10">
        <v>19075695</v>
      </c>
      <c r="L51" s="93"/>
      <c r="M51" s="93"/>
      <c r="N51" s="93"/>
      <c r="O51" s="93"/>
    </row>
    <row r="52" spans="1:15" ht="12.75">
      <c r="A52" s="193" t="s">
        <v>254</v>
      </c>
      <c r="B52" s="194"/>
      <c r="C52" s="194"/>
      <c r="D52" s="194"/>
      <c r="E52" s="194"/>
      <c r="F52" s="194"/>
      <c r="G52" s="194"/>
      <c r="H52" s="194"/>
      <c r="I52" s="4">
        <v>43</v>
      </c>
      <c r="J52" s="116">
        <v>6614530</v>
      </c>
      <c r="K52" s="10"/>
      <c r="L52" s="93"/>
      <c r="M52" s="93"/>
      <c r="N52" s="93"/>
      <c r="O52" s="93"/>
    </row>
    <row r="53" spans="1:15" ht="12.75">
      <c r="A53" s="238" t="s">
        <v>255</v>
      </c>
      <c r="B53" s="239"/>
      <c r="C53" s="239"/>
      <c r="D53" s="239"/>
      <c r="E53" s="239"/>
      <c r="F53" s="239"/>
      <c r="G53" s="239"/>
      <c r="H53" s="239"/>
      <c r="I53" s="7">
        <v>44</v>
      </c>
      <c r="J53" s="118">
        <f>J50+J51-J52</f>
        <v>3350236</v>
      </c>
      <c r="K53" s="13">
        <f>K50+K51-K52</f>
        <v>22425931</v>
      </c>
      <c r="L53" s="93"/>
      <c r="M53" s="93"/>
      <c r="N53" s="93"/>
      <c r="O53" s="93"/>
    </row>
    <row r="54" spans="10:11" ht="12.75">
      <c r="J54" s="93"/>
      <c r="K54" s="93"/>
    </row>
  </sheetData>
  <sheetProtection/>
  <mergeCells count="53">
    <mergeCell ref="A48:H48"/>
    <mergeCell ref="A53:H53"/>
    <mergeCell ref="A49:H49"/>
    <mergeCell ref="A50:H50"/>
    <mergeCell ref="A51:H51"/>
    <mergeCell ref="A52:H52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25:H25"/>
    <mergeCell ref="A26:H26"/>
    <mergeCell ref="A33:H33"/>
    <mergeCell ref="A34:H34"/>
    <mergeCell ref="A21:H21"/>
    <mergeCell ref="A22:K22"/>
    <mergeCell ref="A23:H23"/>
    <mergeCell ref="A24:H24"/>
    <mergeCell ref="A29:H29"/>
    <mergeCell ref="A30:H30"/>
    <mergeCell ref="A31:H31"/>
    <mergeCell ref="A32:H32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15:K18 J23:K27 J8:K13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3:K53 J39:K39 J28:K28 J14:K14 J19:K21 J45:K49 J32:K34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zoomScaleSheetLayoutView="110" zoomScalePageLayoutView="0" workbookViewId="0" topLeftCell="A1">
      <selection activeCell="P16" sqref="P16"/>
    </sheetView>
  </sheetViews>
  <sheetFormatPr defaultColWidth="9.140625" defaultRowHeight="12.75"/>
  <cols>
    <col min="1" max="3" width="9.140625" style="81" customWidth="1"/>
    <col min="4" max="4" width="5.421875" style="81" customWidth="1"/>
    <col min="5" max="5" width="10.140625" style="81" bestFit="1" customWidth="1"/>
    <col min="6" max="6" width="5.28125" style="81" customWidth="1"/>
    <col min="7" max="7" width="13.8515625" style="81" customWidth="1"/>
    <col min="8" max="8" width="9.140625" style="81" hidden="1" customWidth="1"/>
    <col min="9" max="9" width="6.00390625" style="81" customWidth="1"/>
    <col min="10" max="11" width="12.00390625" style="81" customWidth="1"/>
    <col min="12" max="12" width="10.140625" style="81" bestFit="1" customWidth="1"/>
    <col min="13" max="13" width="11.140625" style="81" bestFit="1" customWidth="1"/>
    <col min="14" max="16384" width="9.140625" style="81" customWidth="1"/>
  </cols>
  <sheetData>
    <row r="1" spans="1:12" ht="12.75">
      <c r="A1" s="281" t="s">
        <v>256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80"/>
    </row>
    <row r="2" spans="1:12" ht="15.75">
      <c r="A2" s="78"/>
      <c r="B2" s="79"/>
      <c r="C2" s="287" t="s">
        <v>257</v>
      </c>
      <c r="D2" s="288"/>
      <c r="E2" s="83">
        <v>42005</v>
      </c>
      <c r="F2" s="82" t="s">
        <v>1</v>
      </c>
      <c r="G2" s="289">
        <v>42369</v>
      </c>
      <c r="H2" s="290"/>
      <c r="I2" s="79"/>
      <c r="J2" s="79"/>
      <c r="K2" s="79"/>
      <c r="L2" s="84"/>
    </row>
    <row r="3" spans="1:11" ht="31.5" customHeight="1" thickBot="1">
      <c r="A3" s="291" t="s">
        <v>34</v>
      </c>
      <c r="B3" s="291"/>
      <c r="C3" s="291"/>
      <c r="D3" s="291"/>
      <c r="E3" s="291"/>
      <c r="F3" s="291"/>
      <c r="G3" s="291"/>
      <c r="H3" s="291"/>
      <c r="I3" s="85" t="s">
        <v>35</v>
      </c>
      <c r="J3" s="98" t="s">
        <v>143</v>
      </c>
      <c r="K3" s="98" t="s">
        <v>144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7">
        <v>2</v>
      </c>
      <c r="J4" s="86" t="s">
        <v>4</v>
      </c>
      <c r="K4" s="86" t="s">
        <v>5</v>
      </c>
    </row>
    <row r="5" spans="1:13" ht="12.75">
      <c r="A5" s="271" t="s">
        <v>258</v>
      </c>
      <c r="B5" s="272"/>
      <c r="C5" s="272"/>
      <c r="D5" s="272"/>
      <c r="E5" s="272"/>
      <c r="F5" s="272"/>
      <c r="G5" s="272"/>
      <c r="H5" s="272"/>
      <c r="I5" s="88">
        <v>1</v>
      </c>
      <c r="J5" s="8">
        <v>19016430</v>
      </c>
      <c r="K5" s="8">
        <v>19016430</v>
      </c>
      <c r="L5" s="92"/>
      <c r="M5" s="92"/>
    </row>
    <row r="6" spans="1:13" ht="12.75">
      <c r="A6" s="271" t="s">
        <v>259</v>
      </c>
      <c r="B6" s="272"/>
      <c r="C6" s="272"/>
      <c r="D6" s="272"/>
      <c r="E6" s="272"/>
      <c r="F6" s="272"/>
      <c r="G6" s="272"/>
      <c r="H6" s="272"/>
      <c r="I6" s="88">
        <v>2</v>
      </c>
      <c r="J6" s="10">
        <v>85379031</v>
      </c>
      <c r="K6" s="10">
        <v>84186547</v>
      </c>
      <c r="L6" s="92"/>
      <c r="M6" s="92"/>
    </row>
    <row r="7" spans="1:13" ht="12.75">
      <c r="A7" s="271" t="s">
        <v>260</v>
      </c>
      <c r="B7" s="272"/>
      <c r="C7" s="272"/>
      <c r="D7" s="272"/>
      <c r="E7" s="272"/>
      <c r="F7" s="272"/>
      <c r="G7" s="272"/>
      <c r="H7" s="272"/>
      <c r="I7" s="88">
        <v>3</v>
      </c>
      <c r="J7" s="10">
        <v>183484</v>
      </c>
      <c r="K7" s="139">
        <v>183483.79</v>
      </c>
      <c r="L7" s="92"/>
      <c r="M7" s="92"/>
    </row>
    <row r="8" spans="1:13" ht="12.75">
      <c r="A8" s="271" t="s">
        <v>261</v>
      </c>
      <c r="B8" s="272"/>
      <c r="C8" s="272"/>
      <c r="D8" s="272"/>
      <c r="E8" s="272"/>
      <c r="F8" s="272"/>
      <c r="G8" s="272"/>
      <c r="H8" s="272"/>
      <c r="I8" s="88">
        <v>4</v>
      </c>
      <c r="J8" s="10">
        <v>37479067.266399905</v>
      </c>
      <c r="K8" s="139">
        <v>-5125635.854599914</v>
      </c>
      <c r="L8" s="92"/>
      <c r="M8" s="92"/>
    </row>
    <row r="9" spans="1:13" ht="12.75">
      <c r="A9" s="271" t="s">
        <v>262</v>
      </c>
      <c r="B9" s="272"/>
      <c r="C9" s="272"/>
      <c r="D9" s="272"/>
      <c r="E9" s="272"/>
      <c r="F9" s="272"/>
      <c r="G9" s="272"/>
      <c r="H9" s="272"/>
      <c r="I9" s="88">
        <v>5</v>
      </c>
      <c r="J9" s="10">
        <v>-46267316.837712154</v>
      </c>
      <c r="K9" s="139">
        <v>11149791.287076918</v>
      </c>
      <c r="L9" s="92"/>
      <c r="M9" s="92"/>
    </row>
    <row r="10" spans="1:13" ht="12.75">
      <c r="A10" s="271" t="s">
        <v>263</v>
      </c>
      <c r="B10" s="272"/>
      <c r="C10" s="272"/>
      <c r="D10" s="272"/>
      <c r="E10" s="272"/>
      <c r="F10" s="272"/>
      <c r="G10" s="272"/>
      <c r="H10" s="272"/>
      <c r="I10" s="88">
        <v>6</v>
      </c>
      <c r="J10" s="141">
        <v>67384068</v>
      </c>
      <c r="K10" s="138">
        <v>64473012</v>
      </c>
      <c r="L10" s="92"/>
      <c r="M10" s="92"/>
    </row>
    <row r="11" spans="1:13" ht="12.75">
      <c r="A11" s="271" t="s">
        <v>264</v>
      </c>
      <c r="B11" s="272"/>
      <c r="C11" s="272"/>
      <c r="D11" s="272"/>
      <c r="E11" s="272"/>
      <c r="F11" s="272"/>
      <c r="G11" s="272"/>
      <c r="H11" s="272"/>
      <c r="I11" s="88">
        <v>7</v>
      </c>
      <c r="J11" s="10"/>
      <c r="K11" s="139"/>
      <c r="L11" s="92"/>
      <c r="M11" s="92"/>
    </row>
    <row r="12" spans="1:13" ht="12.75">
      <c r="A12" s="271" t="s">
        <v>265</v>
      </c>
      <c r="B12" s="272"/>
      <c r="C12" s="272"/>
      <c r="D12" s="272"/>
      <c r="E12" s="272"/>
      <c r="F12" s="272"/>
      <c r="G12" s="272"/>
      <c r="H12" s="272"/>
      <c r="I12" s="88">
        <v>8</v>
      </c>
      <c r="J12" s="10"/>
      <c r="K12" s="139"/>
      <c r="L12" s="92"/>
      <c r="M12" s="92"/>
    </row>
    <row r="13" spans="1:13" ht="12.75">
      <c r="A13" s="271" t="s">
        <v>266</v>
      </c>
      <c r="B13" s="272"/>
      <c r="C13" s="272"/>
      <c r="D13" s="272"/>
      <c r="E13" s="272"/>
      <c r="F13" s="272"/>
      <c r="G13" s="272"/>
      <c r="H13" s="272"/>
      <c r="I13" s="88">
        <v>9</v>
      </c>
      <c r="J13" s="10"/>
      <c r="K13" s="139"/>
      <c r="L13" s="92"/>
      <c r="M13" s="92"/>
    </row>
    <row r="14" spans="1:13" ht="12.75">
      <c r="A14" s="273" t="s">
        <v>267</v>
      </c>
      <c r="B14" s="274"/>
      <c r="C14" s="274"/>
      <c r="D14" s="274"/>
      <c r="E14" s="274"/>
      <c r="F14" s="274"/>
      <c r="G14" s="274"/>
      <c r="H14" s="274"/>
      <c r="I14" s="88">
        <v>10</v>
      </c>
      <c r="J14" s="9">
        <f>SUM(J5:J13)</f>
        <v>163174763.42868775</v>
      </c>
      <c r="K14" s="140">
        <f>SUM(K5:K13)</f>
        <v>173883628.22247702</v>
      </c>
      <c r="L14" s="92"/>
      <c r="M14" s="92"/>
    </row>
    <row r="15" spans="1:13" ht="12.75">
      <c r="A15" s="271" t="s">
        <v>268</v>
      </c>
      <c r="B15" s="272"/>
      <c r="C15" s="272"/>
      <c r="D15" s="272"/>
      <c r="E15" s="272"/>
      <c r="F15" s="272"/>
      <c r="G15" s="272"/>
      <c r="H15" s="272"/>
      <c r="I15" s="88">
        <v>11</v>
      </c>
      <c r="J15" s="10"/>
      <c r="K15" s="139"/>
      <c r="L15" s="92"/>
      <c r="M15" s="92"/>
    </row>
    <row r="16" spans="1:13" ht="12.75">
      <c r="A16" s="271" t="s">
        <v>269</v>
      </c>
      <c r="B16" s="272"/>
      <c r="C16" s="272"/>
      <c r="D16" s="272"/>
      <c r="E16" s="272"/>
      <c r="F16" s="272"/>
      <c r="G16" s="272"/>
      <c r="H16" s="272"/>
      <c r="I16" s="88">
        <v>12</v>
      </c>
      <c r="J16" s="10">
        <v>5386065</v>
      </c>
      <c r="K16" s="139">
        <v>727764</v>
      </c>
      <c r="L16" s="92"/>
      <c r="M16" s="92"/>
    </row>
    <row r="17" spans="1:13" ht="12.75">
      <c r="A17" s="271" t="s">
        <v>270</v>
      </c>
      <c r="B17" s="272"/>
      <c r="C17" s="272"/>
      <c r="D17" s="272"/>
      <c r="E17" s="272"/>
      <c r="F17" s="272"/>
      <c r="G17" s="272"/>
      <c r="H17" s="272"/>
      <c r="I17" s="88">
        <v>13</v>
      </c>
      <c r="J17" s="10"/>
      <c r="K17" s="139"/>
      <c r="L17" s="92"/>
      <c r="M17" s="92"/>
    </row>
    <row r="18" spans="1:13" ht="12.75">
      <c r="A18" s="271" t="s">
        <v>271</v>
      </c>
      <c r="B18" s="272"/>
      <c r="C18" s="272"/>
      <c r="D18" s="272"/>
      <c r="E18" s="272"/>
      <c r="F18" s="272"/>
      <c r="G18" s="272"/>
      <c r="H18" s="272"/>
      <c r="I18" s="88">
        <v>14</v>
      </c>
      <c r="J18" s="10"/>
      <c r="K18" s="10"/>
      <c r="L18" s="92"/>
      <c r="M18" s="92"/>
    </row>
    <row r="19" spans="1:13" ht="12.75">
      <c r="A19" s="271" t="s">
        <v>272</v>
      </c>
      <c r="B19" s="272"/>
      <c r="C19" s="272"/>
      <c r="D19" s="272"/>
      <c r="E19" s="272"/>
      <c r="F19" s="272"/>
      <c r="G19" s="272"/>
      <c r="H19" s="272"/>
      <c r="I19" s="88">
        <v>15</v>
      </c>
      <c r="J19" s="10"/>
      <c r="K19" s="10"/>
      <c r="L19" s="92"/>
      <c r="M19" s="92"/>
    </row>
    <row r="20" spans="1:13" ht="12.75">
      <c r="A20" s="271" t="s">
        <v>273</v>
      </c>
      <c r="B20" s="272"/>
      <c r="C20" s="272"/>
      <c r="D20" s="272"/>
      <c r="E20" s="272"/>
      <c r="F20" s="272"/>
      <c r="G20" s="272"/>
      <c r="H20" s="272"/>
      <c r="I20" s="88">
        <v>16</v>
      </c>
      <c r="J20" s="121">
        <f>52418656.1701891-J16</f>
        <v>47032591.1701891</v>
      </c>
      <c r="K20" s="10">
        <f>K14-J14-K16</f>
        <v>9981100.793789268</v>
      </c>
      <c r="L20" s="92"/>
      <c r="M20" s="92"/>
    </row>
    <row r="21" spans="1:13" ht="12.75">
      <c r="A21" s="273" t="s">
        <v>274</v>
      </c>
      <c r="B21" s="274"/>
      <c r="C21" s="274"/>
      <c r="D21" s="274"/>
      <c r="E21" s="274"/>
      <c r="F21" s="274"/>
      <c r="G21" s="274"/>
      <c r="H21" s="274"/>
      <c r="I21" s="88">
        <v>17</v>
      </c>
      <c r="J21" s="13">
        <f>SUM(J15:J20)</f>
        <v>52418656.1701891</v>
      </c>
      <c r="K21" s="13">
        <f>SUM(K15:K20)</f>
        <v>10708864.793789268</v>
      </c>
      <c r="L21" s="92"/>
      <c r="M21" s="92"/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3" ht="12.75">
      <c r="A23" s="275" t="s">
        <v>275</v>
      </c>
      <c r="B23" s="276"/>
      <c r="C23" s="276"/>
      <c r="D23" s="276"/>
      <c r="E23" s="276"/>
      <c r="F23" s="276"/>
      <c r="G23" s="276"/>
      <c r="H23" s="276"/>
      <c r="I23" s="89">
        <v>18</v>
      </c>
      <c r="J23" s="121">
        <f>J21</f>
        <v>52418656.1701891</v>
      </c>
      <c r="K23" s="121">
        <f>K21</f>
        <v>10708864.793789268</v>
      </c>
      <c r="L23" s="92"/>
      <c r="M23" s="92"/>
    </row>
    <row r="24" spans="1:13" ht="23.25" customHeight="1">
      <c r="A24" s="277" t="s">
        <v>276</v>
      </c>
      <c r="B24" s="278"/>
      <c r="C24" s="278"/>
      <c r="D24" s="278"/>
      <c r="E24" s="278"/>
      <c r="F24" s="278"/>
      <c r="G24" s="278"/>
      <c r="H24" s="278"/>
      <c r="I24" s="90">
        <v>19</v>
      </c>
      <c r="J24" s="13"/>
      <c r="K24" s="13"/>
      <c r="L24" s="92"/>
      <c r="M24" s="92"/>
    </row>
    <row r="25" spans="1:11" ht="30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ht="12.75">
      <c r="K26" s="92"/>
    </row>
    <row r="27" ht="12.75">
      <c r="K27" s="92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notEqual" allowBlank="1" showInputMessage="1" showErrorMessage="1" errorTitle="Pogrešan unos" error="Mogu se unijeti samo cjelobrojne vrijednosti." sqref="J11:K13 J15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9 J16:J19 K16:K2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H3" sqref="H3"/>
    </sheetView>
  </sheetViews>
  <sheetFormatPr defaultColWidth="9.140625" defaultRowHeight="12.75"/>
  <sheetData>
    <row r="1" spans="1:10" ht="12.7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293" t="s">
        <v>277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 customHeight="1">
      <c r="A4" s="294" t="s">
        <v>285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2.7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12.7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5">
      <c r="A20" s="76"/>
      <c r="B20" s="76"/>
      <c r="C20" s="76"/>
      <c r="D20" s="76"/>
      <c r="E20" s="76"/>
      <c r="F20" s="76"/>
      <c r="G20" s="76"/>
      <c r="H20" s="76"/>
      <c r="I20" s="77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6"/>
      <c r="B22" s="76"/>
      <c r="C22" s="76"/>
      <c r="D22" s="76"/>
      <c r="E22" s="76"/>
      <c r="F22" s="76"/>
      <c r="G22" s="76"/>
      <c r="H22" s="76"/>
      <c r="I22" s="76"/>
      <c r="J22" s="76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Granolio PK</cp:lastModifiedBy>
  <cp:lastPrinted>2015-04-30T16:58:24Z</cp:lastPrinted>
  <dcterms:created xsi:type="dcterms:W3CDTF">2008-10-17T11:51:54Z</dcterms:created>
  <dcterms:modified xsi:type="dcterms:W3CDTF">2016-04-29T14:11:03Z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