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aveExternalLinkValues="0" codeName="ThisWorkbook" defaultThemeVersion="124226"/>
  <bookViews>
    <workbookView xWindow="0" yWindow="255" windowWidth="15480" windowHeight="11640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K23" i="17" l="1"/>
  <c r="J23" i="17"/>
  <c r="K14" i="17"/>
  <c r="J14" i="17"/>
  <c r="D52" i="20"/>
  <c r="C52" i="20"/>
  <c r="D44" i="20"/>
  <c r="C44" i="20"/>
  <c r="D38" i="20"/>
  <c r="C38" i="20"/>
  <c r="C45" i="20" s="1"/>
  <c r="D31" i="20"/>
  <c r="C31" i="20"/>
  <c r="D27" i="20"/>
  <c r="C27" i="20"/>
  <c r="C32" i="20" s="1"/>
  <c r="D18" i="20"/>
  <c r="C18" i="20"/>
  <c r="D13" i="20"/>
  <c r="C13" i="20"/>
  <c r="C19" i="20" s="1"/>
  <c r="F57" i="18"/>
  <c r="F66" i="18" s="1"/>
  <c r="F67" i="18" s="1"/>
  <c r="E57" i="18"/>
  <c r="E66" i="18" s="1"/>
  <c r="E67" i="18" s="1"/>
  <c r="D57" i="18"/>
  <c r="D66" i="18" s="1"/>
  <c r="D67" i="18" s="1"/>
  <c r="C57" i="18"/>
  <c r="C66" i="18" s="1"/>
  <c r="C67" i="18" s="1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10" i="18"/>
  <c r="F43" i="18" s="1"/>
  <c r="E10" i="18"/>
  <c r="E43" i="18" s="1"/>
  <c r="D10" i="18"/>
  <c r="D43" i="18" s="1"/>
  <c r="C10" i="18"/>
  <c r="C43" i="18" s="1"/>
  <c r="F7" i="18"/>
  <c r="F42" i="18" s="1"/>
  <c r="E7" i="18"/>
  <c r="E42" i="18" s="1"/>
  <c r="D7" i="18"/>
  <c r="D42" i="18" s="1"/>
  <c r="C7" i="18"/>
  <c r="C42" i="18" s="1"/>
  <c r="D100" i="19"/>
  <c r="C100" i="19"/>
  <c r="D90" i="19"/>
  <c r="C90" i="19"/>
  <c r="D86" i="19"/>
  <c r="C86" i="19"/>
  <c r="D82" i="19"/>
  <c r="C82" i="19"/>
  <c r="D79" i="19"/>
  <c r="C79" i="19"/>
  <c r="D72" i="19"/>
  <c r="C72" i="19"/>
  <c r="D69" i="19"/>
  <c r="D114" i="19" s="1"/>
  <c r="C69" i="19"/>
  <c r="C114" i="19" s="1"/>
  <c r="D56" i="19"/>
  <c r="D40" i="19" s="1"/>
  <c r="C56" i="19"/>
  <c r="D49" i="19"/>
  <c r="C49" i="19"/>
  <c r="D41" i="19"/>
  <c r="C41" i="19"/>
  <c r="C40" i="19"/>
  <c r="D35" i="19"/>
  <c r="C35" i="19"/>
  <c r="C26" i="19"/>
  <c r="D16" i="19"/>
  <c r="C16" i="19"/>
  <c r="D9" i="19"/>
  <c r="C9" i="19"/>
  <c r="D8" i="19"/>
  <c r="C8" i="19"/>
  <c r="C66" i="19" s="1"/>
  <c r="D66" i="19" l="1"/>
  <c r="D20" i="20"/>
  <c r="D46" i="20"/>
  <c r="D45" i="20"/>
  <c r="C46" i="20"/>
  <c r="D32" i="20"/>
  <c r="D33" i="20"/>
  <c r="C33" i="20"/>
  <c r="D19" i="20"/>
  <c r="C20" i="20"/>
  <c r="D45" i="18"/>
  <c r="D44" i="18"/>
  <c r="D48" i="18" s="1"/>
  <c r="F45" i="18"/>
  <c r="F44" i="18"/>
  <c r="F48" i="18" s="1"/>
  <c r="C45" i="18"/>
  <c r="C44" i="18"/>
  <c r="C48" i="18" s="1"/>
  <c r="E45" i="18"/>
  <c r="E44" i="18"/>
  <c r="E48" i="18" s="1"/>
  <c r="D46" i="18"/>
  <c r="F46" i="18"/>
  <c r="C46" i="18"/>
  <c r="E46" i="18"/>
  <c r="D47" i="20" l="1"/>
  <c r="C48" i="20"/>
  <c r="D48" i="20"/>
  <c r="C47" i="20"/>
  <c r="E50" i="18"/>
  <c r="E49" i="18"/>
  <c r="C50" i="18"/>
  <c r="C49" i="18"/>
  <c r="F50" i="18"/>
  <c r="F49" i="18"/>
  <c r="D50" i="18"/>
  <c r="D49" i="18"/>
</calcChain>
</file>

<file path=xl/sharedStrings.xml><?xml version="1.0" encoding="utf-8"?>
<sst xmlns="http://schemas.openxmlformats.org/spreadsheetml/2006/main" count="350" uniqueCount="311">
  <si>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</si>
  <si>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</si>
  <si>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</si>
  <si>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</si>
  <si>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</si>
  <si>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</si>
  <si>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</si>
  <si>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</si>
  <si>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</si>
  <si>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</si>
  <si>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</si>
  <si>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</si>
  <si>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</si>
  <si>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</si>
  <si>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</si>
  <si>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</si>
  <si>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</si>
  <si>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</si>
  <si>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</si>
  <si>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</si>
  <si>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</si>
  <si>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</si>
  <si>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</si>
  <si>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</si>
  <si>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</si>
  <si>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</si>
  <si>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</si>
  <si>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</si>
  <si>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</si>
  <si>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</si>
  <si>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</si>
  <si>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</si>
  <si>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</si>
  <si>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</si>
  <si>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</si>
  <si>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</si>
  <si>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</si>
  <si>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</si>
  <si>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</si>
  <si>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</si>
  <si>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</si>
  <si>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</si>
  <si>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</si>
  <si>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</si>
  <si>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</si>
  <si>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</si>
  <si>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</si>
  <si>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</si>
  <si>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</si>
  <si>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</si>
  <si>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</si>
  <si>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</si>
  <si>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</si>
  <si>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</si>
  <si>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</si>
  <si>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</si>
  <si>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</si>
  <si>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</si>
  <si>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</si>
  <si>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</si>
  <si>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</si>
  <si>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</si>
  <si>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</si>
  <si>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</si>
  <si>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</si>
  <si>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</si>
  <si>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</si>
  <si>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</si>
  <si>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</si>
  <si>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</si>
  <si>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</si>
  <si>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</si>
  <si>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</si>
  <si>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</si>
  <si>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</si>
  <si>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</si>
  <si>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</si>
  <si>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</si>
  <si>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</si>
  <si>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</si>
  <si>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</si>
  <si>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</si>
  <si>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</si>
  <si>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</si>
  <si>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</si>
  <si>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</si>
  <si>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</si>
  <si>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</si>
  <si>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</si>
  <si>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</si>
  <si>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</si>
  <si>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</si>
  <si>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</si>
  <si>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</si>
  <si>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</si>
  <si>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</si>
  <si>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</si>
  <si>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</si>
  <si>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</si>
  <si>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</si>
  <si>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</si>
  <si>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</si>
  <si>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</si>
  <si>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</si>
  <si>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</si>
  <si>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</si>
  <si>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</si>
  <si>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</si>
  <si>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</si>
  <si>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</si>
  <si>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</si>
  <si>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</si>
  <si>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</si>
  <si>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</si>
  <si>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</si>
  <si>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</si>
  <si>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</si>
  <si>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</si>
  <si>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</si>
  <si>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</si>
  <si>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</si>
  <si>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</si>
  <si>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</si>
  <si>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</si>
  <si>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</si>
  <si>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</si>
  <si>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</si>
  <si>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</si>
  <si>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</si>
  <si>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</si>
  <si>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</si>
  <si>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</si>
  <si>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</si>
  <si>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</si>
  <si>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</si>
  <si>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</si>
  <si>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</si>
  <si>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</si>
  <si>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</si>
  <si>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</si>
  <si>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</si>
  <si>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</si>
  <si>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</si>
  <si>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</si>
  <si>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</si>
  <si>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</si>
  <si>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</si>
  <si>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</si>
  <si>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</si>
  <si>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</si>
  <si>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</si>
  <si>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</si>
  <si>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</si>
  <si>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</si>
  <si>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</si>
  <si>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</si>
  <si>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</si>
  <si>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</si>
  <si>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</si>
  <si>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</si>
  <si>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</si>
  <si>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</si>
  <si>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</si>
  <si>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</si>
  <si>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</si>
  <si>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</si>
  <si>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</si>
  <si>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</si>
  <si>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</si>
  <si>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</si>
  <si>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</si>
  <si>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</si>
  <si>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</si>
  <si>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</si>
  <si>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</si>
  <si>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</si>
  <si>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</si>
  <si>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</si>
  <si>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</si>
  <si>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</si>
  <si>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</si>
  <si>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</si>
  <si>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</si>
  <si>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</si>
  <si>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</si>
  <si>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</si>
  <si>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</si>
  <si>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</si>
  <si>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</si>
  <si>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</si>
  <si>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</si>
  <si>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</si>
  <si>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</si>
  <si>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</si>
  <si>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</si>
  <si>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</si>
  <si>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</si>
  <si>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</si>
  <si>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</si>
  <si>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</si>
  <si>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</si>
  <si>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</si>
  <si>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</si>
  <si>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</si>
  <si>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</si>
  <si>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</si>
  <si>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</si>
  <si>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</si>
  <si>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</si>
  <si>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</si>
  <si>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</si>
  <si>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</si>
  <si>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</si>
  <si>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</si>
  <si>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</si>
  <si>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</si>
  <si>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</si>
  <si>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</si>
  <si>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</si>
  <si>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</si>
  <si>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</si>
  <si>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</si>
  <si>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</si>
  <si>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</si>
  <si>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</si>
  <si>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</si>
  <si>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</si>
  <si>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</si>
  <si>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</si>
  <si>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</si>
  <si>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</si>
  <si>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</si>
  <si>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</si>
  <si>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</si>
  <si>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</si>
  <si>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</si>
  <si>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</si>
  <si>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</si>
  <si>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</si>
  <si>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</si>
  <si>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</si>
  <si>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</si>
  <si>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</si>
  <si>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</si>
  <si>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</si>
  <si>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</si>
  <si>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</si>
  <si>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</si>
  <si>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</si>
  <si>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</si>
  <si>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</si>
  <si>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</si>
  <si>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</si>
  <si>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</si>
  <si>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</si>
  <si>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</si>
  <si>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</si>
  <si>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</si>
  <si>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</si>
  <si>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</si>
  <si>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</si>
  <si>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</si>
  <si>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</si>
  <si>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</si>
  <si>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</si>
  <si>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</si>
  <si>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</si>
  <si>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</si>
  <si>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</si>
  <si>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</si>
  <si>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</si>
  <si>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</si>
  <si>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</si>
  <si>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</si>
  <si>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</si>
  <si>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</si>
  <si>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</si>
  <si>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as of 31.03.2015.</t>
  </si>
  <si>
    <t>period 01.01.2015. to 31.03.2015.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</si>
  <si>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</si>
  <si>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</si>
  <si>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</si>
  <si>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</si>
  <si>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</si>
  <si>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</si>
  <si>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</si>
  <si>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</si>
  <si>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</si>
  <si>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</si>
  <si>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</si>
  <si>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</si>
  <si>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</si>
  <si>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</si>
  <si>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</si>
  <si>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</si>
  <si>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</si>
  <si>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</si>
  <si>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</si>
  <si>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</si>
  <si>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</si>
  <si>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</si>
  <si>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</si>
  <si>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</si>
  <si>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</si>
  <si>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</si>
  <si>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</si>
  <si>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</si>
  <si>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</si>
  <si>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ŽITAR KONTO D.O.O.</t>
  </si>
  <si>
    <t>04212517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</si>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</sst>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8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6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7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8" xfId="3" applyFont="1" applyBorder="1" applyAlignment="1" applyProtection="1">
      <protection hidden="1"/>
    </xf>
    <xf numFmtId="0" fontId="7" fillId="0" borderId="8" xfId="3" applyFont="1" applyBorder="1" applyAlignment="1"/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7" fillId="0" borderId="7" xfId="3" applyFont="1" applyBorder="1" applyAlignment="1"/>
    <xf numFmtId="0" fontId="7" fillId="0" borderId="13" xfId="3" applyFont="1" applyBorder="1" applyAlignment="1"/>
    <xf numFmtId="0" fontId="5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4" xfId="3" applyFont="1" applyBorder="1" applyAlignment="1" applyProtection="1">
      <alignment horizontal="left" vertical="center" wrapText="1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4" xfId="3" applyFont="1" applyFill="1" applyBorder="1" applyAlignment="1" applyProtection="1">
      <protection hidden="1"/>
    </xf>
    <xf numFmtId="0" fontId="7" fillId="0" borderId="14" xfId="3" applyFont="1" applyBorder="1" applyAlignment="1" applyProtection="1">
      <alignment wrapText="1"/>
      <protection hidden="1"/>
    </xf>
    <xf numFmtId="0" fontId="7" fillId="0" borderId="14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7" fillId="0" borderId="14" xfId="3" applyFont="1" applyBorder="1" applyAlignment="1" applyProtection="1">
      <alignment horizontal="left" vertical="top" wrapText="1"/>
      <protection hidden="1"/>
    </xf>
    <xf numFmtId="49" fontId="4" fillId="0" borderId="14" xfId="3" applyNumberFormat="1" applyFont="1" applyBorder="1" applyAlignment="1" applyProtection="1">
      <alignment horizontal="center" vertical="center"/>
      <protection locked="0" hidden="1"/>
    </xf>
    <xf numFmtId="0" fontId="7" fillId="0" borderId="14" xfId="3" applyFont="1" applyBorder="1" applyAlignment="1" applyProtection="1">
      <alignment horizontal="left"/>
      <protection hidden="1"/>
    </xf>
    <xf numFmtId="0" fontId="7" fillId="0" borderId="13" xfId="3" applyFont="1" applyBorder="1" applyAlignment="1" applyProtection="1">
      <protection hidden="1"/>
    </xf>
    <xf numFmtId="0" fontId="7" fillId="0" borderId="14" xfId="3" applyFont="1" applyFill="1" applyBorder="1" applyAlignment="1" applyProtection="1">
      <alignment vertical="center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15" xfId="3" applyFont="1" applyBorder="1" applyAlignment="1" applyProtection="1"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3" fontId="1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left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5" fillId="0" borderId="0" xfId="3" applyFont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49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3" borderId="4" xfId="0" applyNumberFormat="1" applyFont="1" applyFill="1" applyBorder="1" applyAlignment="1" applyProtection="1">
      <alignment vertical="center"/>
      <protection locked="0"/>
    </xf>
    <xf numFmtId="3" fontId="8" fillId="3" borderId="5" xfId="0" applyNumberFormat="1" applyFont="1" applyFill="1" applyBorder="1" applyAlignment="1" applyProtection="1">
      <alignment vertical="center"/>
      <protection hidden="1"/>
    </xf>
    <xf numFmtId="3" fontId="8" fillId="3" borderId="1" xfId="0" applyNumberFormat="1" applyFont="1" applyFill="1" applyBorder="1" applyAlignment="1" applyProtection="1">
      <alignment vertical="center"/>
      <protection hidden="1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3" fontId="2" fillId="3" borderId="4" xfId="0" applyNumberFormat="1" applyFont="1" applyFill="1" applyBorder="1" applyAlignment="1" applyProtection="1">
      <alignment vertical="center"/>
      <protection hidden="1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 vertical="center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4" fillId="0" borderId="1" xfId="0" applyNumberFormat="1" applyFont="1" applyBorder="1" applyProtection="1">
      <protection locked="0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7" fillId="0" borderId="0" xfId="3" applyFont="1" applyFill="1" applyAlignment="1" applyProtection="1">
      <alignment vertical="top"/>
      <protection hidden="1"/>
    </xf>
    <xf numFmtId="0" fontId="7" fillId="0" borderId="0" xfId="3" applyFont="1" applyFill="1" applyBorder="1" applyAlignment="1" applyProtection="1">
      <alignment horizontal="right" vertical="center"/>
      <protection hidden="1"/>
    </xf>
    <xf numFmtId="0" fontId="7" fillId="0" borderId="0" xfId="3" applyFont="1" applyFill="1" applyBorder="1" applyAlignment="1" applyProtection="1">
      <alignment vertical="top"/>
      <protection hidden="1"/>
    </xf>
    <xf numFmtId="0" fontId="12" fillId="0" borderId="26" xfId="3" applyFont="1" applyBorder="1" applyAlignment="1"/>
    <xf numFmtId="0" fontId="12" fillId="0" borderId="7" xfId="3" applyFont="1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0" fontId="4" fillId="0" borderId="25" xfId="3" applyFont="1" applyFill="1" applyBorder="1" applyAlignment="1" applyProtection="1">
      <alignment horizontal="left" vertical="center"/>
      <protection locked="0"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49" fontId="4" fillId="0" borderId="25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0" fontId="4" fillId="2" borderId="25" xfId="3" applyFont="1" applyFill="1" applyBorder="1" applyAlignment="1" applyProtection="1">
      <alignment horizontal="right" vertical="center"/>
      <protection locked="0" hidden="1"/>
    </xf>
    <xf numFmtId="0" fontId="5" fillId="0" borderId="16" xfId="3" applyFont="1" applyBorder="1" applyAlignment="1"/>
    <xf numFmtId="0" fontId="5" fillId="0" borderId="17" xfId="3" applyFont="1" applyBorder="1" applyAlignment="1"/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7" xfId="3" applyFont="1" applyBorder="1" applyAlignment="1" applyProtection="1">
      <alignment horizontal="center"/>
      <protection hidden="1"/>
    </xf>
    <xf numFmtId="49" fontId="4" fillId="2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Border="1" applyAlignment="1" applyProtection="1">
      <alignment horizontal="center" vertical="center"/>
      <protection locked="0" hidden="1"/>
    </xf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49" fontId="6" fillId="0" borderId="25" xfId="1" applyNumberForma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5" fillId="0" borderId="17" xfId="3" applyFont="1" applyFill="1" applyBorder="1" applyAlignment="1">
      <alignment horizontal="left" vertical="center"/>
    </xf>
    <xf numFmtId="0" fontId="23" fillId="0" borderId="0" xfId="3" applyFont="1" applyAlignment="1" applyProtection="1">
      <alignment horizontal="left"/>
      <protection hidden="1"/>
    </xf>
    <xf numFmtId="0" fontId="16" fillId="0" borderId="0" xfId="3" applyFont="1" applyAlignment="1"/>
    <xf numFmtId="0" fontId="15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3" fillId="0" borderId="0" xfId="0" applyFont="1" applyAlignment="1" applyProtection="1">
      <alignment horizontal="left"/>
      <protection hidden="1"/>
    </xf>
    <xf numFmtId="0" fontId="22" fillId="0" borderId="0" xfId="0" applyFont="1" applyAlignment="1"/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4" xfId="5" applyBorder="1" applyAlignment="1"/>
    <xf numFmtId="49" fontId="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3" applyFont="1" applyAlignment="1">
      <alignment horizontal="center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2" borderId="25" xfId="3" applyFont="1" applyFill="1" applyBorder="1" applyAlignment="1" applyProtection="1">
      <alignment horizontal="left" vertical="center"/>
      <protection locked="0" hidden="1"/>
    </xf>
    <xf numFmtId="0" fontId="5" fillId="0" borderId="16" xfId="3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25" xfId="1" applyFill="1" applyBorder="1" applyAlignment="1" applyProtection="1">
      <protection locked="0" hidden="1"/>
    </xf>
    <xf numFmtId="0" fontId="4" fillId="0" borderId="16" xfId="3" applyFont="1" applyFill="1" applyBorder="1" applyAlignment="1" applyProtection="1">
      <protection locked="0" hidden="1"/>
    </xf>
    <xf numFmtId="0" fontId="4" fillId="0" borderId="17" xfId="3" applyFont="1" applyFill="1" applyBorder="1" applyAlignment="1" applyProtection="1">
      <protection locked="0" hidden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4" xfId="3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4" xfId="0" applyFont="1" applyBorder="1" applyAlignment="1" applyProtection="1">
      <alignment horizontal="right" wrapText="1"/>
      <protection hidden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L35" sqref="L35"/>
    </sheetView>
  </sheetViews>
  <sheetFormatPr defaultRowHeight="12.75" x14ac:dyDescent="0.2"/>
  <cols>
    <col min="1" max="1" width="9.140625" style="142"/>
    <col min="2" max="2" width="13" style="142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81" t="s">
        <v>22</v>
      </c>
      <c r="B1" s="182"/>
      <c r="C1" s="182"/>
      <c r="D1" s="60"/>
      <c r="E1" s="60"/>
      <c r="F1" s="60"/>
      <c r="G1" s="60"/>
      <c r="H1" s="60"/>
      <c r="I1" s="61"/>
      <c r="J1" s="9"/>
      <c r="K1" s="9"/>
      <c r="L1" s="9"/>
    </row>
    <row r="2" spans="1:12" x14ac:dyDescent="0.2">
      <c r="A2" s="249" t="s">
        <v>23</v>
      </c>
      <c r="B2" s="250"/>
      <c r="C2" s="250"/>
      <c r="D2" s="251"/>
      <c r="E2" s="79">
        <v>42005</v>
      </c>
      <c r="F2" s="11"/>
      <c r="G2" s="12" t="s">
        <v>33</v>
      </c>
      <c r="H2" s="79">
        <v>42094</v>
      </c>
      <c r="I2" s="62"/>
      <c r="J2" s="9"/>
      <c r="K2" s="9"/>
      <c r="L2" s="9"/>
    </row>
    <row r="3" spans="1:12" x14ac:dyDescent="0.2">
      <c r="A3" s="13"/>
      <c r="B3" s="13"/>
      <c r="C3" s="13"/>
      <c r="D3" s="13"/>
      <c r="E3" s="14"/>
      <c r="F3" s="14"/>
      <c r="G3" s="13"/>
      <c r="H3" s="13"/>
      <c r="I3" s="63"/>
      <c r="J3" s="9"/>
      <c r="K3" s="9"/>
      <c r="L3" s="9"/>
    </row>
    <row r="4" spans="1:12" ht="15" x14ac:dyDescent="0.2">
      <c r="A4" s="252" t="s">
        <v>276</v>
      </c>
      <c r="B4" s="253"/>
      <c r="C4" s="253"/>
      <c r="D4" s="253"/>
      <c r="E4" s="253"/>
      <c r="F4" s="253"/>
      <c r="G4" s="253"/>
      <c r="H4" s="253"/>
      <c r="I4" s="254"/>
      <c r="J4" s="9"/>
      <c r="K4" s="9"/>
      <c r="L4" s="9"/>
    </row>
    <row r="5" spans="1:12" x14ac:dyDescent="0.2">
      <c r="A5" s="15"/>
      <c r="B5" s="15"/>
      <c r="C5" s="15"/>
      <c r="D5" s="15"/>
      <c r="E5" s="16"/>
      <c r="F5" s="64"/>
      <c r="G5" s="17"/>
      <c r="H5" s="18"/>
      <c r="I5" s="65"/>
      <c r="J5" s="9"/>
      <c r="K5" s="9"/>
      <c r="L5" s="9"/>
    </row>
    <row r="6" spans="1:12" x14ac:dyDescent="0.2">
      <c r="A6" s="207" t="s">
        <v>7</v>
      </c>
      <c r="B6" s="208"/>
      <c r="C6" s="199" t="s">
        <v>279</v>
      </c>
      <c r="D6" s="200"/>
      <c r="E6" s="23"/>
      <c r="F6" s="23"/>
      <c r="G6" s="23"/>
      <c r="H6" s="23"/>
      <c r="I6" s="66"/>
      <c r="J6" s="9"/>
      <c r="K6" s="9"/>
      <c r="L6" s="9"/>
    </row>
    <row r="7" spans="1:12" x14ac:dyDescent="0.2">
      <c r="A7" s="135"/>
      <c r="B7" s="135"/>
      <c r="C7" s="82"/>
      <c r="D7" s="82"/>
      <c r="E7" s="23"/>
      <c r="F7" s="23"/>
      <c r="G7" s="23"/>
      <c r="H7" s="23"/>
      <c r="I7" s="66"/>
      <c r="J7" s="9"/>
      <c r="K7" s="9"/>
      <c r="L7" s="9"/>
    </row>
    <row r="8" spans="1:12" ht="12.75" customHeight="1" x14ac:dyDescent="0.2">
      <c r="A8" s="255" t="s">
        <v>8</v>
      </c>
      <c r="B8" s="256"/>
      <c r="C8" s="199" t="s">
        <v>280</v>
      </c>
      <c r="D8" s="200"/>
      <c r="E8" s="23"/>
      <c r="F8" s="23"/>
      <c r="G8" s="23"/>
      <c r="H8" s="23"/>
      <c r="I8" s="67"/>
      <c r="J8" s="9"/>
      <c r="K8" s="9"/>
      <c r="L8" s="9"/>
    </row>
    <row r="9" spans="1:12" x14ac:dyDescent="0.2">
      <c r="A9" s="136"/>
      <c r="B9" s="136"/>
      <c r="C9" s="83"/>
      <c r="D9" s="82"/>
      <c r="E9" s="15"/>
      <c r="F9" s="15"/>
      <c r="G9" s="15"/>
      <c r="H9" s="15"/>
      <c r="I9" s="67"/>
      <c r="J9" s="9"/>
      <c r="K9" s="9"/>
      <c r="L9" s="9"/>
    </row>
    <row r="10" spans="1:12" ht="12.75" customHeight="1" x14ac:dyDescent="0.2">
      <c r="A10" s="233" t="s">
        <v>9</v>
      </c>
      <c r="B10" s="234"/>
      <c r="C10" s="199" t="s">
        <v>281</v>
      </c>
      <c r="D10" s="200"/>
      <c r="E10" s="15"/>
      <c r="F10" s="15"/>
      <c r="G10" s="15"/>
      <c r="H10" s="15"/>
      <c r="I10" s="67"/>
      <c r="J10" s="9"/>
      <c r="K10" s="9"/>
      <c r="L10" s="9"/>
    </row>
    <row r="11" spans="1:12" x14ac:dyDescent="0.2">
      <c r="A11" s="235"/>
      <c r="B11" s="235"/>
      <c r="C11" s="15"/>
      <c r="D11" s="15"/>
      <c r="E11" s="15"/>
      <c r="F11" s="15"/>
      <c r="G11" s="15"/>
      <c r="H11" s="15"/>
      <c r="I11" s="67"/>
      <c r="J11" s="9"/>
      <c r="K11" s="9"/>
      <c r="L11" s="9"/>
    </row>
    <row r="12" spans="1:12" x14ac:dyDescent="0.2">
      <c r="A12" s="207" t="s">
        <v>10</v>
      </c>
      <c r="B12" s="208"/>
      <c r="C12" s="238" t="s">
        <v>282</v>
      </c>
      <c r="D12" s="239"/>
      <c r="E12" s="239"/>
      <c r="F12" s="239"/>
      <c r="G12" s="239"/>
      <c r="H12" s="239"/>
      <c r="I12" s="240"/>
      <c r="J12" s="9"/>
      <c r="K12" s="9"/>
      <c r="L12" s="9"/>
    </row>
    <row r="13" spans="1:12" x14ac:dyDescent="0.2">
      <c r="A13" s="135"/>
      <c r="B13" s="135"/>
      <c r="C13" s="84"/>
      <c r="D13" s="82"/>
      <c r="E13" s="82"/>
      <c r="F13" s="82"/>
      <c r="G13" s="82"/>
      <c r="H13" s="82"/>
      <c r="I13" s="82"/>
      <c r="J13" s="9"/>
      <c r="K13" s="9"/>
      <c r="L13" s="9"/>
    </row>
    <row r="14" spans="1:12" x14ac:dyDescent="0.2">
      <c r="A14" s="207" t="s">
        <v>11</v>
      </c>
      <c r="B14" s="241"/>
      <c r="C14" s="242">
        <v>10000</v>
      </c>
      <c r="D14" s="243"/>
      <c r="E14" s="82"/>
      <c r="F14" s="225" t="s">
        <v>6</v>
      </c>
      <c r="G14" s="244"/>
      <c r="H14" s="244"/>
      <c r="I14" s="245"/>
      <c r="J14" s="9"/>
      <c r="K14" s="9"/>
      <c r="L14" s="9"/>
    </row>
    <row r="15" spans="1:12" x14ac:dyDescent="0.2">
      <c r="A15" s="135"/>
      <c r="B15" s="135"/>
      <c r="C15" s="82"/>
      <c r="D15" s="82"/>
      <c r="E15" s="82"/>
      <c r="F15" s="82"/>
      <c r="G15" s="82"/>
      <c r="H15" s="82"/>
      <c r="I15" s="82"/>
      <c r="J15" s="9"/>
      <c r="K15" s="9"/>
      <c r="L15" s="9"/>
    </row>
    <row r="16" spans="1:12" x14ac:dyDescent="0.2">
      <c r="A16" s="207" t="s">
        <v>12</v>
      </c>
      <c r="B16" s="208"/>
      <c r="C16" s="238" t="s">
        <v>283</v>
      </c>
      <c r="D16" s="239"/>
      <c r="E16" s="239"/>
      <c r="F16" s="239"/>
      <c r="G16" s="239"/>
      <c r="H16" s="239"/>
      <c r="I16" s="240"/>
      <c r="J16" s="9"/>
      <c r="K16" s="9"/>
      <c r="L16" s="9"/>
    </row>
    <row r="17" spans="1:12" x14ac:dyDescent="0.2">
      <c r="A17" s="135"/>
      <c r="B17" s="135"/>
      <c r="C17" s="176"/>
      <c r="D17" s="176"/>
      <c r="E17" s="176"/>
      <c r="F17" s="176"/>
      <c r="G17" s="176"/>
      <c r="H17" s="176"/>
      <c r="I17" s="176"/>
      <c r="J17" s="9"/>
      <c r="K17" s="9"/>
      <c r="L17" s="9"/>
    </row>
    <row r="18" spans="1:12" x14ac:dyDescent="0.2">
      <c r="A18" s="207" t="s">
        <v>13</v>
      </c>
      <c r="B18" s="208"/>
      <c r="C18" s="246" t="s">
        <v>284</v>
      </c>
      <c r="D18" s="247"/>
      <c r="E18" s="247"/>
      <c r="F18" s="247"/>
      <c r="G18" s="247"/>
      <c r="H18" s="247"/>
      <c r="I18" s="248"/>
      <c r="J18" s="9"/>
      <c r="K18" s="9"/>
      <c r="L18" s="9"/>
    </row>
    <row r="19" spans="1:12" x14ac:dyDescent="0.2">
      <c r="A19" s="135"/>
      <c r="B19" s="135"/>
      <c r="C19" s="177"/>
      <c r="D19" s="176"/>
      <c r="E19" s="176"/>
      <c r="F19" s="176"/>
      <c r="G19" s="176"/>
      <c r="H19" s="176"/>
      <c r="I19" s="176"/>
      <c r="J19" s="9"/>
      <c r="K19" s="9"/>
      <c r="L19" s="9"/>
    </row>
    <row r="20" spans="1:12" x14ac:dyDescent="0.2">
      <c r="A20" s="207" t="s">
        <v>14</v>
      </c>
      <c r="B20" s="208"/>
      <c r="C20" s="246" t="s">
        <v>285</v>
      </c>
      <c r="D20" s="247"/>
      <c r="E20" s="247"/>
      <c r="F20" s="247"/>
      <c r="G20" s="247"/>
      <c r="H20" s="247"/>
      <c r="I20" s="248"/>
      <c r="J20" s="9"/>
      <c r="K20" s="9"/>
      <c r="L20" s="9"/>
    </row>
    <row r="21" spans="1:12" x14ac:dyDescent="0.2">
      <c r="A21" s="135"/>
      <c r="B21" s="135"/>
      <c r="C21" s="177"/>
      <c r="D21" s="176"/>
      <c r="E21" s="176"/>
      <c r="F21" s="176"/>
      <c r="G21" s="176"/>
      <c r="H21" s="176"/>
      <c r="I21" s="176"/>
      <c r="J21" s="9"/>
      <c r="K21" s="9"/>
      <c r="L21" s="9"/>
    </row>
    <row r="22" spans="1:12" x14ac:dyDescent="0.2">
      <c r="A22" s="207" t="s">
        <v>15</v>
      </c>
      <c r="B22" s="208"/>
      <c r="C22" s="161">
        <v>133</v>
      </c>
      <c r="D22" s="225" t="s">
        <v>287</v>
      </c>
      <c r="E22" s="226"/>
      <c r="F22" s="227"/>
      <c r="G22" s="236"/>
      <c r="H22" s="237"/>
      <c r="I22" s="86"/>
      <c r="J22" s="9"/>
      <c r="K22" s="9"/>
      <c r="L22" s="9"/>
    </row>
    <row r="23" spans="1:12" x14ac:dyDescent="0.2">
      <c r="A23" s="135"/>
      <c r="B23" s="135"/>
      <c r="C23" s="82"/>
      <c r="D23" s="82"/>
      <c r="E23" s="82"/>
      <c r="F23" s="82"/>
      <c r="G23" s="82"/>
      <c r="H23" s="82"/>
      <c r="I23" s="87"/>
      <c r="J23" s="9"/>
      <c r="K23" s="9"/>
      <c r="L23" s="9"/>
    </row>
    <row r="24" spans="1:12" x14ac:dyDescent="0.2">
      <c r="A24" s="207" t="s">
        <v>16</v>
      </c>
      <c r="B24" s="208"/>
      <c r="C24" s="85">
        <v>21</v>
      </c>
      <c r="D24" s="225" t="s">
        <v>286</v>
      </c>
      <c r="E24" s="226"/>
      <c r="F24" s="226"/>
      <c r="G24" s="227"/>
      <c r="H24" s="134" t="s">
        <v>26</v>
      </c>
      <c r="I24" s="150">
        <v>185</v>
      </c>
      <c r="J24" s="9"/>
      <c r="K24" s="9"/>
      <c r="L24" s="9"/>
    </row>
    <row r="25" spans="1:12" x14ac:dyDescent="0.2">
      <c r="A25" s="135"/>
      <c r="B25" s="135"/>
      <c r="C25" s="82"/>
      <c r="D25" s="82"/>
      <c r="E25" s="82"/>
      <c r="F25" s="82"/>
      <c r="G25" s="88"/>
      <c r="H25" s="135" t="s">
        <v>27</v>
      </c>
      <c r="I25" s="84"/>
      <c r="J25" s="9"/>
      <c r="K25" s="9"/>
      <c r="L25" s="9"/>
    </row>
    <row r="26" spans="1:12" x14ac:dyDescent="0.2">
      <c r="A26" s="207" t="s">
        <v>17</v>
      </c>
      <c r="B26" s="208"/>
      <c r="C26" s="89" t="s">
        <v>310</v>
      </c>
      <c r="D26" s="90"/>
      <c r="E26" s="91"/>
      <c r="F26" s="87"/>
      <c r="G26" s="207" t="s">
        <v>28</v>
      </c>
      <c r="H26" s="208"/>
      <c r="I26" s="148" t="s">
        <v>288</v>
      </c>
      <c r="J26" s="9"/>
      <c r="K26" s="9"/>
      <c r="L26" s="9"/>
    </row>
    <row r="27" spans="1:12" x14ac:dyDescent="0.2">
      <c r="A27" s="135"/>
      <c r="B27" s="135"/>
      <c r="C27" s="15"/>
      <c r="D27" s="68"/>
      <c r="E27" s="68"/>
      <c r="F27" s="68"/>
      <c r="G27" s="68"/>
      <c r="H27" s="15"/>
      <c r="I27" s="69"/>
      <c r="J27" s="9"/>
      <c r="K27" s="9"/>
      <c r="L27" s="9"/>
    </row>
    <row r="28" spans="1:12" x14ac:dyDescent="0.2">
      <c r="A28" s="228" t="s">
        <v>24</v>
      </c>
      <c r="B28" s="229"/>
      <c r="C28" s="230"/>
      <c r="D28" s="230"/>
      <c r="E28" s="229" t="s">
        <v>25</v>
      </c>
      <c r="F28" s="231"/>
      <c r="G28" s="231"/>
      <c r="H28" s="232" t="s">
        <v>1</v>
      </c>
      <c r="I28" s="232"/>
      <c r="J28" s="9"/>
      <c r="K28" s="9"/>
      <c r="L28" s="9"/>
    </row>
    <row r="29" spans="1:12" x14ac:dyDescent="0.2">
      <c r="A29" s="9"/>
      <c r="B29" s="9"/>
      <c r="C29" s="27"/>
      <c r="D29" s="21"/>
      <c r="E29" s="15"/>
      <c r="F29" s="15"/>
      <c r="G29" s="15"/>
      <c r="H29" s="22"/>
      <c r="I29" s="69"/>
      <c r="J29" s="9"/>
      <c r="K29" s="9"/>
      <c r="L29" s="9"/>
    </row>
    <row r="30" spans="1:12" x14ac:dyDescent="0.2">
      <c r="A30" s="191" t="s">
        <v>295</v>
      </c>
      <c r="B30" s="192"/>
      <c r="C30" s="192"/>
      <c r="D30" s="193"/>
      <c r="E30" s="191" t="s">
        <v>287</v>
      </c>
      <c r="F30" s="192"/>
      <c r="G30" s="192"/>
      <c r="H30" s="199" t="s">
        <v>296</v>
      </c>
      <c r="I30" s="200"/>
      <c r="J30" s="9"/>
      <c r="K30" s="9"/>
      <c r="L30" s="9"/>
    </row>
    <row r="31" spans="1:12" x14ac:dyDescent="0.2">
      <c r="A31" s="167"/>
      <c r="B31" s="167"/>
      <c r="C31" s="168"/>
      <c r="D31" s="223"/>
      <c r="E31" s="223"/>
      <c r="F31" s="223"/>
      <c r="G31" s="224"/>
      <c r="H31" s="68"/>
      <c r="I31" s="169"/>
      <c r="J31" s="9"/>
      <c r="K31" s="9"/>
      <c r="L31" s="9"/>
    </row>
    <row r="32" spans="1:12" x14ac:dyDescent="0.2">
      <c r="A32" s="191" t="s">
        <v>297</v>
      </c>
      <c r="B32" s="192"/>
      <c r="C32" s="192"/>
      <c r="D32" s="193"/>
      <c r="E32" s="191" t="s">
        <v>298</v>
      </c>
      <c r="F32" s="192"/>
      <c r="G32" s="192"/>
      <c r="H32" s="199" t="s">
        <v>299</v>
      </c>
      <c r="I32" s="200"/>
      <c r="J32" s="9"/>
      <c r="K32" s="9"/>
      <c r="L32" s="9"/>
    </row>
    <row r="33" spans="1:12" x14ac:dyDescent="0.2">
      <c r="A33" s="167"/>
      <c r="B33" s="167"/>
      <c r="C33" s="168"/>
      <c r="D33" s="170"/>
      <c r="E33" s="170"/>
      <c r="F33" s="170"/>
      <c r="G33" s="171"/>
      <c r="H33" s="68"/>
      <c r="I33" s="172"/>
      <c r="J33" s="9"/>
      <c r="K33" s="9"/>
      <c r="L33" s="9"/>
    </row>
    <row r="34" spans="1:12" x14ac:dyDescent="0.2">
      <c r="A34" s="191" t="s">
        <v>300</v>
      </c>
      <c r="B34" s="192"/>
      <c r="C34" s="192"/>
      <c r="D34" s="193"/>
      <c r="E34" s="191" t="s">
        <v>301</v>
      </c>
      <c r="F34" s="192"/>
      <c r="G34" s="192"/>
      <c r="H34" s="199" t="s">
        <v>302</v>
      </c>
      <c r="I34" s="200"/>
      <c r="J34" s="9"/>
      <c r="K34" s="9"/>
      <c r="L34" s="9"/>
    </row>
    <row r="35" spans="1:12" x14ac:dyDescent="0.2">
      <c r="A35" s="167"/>
      <c r="B35" s="167"/>
      <c r="C35" s="168"/>
      <c r="D35" s="170"/>
      <c r="E35" s="170"/>
      <c r="F35" s="170"/>
      <c r="G35" s="171"/>
      <c r="H35" s="68"/>
      <c r="I35" s="172"/>
      <c r="J35" s="9"/>
      <c r="K35" s="9"/>
      <c r="L35" s="9"/>
    </row>
    <row r="36" spans="1:12" x14ac:dyDescent="0.2">
      <c r="A36" s="191" t="s">
        <v>303</v>
      </c>
      <c r="B36" s="192"/>
      <c r="C36" s="192"/>
      <c r="D36" s="193"/>
      <c r="E36" s="191" t="s">
        <v>298</v>
      </c>
      <c r="F36" s="192"/>
      <c r="G36" s="192"/>
      <c r="H36" s="199" t="s">
        <v>304</v>
      </c>
      <c r="I36" s="200"/>
      <c r="J36" s="9"/>
      <c r="K36" s="9"/>
      <c r="L36" s="9"/>
    </row>
    <row r="37" spans="1:12" x14ac:dyDescent="0.2">
      <c r="A37" s="173"/>
      <c r="B37" s="173"/>
      <c r="C37" s="221"/>
      <c r="D37" s="222"/>
      <c r="E37" s="68"/>
      <c r="F37" s="221"/>
      <c r="G37" s="222"/>
      <c r="H37" s="68"/>
      <c r="I37" s="68"/>
      <c r="J37" s="9"/>
      <c r="K37" s="9"/>
      <c r="L37" s="9"/>
    </row>
    <row r="38" spans="1:12" x14ac:dyDescent="0.2">
      <c r="A38" s="191" t="s">
        <v>305</v>
      </c>
      <c r="B38" s="192"/>
      <c r="C38" s="192"/>
      <c r="D38" s="193"/>
      <c r="E38" s="191" t="s">
        <v>306</v>
      </c>
      <c r="F38" s="192"/>
      <c r="G38" s="192"/>
      <c r="H38" s="199" t="s">
        <v>307</v>
      </c>
      <c r="I38" s="200"/>
      <c r="J38" s="9"/>
      <c r="K38" s="9"/>
      <c r="L38" s="9"/>
    </row>
    <row r="39" spans="1:12" x14ac:dyDescent="0.2">
      <c r="A39" s="173"/>
      <c r="B39" s="173"/>
      <c r="C39" s="174"/>
      <c r="D39" s="175"/>
      <c r="E39" s="68"/>
      <c r="F39" s="174"/>
      <c r="G39" s="175"/>
      <c r="H39" s="68"/>
      <c r="I39" s="68"/>
      <c r="J39" s="9"/>
      <c r="K39" s="9"/>
      <c r="L39" s="9"/>
    </row>
    <row r="40" spans="1:12" x14ac:dyDescent="0.2">
      <c r="A40" s="191" t="s">
        <v>308</v>
      </c>
      <c r="B40" s="192"/>
      <c r="C40" s="192"/>
      <c r="D40" s="193"/>
      <c r="E40" s="191" t="s">
        <v>306</v>
      </c>
      <c r="F40" s="192"/>
      <c r="G40" s="192"/>
      <c r="H40" s="199" t="s">
        <v>309</v>
      </c>
      <c r="I40" s="200"/>
      <c r="J40" s="9"/>
      <c r="K40" s="9"/>
      <c r="L40" s="9"/>
    </row>
    <row r="41" spans="1:12" x14ac:dyDescent="0.2">
      <c r="A41" s="137"/>
      <c r="B41" s="27"/>
      <c r="C41" s="27"/>
      <c r="D41" s="27"/>
      <c r="E41" s="20"/>
      <c r="F41" s="80"/>
      <c r="G41" s="80"/>
      <c r="H41" s="81"/>
      <c r="I41" s="70"/>
      <c r="J41" s="9"/>
      <c r="K41" s="9"/>
      <c r="L41" s="9"/>
    </row>
    <row r="42" spans="1:12" x14ac:dyDescent="0.2">
      <c r="A42" s="24"/>
      <c r="B42" s="24"/>
      <c r="C42" s="25"/>
      <c r="D42" s="26"/>
      <c r="E42" s="15"/>
      <c r="F42" s="25"/>
      <c r="G42" s="26"/>
      <c r="H42" s="15"/>
      <c r="I42" s="67"/>
      <c r="J42" s="9"/>
      <c r="K42" s="9"/>
      <c r="L42" s="9"/>
    </row>
    <row r="43" spans="1:12" x14ac:dyDescent="0.2">
      <c r="A43" s="28"/>
      <c r="B43" s="28"/>
      <c r="C43" s="28"/>
      <c r="D43" s="19"/>
      <c r="E43" s="19"/>
      <c r="F43" s="28"/>
      <c r="G43" s="19"/>
      <c r="H43" s="19"/>
      <c r="I43" s="71"/>
      <c r="J43" s="9"/>
      <c r="K43" s="9"/>
      <c r="L43" s="9"/>
    </row>
    <row r="44" spans="1:12" ht="12.75" customHeight="1" x14ac:dyDescent="0.2">
      <c r="A44" s="184" t="s">
        <v>18</v>
      </c>
      <c r="B44" s="185"/>
      <c r="C44" s="219"/>
      <c r="D44" s="220"/>
      <c r="E44" s="21"/>
      <c r="F44" s="186"/>
      <c r="G44" s="194"/>
      <c r="H44" s="194"/>
      <c r="I44" s="195"/>
      <c r="J44" s="9"/>
      <c r="K44" s="9"/>
      <c r="L44" s="9"/>
    </row>
    <row r="45" spans="1:12" x14ac:dyDescent="0.2">
      <c r="A45" s="24"/>
      <c r="B45" s="24"/>
      <c r="C45" s="196"/>
      <c r="D45" s="197"/>
      <c r="E45" s="15"/>
      <c r="F45" s="196"/>
      <c r="G45" s="198"/>
      <c r="H45" s="29"/>
      <c r="I45" s="72"/>
      <c r="J45" s="9"/>
      <c r="K45" s="9"/>
      <c r="L45" s="9"/>
    </row>
    <row r="46" spans="1:12" ht="12.75" customHeight="1" x14ac:dyDescent="0.2">
      <c r="A46" s="184" t="s">
        <v>19</v>
      </c>
      <c r="B46" s="185"/>
      <c r="C46" s="186" t="s">
        <v>289</v>
      </c>
      <c r="D46" s="187"/>
      <c r="E46" s="187"/>
      <c r="F46" s="187"/>
      <c r="G46" s="187"/>
      <c r="H46" s="187"/>
      <c r="I46" s="187"/>
      <c r="J46" s="9"/>
      <c r="K46" s="9"/>
      <c r="L46" s="9"/>
    </row>
    <row r="47" spans="1:12" x14ac:dyDescent="0.2">
      <c r="A47" s="135"/>
      <c r="B47" s="135"/>
      <c r="C47" s="178" t="s">
        <v>29</v>
      </c>
      <c r="D47" s="21"/>
      <c r="E47" s="21"/>
      <c r="F47" s="21"/>
      <c r="G47" s="21"/>
      <c r="H47" s="21"/>
      <c r="I47" s="65"/>
      <c r="J47" s="9"/>
      <c r="K47" s="9"/>
      <c r="L47" s="9"/>
    </row>
    <row r="48" spans="1:12" x14ac:dyDescent="0.2">
      <c r="A48" s="184" t="s">
        <v>20</v>
      </c>
      <c r="B48" s="185"/>
      <c r="C48" s="188" t="s">
        <v>290</v>
      </c>
      <c r="D48" s="189"/>
      <c r="E48" s="190"/>
      <c r="F48" s="21"/>
      <c r="G48" s="179" t="s">
        <v>2</v>
      </c>
      <c r="H48" s="188" t="s">
        <v>291</v>
      </c>
      <c r="I48" s="190"/>
      <c r="J48" s="9"/>
      <c r="K48" s="9"/>
      <c r="L48" s="9"/>
    </row>
    <row r="49" spans="1:12" x14ac:dyDescent="0.2">
      <c r="A49" s="135"/>
      <c r="B49" s="135"/>
      <c r="C49" s="180"/>
      <c r="D49" s="21"/>
      <c r="E49" s="21"/>
      <c r="F49" s="21"/>
      <c r="G49" s="21"/>
      <c r="H49" s="21"/>
      <c r="I49" s="65"/>
      <c r="J49" s="9"/>
      <c r="K49" s="9"/>
      <c r="L49" s="9"/>
    </row>
    <row r="50" spans="1:12" ht="12.75" customHeight="1" x14ac:dyDescent="0.2">
      <c r="A50" s="184" t="s">
        <v>13</v>
      </c>
      <c r="B50" s="185"/>
      <c r="C50" s="206" t="s">
        <v>292</v>
      </c>
      <c r="D50" s="189"/>
      <c r="E50" s="189"/>
      <c r="F50" s="189"/>
      <c r="G50" s="189"/>
      <c r="H50" s="189"/>
      <c r="I50" s="190"/>
      <c r="J50" s="9"/>
      <c r="K50" s="9"/>
      <c r="L50" s="9"/>
    </row>
    <row r="51" spans="1:12" x14ac:dyDescent="0.2">
      <c r="A51" s="135"/>
      <c r="B51" s="135"/>
      <c r="C51" s="21"/>
      <c r="D51" s="21"/>
      <c r="E51" s="21"/>
      <c r="F51" s="21"/>
      <c r="G51" s="21"/>
      <c r="H51" s="21"/>
      <c r="I51" s="65"/>
      <c r="J51" s="9"/>
      <c r="K51" s="9"/>
      <c r="L51" s="9"/>
    </row>
    <row r="52" spans="1:12" x14ac:dyDescent="0.2">
      <c r="A52" s="207" t="s">
        <v>21</v>
      </c>
      <c r="B52" s="208"/>
      <c r="C52" s="188" t="s">
        <v>293</v>
      </c>
      <c r="D52" s="189"/>
      <c r="E52" s="189"/>
      <c r="F52" s="189"/>
      <c r="G52" s="189"/>
      <c r="H52" s="189"/>
      <c r="I52" s="209"/>
      <c r="J52" s="9"/>
      <c r="K52" s="9"/>
      <c r="L52" s="9"/>
    </row>
    <row r="53" spans="1:12" x14ac:dyDescent="0.2">
      <c r="A53" s="138"/>
      <c r="B53" s="138"/>
      <c r="C53" s="183" t="s">
        <v>30</v>
      </c>
      <c r="D53" s="183"/>
      <c r="E53" s="183"/>
      <c r="F53" s="183"/>
      <c r="G53" s="183"/>
      <c r="H53" s="183"/>
      <c r="I53" s="73"/>
      <c r="J53" s="9"/>
      <c r="K53" s="9"/>
      <c r="L53" s="9"/>
    </row>
    <row r="54" spans="1:12" x14ac:dyDescent="0.2">
      <c r="A54" s="138"/>
      <c r="B54" s="138"/>
      <c r="C54" s="30"/>
      <c r="D54" s="30"/>
      <c r="E54" s="30"/>
      <c r="F54" s="30"/>
      <c r="G54" s="30"/>
      <c r="H54" s="30"/>
      <c r="I54" s="73"/>
      <c r="J54" s="9"/>
      <c r="K54" s="9"/>
      <c r="L54" s="9"/>
    </row>
    <row r="55" spans="1:12" x14ac:dyDescent="0.2">
      <c r="A55" s="138"/>
      <c r="B55" s="210"/>
      <c r="C55" s="211"/>
      <c r="D55" s="211"/>
      <c r="E55" s="211"/>
      <c r="F55" s="143"/>
      <c r="G55" s="143"/>
      <c r="H55" s="143"/>
      <c r="I55" s="144"/>
      <c r="J55" s="9"/>
      <c r="K55" s="9"/>
      <c r="L55" s="9"/>
    </row>
    <row r="56" spans="1:12" x14ac:dyDescent="0.2">
      <c r="A56" s="138"/>
      <c r="B56" s="212"/>
      <c r="C56" s="213"/>
      <c r="D56" s="213"/>
      <c r="E56" s="213"/>
      <c r="F56" s="213"/>
      <c r="G56" s="213"/>
      <c r="H56" s="213"/>
      <c r="I56" s="213"/>
      <c r="J56" s="9"/>
      <c r="K56" s="9"/>
      <c r="L56" s="9"/>
    </row>
    <row r="57" spans="1:12" x14ac:dyDescent="0.2">
      <c r="A57" s="138"/>
      <c r="B57" s="214"/>
      <c r="C57" s="215"/>
      <c r="D57" s="215"/>
      <c r="E57" s="215"/>
      <c r="F57" s="215"/>
      <c r="G57" s="215"/>
      <c r="H57" s="215"/>
      <c r="I57" s="215"/>
      <c r="J57" s="9"/>
      <c r="K57" s="9"/>
      <c r="L57" s="9"/>
    </row>
    <row r="58" spans="1:12" x14ac:dyDescent="0.2">
      <c r="A58" s="138"/>
      <c r="B58" s="214"/>
      <c r="C58" s="215"/>
      <c r="D58" s="215"/>
      <c r="E58" s="215"/>
      <c r="F58" s="215"/>
      <c r="G58" s="215"/>
      <c r="H58" s="215"/>
      <c r="I58" s="215"/>
      <c r="J58" s="9"/>
      <c r="K58" s="9"/>
      <c r="L58" s="9"/>
    </row>
    <row r="59" spans="1:12" x14ac:dyDescent="0.2">
      <c r="A59" s="138"/>
      <c r="B59" s="216"/>
      <c r="C59" s="217"/>
      <c r="D59" s="217"/>
      <c r="E59" s="217"/>
      <c r="F59" s="217"/>
      <c r="G59" s="217"/>
      <c r="H59" s="217"/>
      <c r="I59" s="218"/>
      <c r="J59" s="9"/>
      <c r="K59" s="9"/>
      <c r="L59" s="9"/>
    </row>
    <row r="60" spans="1:12" x14ac:dyDescent="0.2">
      <c r="A60" s="139" t="s">
        <v>3</v>
      </c>
      <c r="B60" s="140"/>
      <c r="C60" s="74"/>
      <c r="D60" s="74"/>
      <c r="E60" s="74"/>
      <c r="F60" s="74"/>
      <c r="G60" s="74"/>
      <c r="H60" s="74"/>
      <c r="I60" s="75"/>
      <c r="J60" s="9"/>
      <c r="K60" s="9"/>
      <c r="L60" s="9"/>
    </row>
    <row r="61" spans="1:12" ht="13.5" thickBot="1" x14ac:dyDescent="0.25">
      <c r="A61" s="140"/>
      <c r="B61" s="140"/>
      <c r="C61" s="15"/>
      <c r="D61" s="15"/>
      <c r="E61" s="15"/>
      <c r="F61" s="15"/>
      <c r="G61" s="31"/>
      <c r="H61" s="32"/>
      <c r="I61" s="76"/>
      <c r="J61" s="9"/>
      <c r="K61" s="9"/>
      <c r="L61" s="9"/>
    </row>
    <row r="62" spans="1:12" x14ac:dyDescent="0.2">
      <c r="A62" s="141"/>
      <c r="B62" s="141"/>
      <c r="C62" s="15"/>
      <c r="D62" s="15"/>
      <c r="E62" s="145" t="s">
        <v>31</v>
      </c>
      <c r="F62" s="9"/>
      <c r="G62" s="201" t="s">
        <v>32</v>
      </c>
      <c r="H62" s="202"/>
      <c r="I62" s="203"/>
      <c r="J62" s="9"/>
      <c r="K62" s="9"/>
      <c r="L62" s="9"/>
    </row>
    <row r="63" spans="1:12" x14ac:dyDescent="0.2">
      <c r="C63" s="77"/>
      <c r="D63" s="77"/>
      <c r="E63" s="77"/>
      <c r="F63" s="77"/>
      <c r="G63" s="204"/>
      <c r="H63" s="205"/>
      <c r="I63" s="78"/>
      <c r="J63" s="9"/>
      <c r="K63" s="9"/>
      <c r="L63" s="9"/>
    </row>
  </sheetData>
  <protectedRanges>
    <protectedRange sqref="C14:D14 F14:I14 C24:G24 D22:F22 C26" name="Range1_1_1"/>
    <protectedRange sqref="I26" name="Range1_10"/>
    <protectedRange sqref="E2" name="Range1"/>
    <protectedRange sqref="H2" name="Range1_9"/>
    <protectedRange sqref="I24" name="Range1_14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  <protectedRange sqref="A30:I30 A32:I32 A34:D34" name="Range1_1_10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1"/>
  <sheetViews>
    <sheetView tabSelected="1" view="pageBreakPreview" topLeftCell="A82" zoomScale="110" zoomScaleNormal="100" workbookViewId="0">
      <selection activeCell="D62" sqref="D62"/>
    </sheetView>
  </sheetViews>
  <sheetFormatPr defaultRowHeight="12.75" x14ac:dyDescent="0.2"/>
  <cols>
    <col min="1" max="1" width="76.7109375" style="146" customWidth="1"/>
    <col min="2" max="2" width="9.140625" style="38"/>
    <col min="3" max="3" width="13.42578125" style="38" customWidth="1"/>
    <col min="4" max="4" width="12.7109375" style="38" customWidth="1"/>
    <col min="5" max="16384" width="9.140625" style="38"/>
  </cols>
  <sheetData>
    <row r="1" spans="1:4" ht="12.75" customHeight="1" x14ac:dyDescent="0.2">
      <c r="A1" s="112" t="s">
        <v>274</v>
      </c>
      <c r="B1" s="112"/>
      <c r="C1" s="112"/>
      <c r="D1" s="112"/>
    </row>
    <row r="2" spans="1:4" ht="12.75" customHeight="1" x14ac:dyDescent="0.2">
      <c r="A2" s="113" t="s">
        <v>277</v>
      </c>
      <c r="B2" s="113"/>
      <c r="C2" s="113"/>
      <c r="D2" s="113"/>
    </row>
    <row r="3" spans="1:4" ht="12.75" customHeight="1" x14ac:dyDescent="0.2">
      <c r="A3" s="114" t="s">
        <v>294</v>
      </c>
      <c r="B3" s="115"/>
      <c r="C3" s="115"/>
      <c r="D3" s="116"/>
    </row>
    <row r="4" spans="1:4" ht="22.5" customHeight="1" x14ac:dyDescent="0.2">
      <c r="A4" s="117" t="s">
        <v>34</v>
      </c>
      <c r="B4" s="42" t="s">
        <v>35</v>
      </c>
      <c r="C4" s="43" t="s">
        <v>36</v>
      </c>
      <c r="D4" s="44" t="s">
        <v>37</v>
      </c>
    </row>
    <row r="5" spans="1:4" ht="12.75" customHeight="1" x14ac:dyDescent="0.2">
      <c r="A5" s="40">
        <v>1</v>
      </c>
      <c r="B5" s="41">
        <v>2</v>
      </c>
      <c r="C5" s="40">
        <v>3</v>
      </c>
      <c r="D5" s="40">
        <v>4</v>
      </c>
    </row>
    <row r="6" spans="1:4" ht="12.75" customHeight="1" x14ac:dyDescent="0.2">
      <c r="A6" s="118" t="s">
        <v>38</v>
      </c>
      <c r="B6" s="119"/>
      <c r="C6" s="119"/>
      <c r="D6" s="120"/>
    </row>
    <row r="7" spans="1:4" ht="12.75" customHeight="1" x14ac:dyDescent="0.2">
      <c r="A7" s="106" t="s">
        <v>39</v>
      </c>
      <c r="B7" s="3">
        <v>1</v>
      </c>
      <c r="C7" s="157"/>
      <c r="D7" s="157"/>
    </row>
    <row r="8" spans="1:4" ht="12.75" customHeight="1" x14ac:dyDescent="0.2">
      <c r="A8" s="95" t="s">
        <v>40</v>
      </c>
      <c r="B8" s="1">
        <v>2</v>
      </c>
      <c r="C8" s="151">
        <f>C9+C16+C26+C35+C39</f>
        <v>613572261.83916676</v>
      </c>
      <c r="D8" s="151">
        <f>D9+D16+D26+D35+D39</f>
        <v>608068174.06916666</v>
      </c>
    </row>
    <row r="9" spans="1:4" ht="12.75" customHeight="1" x14ac:dyDescent="0.2">
      <c r="A9" s="108" t="s">
        <v>41</v>
      </c>
      <c r="B9" s="1">
        <v>3</v>
      </c>
      <c r="C9" s="151">
        <f>SUM(C10:C15)</f>
        <v>190426725</v>
      </c>
      <c r="D9" s="151">
        <f>SUM(D10:D15)</f>
        <v>189920380.23000002</v>
      </c>
    </row>
    <row r="10" spans="1:4" x14ac:dyDescent="0.2">
      <c r="A10" s="108" t="s">
        <v>42</v>
      </c>
      <c r="B10" s="1">
        <v>4</v>
      </c>
      <c r="C10" s="162"/>
      <c r="D10" s="6">
        <v>0</v>
      </c>
    </row>
    <row r="11" spans="1:4" x14ac:dyDescent="0.2">
      <c r="A11" s="108" t="s">
        <v>43</v>
      </c>
      <c r="B11" s="1">
        <v>5</v>
      </c>
      <c r="C11" s="162">
        <v>120000000</v>
      </c>
      <c r="D11" s="6">
        <v>129541308.23000002</v>
      </c>
    </row>
    <row r="12" spans="1:4" x14ac:dyDescent="0.2">
      <c r="A12" s="108" t="s">
        <v>0</v>
      </c>
      <c r="B12" s="1">
        <v>6</v>
      </c>
      <c r="C12" s="162">
        <v>60379072</v>
      </c>
      <c r="D12" s="6">
        <v>60379072</v>
      </c>
    </row>
    <row r="13" spans="1:4" x14ac:dyDescent="0.2">
      <c r="A13" s="108" t="s">
        <v>44</v>
      </c>
      <c r="B13" s="1">
        <v>7</v>
      </c>
      <c r="C13" s="162"/>
      <c r="D13" s="6">
        <v>0</v>
      </c>
    </row>
    <row r="14" spans="1:4" x14ac:dyDescent="0.2">
      <c r="A14" s="108" t="s">
        <v>45</v>
      </c>
      <c r="B14" s="1">
        <v>8</v>
      </c>
      <c r="C14" s="162"/>
      <c r="D14" s="6">
        <v>0</v>
      </c>
    </row>
    <row r="15" spans="1:4" x14ac:dyDescent="0.2">
      <c r="A15" s="108" t="s">
        <v>46</v>
      </c>
      <c r="B15" s="1">
        <v>9</v>
      </c>
      <c r="C15" s="162">
        <v>10047653</v>
      </c>
      <c r="D15" s="6">
        <v>0</v>
      </c>
    </row>
    <row r="16" spans="1:4" x14ac:dyDescent="0.2">
      <c r="A16" s="108" t="s">
        <v>47</v>
      </c>
      <c r="B16" s="1">
        <v>10</v>
      </c>
      <c r="C16" s="151">
        <f>SUM(C17:C25)</f>
        <v>389305037.91000003</v>
      </c>
      <c r="D16" s="151">
        <f>SUM(D17:D25)</f>
        <v>384474709.20999998</v>
      </c>
    </row>
    <row r="17" spans="1:4" x14ac:dyDescent="0.2">
      <c r="A17" s="108" t="s">
        <v>48</v>
      </c>
      <c r="B17" s="1">
        <v>11</v>
      </c>
      <c r="C17" s="162">
        <v>27383150</v>
      </c>
      <c r="D17" s="6">
        <v>27383163.75</v>
      </c>
    </row>
    <row r="18" spans="1:4" x14ac:dyDescent="0.2">
      <c r="A18" s="108" t="s">
        <v>49</v>
      </c>
      <c r="B18" s="1">
        <v>12</v>
      </c>
      <c r="C18" s="162">
        <v>243598112</v>
      </c>
      <c r="D18" s="6">
        <v>241093027.86000001</v>
      </c>
    </row>
    <row r="19" spans="1:4" x14ac:dyDescent="0.2">
      <c r="A19" s="108" t="s">
        <v>50</v>
      </c>
      <c r="B19" s="1">
        <v>13</v>
      </c>
      <c r="C19" s="162">
        <v>82585815</v>
      </c>
      <c r="D19" s="6">
        <v>75833639.400000006</v>
      </c>
    </row>
    <row r="20" spans="1:4" x14ac:dyDescent="0.2">
      <c r="A20" s="108" t="s">
        <v>51</v>
      </c>
      <c r="B20" s="1">
        <v>14</v>
      </c>
      <c r="C20" s="162">
        <v>89570</v>
      </c>
      <c r="D20" s="6">
        <v>3685333.2800000003</v>
      </c>
    </row>
    <row r="21" spans="1:4" x14ac:dyDescent="0.2">
      <c r="A21" s="108" t="s">
        <v>52</v>
      </c>
      <c r="B21" s="1">
        <v>15</v>
      </c>
      <c r="C21" s="162">
        <v>10943370.909999998</v>
      </c>
      <c r="D21" s="6">
        <v>10897090.530000001</v>
      </c>
    </row>
    <row r="22" spans="1:4" x14ac:dyDescent="0.2">
      <c r="A22" s="108" t="s">
        <v>53</v>
      </c>
      <c r="B22" s="1">
        <v>16</v>
      </c>
      <c r="C22" s="162">
        <v>770450</v>
      </c>
      <c r="D22" s="6">
        <v>770089</v>
      </c>
    </row>
    <row r="23" spans="1:4" x14ac:dyDescent="0.2">
      <c r="A23" s="108" t="s">
        <v>54</v>
      </c>
      <c r="B23" s="1">
        <v>17</v>
      </c>
      <c r="C23" s="162">
        <v>21006005</v>
      </c>
      <c r="D23" s="6">
        <v>21814174.059999999</v>
      </c>
    </row>
    <row r="24" spans="1:4" x14ac:dyDescent="0.2">
      <c r="A24" s="108" t="s">
        <v>55</v>
      </c>
      <c r="B24" s="1">
        <v>18</v>
      </c>
      <c r="C24" s="162"/>
      <c r="D24" s="6">
        <v>88770.599999999991</v>
      </c>
    </row>
    <row r="25" spans="1:4" x14ac:dyDescent="0.2">
      <c r="A25" s="108" t="s">
        <v>56</v>
      </c>
      <c r="B25" s="1">
        <v>19</v>
      </c>
      <c r="C25" s="162">
        <v>2928565</v>
      </c>
      <c r="D25" s="6">
        <v>2909420.73</v>
      </c>
    </row>
    <row r="26" spans="1:4" x14ac:dyDescent="0.2">
      <c r="A26" s="108" t="s">
        <v>57</v>
      </c>
      <c r="B26" s="1">
        <v>20</v>
      </c>
      <c r="C26" s="151">
        <f>SUM(C27:C34)</f>
        <v>32452057.450000003</v>
      </c>
      <c r="D26" s="151">
        <v>32285085.149999999</v>
      </c>
    </row>
    <row r="27" spans="1:4" x14ac:dyDescent="0.2">
      <c r="A27" s="108" t="s">
        <v>58</v>
      </c>
      <c r="B27" s="1">
        <v>21</v>
      </c>
      <c r="C27" s="162"/>
      <c r="D27" s="6">
        <v>10000</v>
      </c>
    </row>
    <row r="28" spans="1:4" x14ac:dyDescent="0.2">
      <c r="A28" s="108" t="s">
        <v>59</v>
      </c>
      <c r="B28" s="1">
        <v>22</v>
      </c>
      <c r="C28" s="162"/>
      <c r="D28" s="6">
        <v>-0.30000000074505806</v>
      </c>
    </row>
    <row r="29" spans="1:4" x14ac:dyDescent="0.2">
      <c r="A29" s="108" t="s">
        <v>60</v>
      </c>
      <c r="B29" s="1">
        <v>23</v>
      </c>
      <c r="C29" s="162">
        <v>20472752.890000001</v>
      </c>
      <c r="D29" s="6">
        <v>20462189.890000001</v>
      </c>
    </row>
    <row r="30" spans="1:4" x14ac:dyDescent="0.2">
      <c r="A30" s="108" t="s">
        <v>61</v>
      </c>
      <c r="B30" s="1">
        <v>24</v>
      </c>
      <c r="C30" s="162"/>
      <c r="D30" s="6">
        <v>0</v>
      </c>
    </row>
    <row r="31" spans="1:4" x14ac:dyDescent="0.2">
      <c r="A31" s="108" t="s">
        <v>62</v>
      </c>
      <c r="B31" s="1">
        <v>25</v>
      </c>
      <c r="C31" s="162"/>
      <c r="D31" s="6">
        <v>0</v>
      </c>
    </row>
    <row r="32" spans="1:4" x14ac:dyDescent="0.2">
      <c r="A32" s="108" t="s">
        <v>63</v>
      </c>
      <c r="B32" s="1">
        <v>26</v>
      </c>
      <c r="C32" s="162">
        <v>11979304.560000001</v>
      </c>
      <c r="D32" s="6">
        <v>11812895.560000001</v>
      </c>
    </row>
    <row r="33" spans="1:4" x14ac:dyDescent="0.2">
      <c r="A33" s="108" t="s">
        <v>64</v>
      </c>
      <c r="B33" s="1">
        <v>27</v>
      </c>
      <c r="C33" s="162"/>
      <c r="D33" s="6">
        <v>0</v>
      </c>
    </row>
    <row r="34" spans="1:4" x14ac:dyDescent="0.2">
      <c r="A34" s="108" t="s">
        <v>65</v>
      </c>
      <c r="B34" s="1">
        <v>28</v>
      </c>
      <c r="C34" s="162"/>
      <c r="D34" s="6">
        <v>0</v>
      </c>
    </row>
    <row r="35" spans="1:4" x14ac:dyDescent="0.2">
      <c r="A35" s="108" t="s">
        <v>66</v>
      </c>
      <c r="B35" s="1">
        <v>29</v>
      </c>
      <c r="C35" s="151">
        <f>SUM(C36:C38)</f>
        <v>1388441.4791666667</v>
      </c>
      <c r="D35" s="151">
        <f>SUM(D36:D38)</f>
        <v>1387999.47916667</v>
      </c>
    </row>
    <row r="36" spans="1:4" x14ac:dyDescent="0.2">
      <c r="A36" s="108" t="s">
        <v>67</v>
      </c>
      <c r="B36" s="1">
        <v>30</v>
      </c>
      <c r="C36" s="162"/>
      <c r="D36" s="6">
        <v>0</v>
      </c>
    </row>
    <row r="37" spans="1:4" x14ac:dyDescent="0.2">
      <c r="A37" s="108" t="s">
        <v>68</v>
      </c>
      <c r="B37" s="1">
        <v>31</v>
      </c>
      <c r="C37" s="162"/>
      <c r="D37" s="6">
        <v>0</v>
      </c>
    </row>
    <row r="38" spans="1:4" x14ac:dyDescent="0.2">
      <c r="A38" s="108" t="s">
        <v>69</v>
      </c>
      <c r="B38" s="1">
        <v>32</v>
      </c>
      <c r="C38" s="162">
        <v>1388441.4791666667</v>
      </c>
      <c r="D38" s="163">
        <v>1387999.47916667</v>
      </c>
    </row>
    <row r="39" spans="1:4" x14ac:dyDescent="0.2">
      <c r="A39" s="108" t="s">
        <v>70</v>
      </c>
      <c r="B39" s="1">
        <v>33</v>
      </c>
      <c r="C39" s="149"/>
      <c r="D39" s="149">
        <v>0</v>
      </c>
    </row>
    <row r="40" spans="1:4" x14ac:dyDescent="0.2">
      <c r="A40" s="95" t="s">
        <v>71</v>
      </c>
      <c r="B40" s="1">
        <v>34</v>
      </c>
      <c r="C40" s="151">
        <f>C41+C49+C56+C64</f>
        <v>390497240.96083331</v>
      </c>
      <c r="D40" s="151">
        <f>D41+D49+D56+D64</f>
        <v>394297829.93999994</v>
      </c>
    </row>
    <row r="41" spans="1:4" x14ac:dyDescent="0.2">
      <c r="A41" s="108" t="s">
        <v>72</v>
      </c>
      <c r="B41" s="1">
        <v>35</v>
      </c>
      <c r="C41" s="151">
        <f>SUM(C42:C48)</f>
        <v>143415950.08000001</v>
      </c>
      <c r="D41" s="151">
        <f>SUM(D42:D48)</f>
        <v>114657076.44999999</v>
      </c>
    </row>
    <row r="42" spans="1:4" x14ac:dyDescent="0.2">
      <c r="A42" s="108" t="s">
        <v>73</v>
      </c>
      <c r="B42" s="1">
        <v>36</v>
      </c>
      <c r="C42" s="162">
        <v>27579932</v>
      </c>
      <c r="D42" s="6">
        <v>31978537.419999998</v>
      </c>
    </row>
    <row r="43" spans="1:4" x14ac:dyDescent="0.2">
      <c r="A43" s="108" t="s">
        <v>74</v>
      </c>
      <c r="B43" s="1">
        <v>37</v>
      </c>
      <c r="C43" s="162">
        <v>12232040.140000001</v>
      </c>
      <c r="D43" s="6">
        <v>13704306.5</v>
      </c>
    </row>
    <row r="44" spans="1:4" x14ac:dyDescent="0.2">
      <c r="A44" s="108" t="s">
        <v>75</v>
      </c>
      <c r="B44" s="1">
        <v>38</v>
      </c>
      <c r="C44" s="162">
        <v>15090587.150000002</v>
      </c>
      <c r="D44" s="6">
        <v>17729362.899999999</v>
      </c>
    </row>
    <row r="45" spans="1:4" x14ac:dyDescent="0.2">
      <c r="A45" s="108" t="s">
        <v>76</v>
      </c>
      <c r="B45" s="1">
        <v>39</v>
      </c>
      <c r="C45" s="162">
        <v>88479390.790000007</v>
      </c>
      <c r="D45" s="6">
        <v>51201576.629999995</v>
      </c>
    </row>
    <row r="46" spans="1:4" x14ac:dyDescent="0.2">
      <c r="A46" s="108" t="s">
        <v>77</v>
      </c>
      <c r="B46" s="1">
        <v>40</v>
      </c>
      <c r="C46" s="162">
        <v>14000</v>
      </c>
      <c r="D46" s="6">
        <v>23293</v>
      </c>
    </row>
    <row r="47" spans="1:4" x14ac:dyDescent="0.2">
      <c r="A47" s="108" t="s">
        <v>78</v>
      </c>
      <c r="B47" s="1">
        <v>41</v>
      </c>
      <c r="C47" s="162">
        <v>20000</v>
      </c>
      <c r="D47" s="6">
        <v>20000</v>
      </c>
    </row>
    <row r="48" spans="1:4" x14ac:dyDescent="0.2">
      <c r="A48" s="108" t="s">
        <v>79</v>
      </c>
      <c r="B48" s="1">
        <v>42</v>
      </c>
      <c r="C48" s="162"/>
      <c r="D48" s="6">
        <v>0</v>
      </c>
    </row>
    <row r="49" spans="1:4" x14ac:dyDescent="0.2">
      <c r="A49" s="108" t="s">
        <v>80</v>
      </c>
      <c r="B49" s="1">
        <v>43</v>
      </c>
      <c r="C49" s="151">
        <f>SUM(C50:C55)</f>
        <v>170986353.36083335</v>
      </c>
      <c r="D49" s="151">
        <f>SUM(D50:D55)</f>
        <v>182990103.28999996</v>
      </c>
    </row>
    <row r="50" spans="1:4" x14ac:dyDescent="0.2">
      <c r="A50" s="108" t="s">
        <v>81</v>
      </c>
      <c r="B50" s="1">
        <v>44</v>
      </c>
      <c r="C50" s="162"/>
      <c r="D50" s="6">
        <v>65375.469999999739</v>
      </c>
    </row>
    <row r="51" spans="1:4" x14ac:dyDescent="0.2">
      <c r="A51" s="108" t="s">
        <v>82</v>
      </c>
      <c r="B51" s="1">
        <v>45</v>
      </c>
      <c r="C51" s="162">
        <v>154826173.54083335</v>
      </c>
      <c r="D51" s="6">
        <v>170382821.17999998</v>
      </c>
    </row>
    <row r="52" spans="1:4" x14ac:dyDescent="0.2">
      <c r="A52" s="108" t="s">
        <v>83</v>
      </c>
      <c r="B52" s="1">
        <v>46</v>
      </c>
      <c r="C52" s="162"/>
      <c r="D52" s="6">
        <v>0</v>
      </c>
    </row>
    <row r="53" spans="1:4" x14ac:dyDescent="0.2">
      <c r="A53" s="108" t="s">
        <v>84</v>
      </c>
      <c r="B53" s="1">
        <v>47</v>
      </c>
      <c r="C53" s="162">
        <v>24342</v>
      </c>
      <c r="D53" s="6">
        <v>64283.22</v>
      </c>
    </row>
    <row r="54" spans="1:4" x14ac:dyDescent="0.2">
      <c r="A54" s="108" t="s">
        <v>85</v>
      </c>
      <c r="B54" s="1">
        <v>48</v>
      </c>
      <c r="C54" s="162">
        <v>10726765.82</v>
      </c>
      <c r="D54" s="6">
        <v>8374721.2599999998</v>
      </c>
    </row>
    <row r="55" spans="1:4" x14ac:dyDescent="0.2">
      <c r="A55" s="108" t="s">
        <v>86</v>
      </c>
      <c r="B55" s="1">
        <v>49</v>
      </c>
      <c r="C55" s="162">
        <v>5409072</v>
      </c>
      <c r="D55" s="6">
        <v>4102902.16</v>
      </c>
    </row>
    <row r="56" spans="1:4" x14ac:dyDescent="0.2">
      <c r="A56" s="108" t="s">
        <v>87</v>
      </c>
      <c r="B56" s="1">
        <v>50</v>
      </c>
      <c r="C56" s="151">
        <f>SUM(C57:C63)</f>
        <v>72745153.139999986</v>
      </c>
      <c r="D56" s="151">
        <f>SUM(D57:D63)</f>
        <v>90474527.010000005</v>
      </c>
    </row>
    <row r="57" spans="1:4" x14ac:dyDescent="0.2">
      <c r="A57" s="108" t="s">
        <v>58</v>
      </c>
      <c r="B57" s="1">
        <v>51</v>
      </c>
      <c r="C57" s="162"/>
      <c r="D57" s="6">
        <v>0</v>
      </c>
    </row>
    <row r="58" spans="1:4" x14ac:dyDescent="0.2">
      <c r="A58" s="108" t="s">
        <v>59</v>
      </c>
      <c r="B58" s="1">
        <v>52</v>
      </c>
      <c r="C58" s="162"/>
      <c r="D58" s="6"/>
    </row>
    <row r="59" spans="1:4" x14ac:dyDescent="0.2">
      <c r="A59" s="108" t="s">
        <v>60</v>
      </c>
      <c r="B59" s="1">
        <v>53</v>
      </c>
      <c r="C59" s="162"/>
      <c r="D59" s="6">
        <v>0</v>
      </c>
    </row>
    <row r="60" spans="1:4" x14ac:dyDescent="0.2">
      <c r="A60" s="108" t="s">
        <v>61</v>
      </c>
      <c r="B60" s="1">
        <v>54</v>
      </c>
      <c r="C60" s="162"/>
      <c r="D60" s="6">
        <v>0</v>
      </c>
    </row>
    <row r="61" spans="1:4" x14ac:dyDescent="0.2">
      <c r="A61" s="108" t="s">
        <v>62</v>
      </c>
      <c r="B61" s="1">
        <v>55</v>
      </c>
      <c r="C61" s="162">
        <v>871296.84</v>
      </c>
      <c r="D61" s="6">
        <v>877300.67</v>
      </c>
    </row>
    <row r="62" spans="1:4" x14ac:dyDescent="0.2">
      <c r="A62" s="108" t="s">
        <v>63</v>
      </c>
      <c r="B62" s="1">
        <v>56</v>
      </c>
      <c r="C62" s="162">
        <v>71873856.299999982</v>
      </c>
      <c r="D62" s="6">
        <v>89597226.340000004</v>
      </c>
    </row>
    <row r="63" spans="1:4" x14ac:dyDescent="0.2">
      <c r="A63" s="108" t="s">
        <v>88</v>
      </c>
      <c r="B63" s="1">
        <v>57</v>
      </c>
      <c r="C63" s="162">
        <v>0</v>
      </c>
      <c r="D63" s="6">
        <v>0</v>
      </c>
    </row>
    <row r="64" spans="1:4" x14ac:dyDescent="0.2">
      <c r="A64" s="108" t="s">
        <v>89</v>
      </c>
      <c r="B64" s="1">
        <v>58</v>
      </c>
      <c r="C64" s="162">
        <v>3349784.3799999994</v>
      </c>
      <c r="D64" s="6">
        <v>6176123.1900000004</v>
      </c>
    </row>
    <row r="65" spans="1:6" x14ac:dyDescent="0.2">
      <c r="A65" s="95" t="s">
        <v>90</v>
      </c>
      <c r="B65" s="1">
        <v>59</v>
      </c>
      <c r="C65" s="162">
        <v>1524822.99</v>
      </c>
      <c r="D65" s="6">
        <v>1446380.08</v>
      </c>
    </row>
    <row r="66" spans="1:6" x14ac:dyDescent="0.2">
      <c r="A66" s="95" t="s">
        <v>91</v>
      </c>
      <c r="B66" s="1">
        <v>60</v>
      </c>
      <c r="C66" s="151">
        <f>C7+C8+C40+C65</f>
        <v>1005594325.7900001</v>
      </c>
      <c r="D66" s="151">
        <f>D7+D8+D40+D65</f>
        <v>1003812384.0891666</v>
      </c>
    </row>
    <row r="67" spans="1:6" x14ac:dyDescent="0.2">
      <c r="A67" s="109" t="s">
        <v>92</v>
      </c>
      <c r="B67" s="4">
        <v>61</v>
      </c>
      <c r="C67" s="152"/>
      <c r="D67" s="152"/>
    </row>
    <row r="68" spans="1:6" x14ac:dyDescent="0.2">
      <c r="A68" s="102" t="s">
        <v>133</v>
      </c>
      <c r="B68" s="110"/>
      <c r="C68" s="110"/>
      <c r="D68" s="111"/>
    </row>
    <row r="69" spans="1:6" x14ac:dyDescent="0.2">
      <c r="A69" s="106" t="s">
        <v>93</v>
      </c>
      <c r="B69" s="3">
        <v>62</v>
      </c>
      <c r="C69" s="164">
        <f>C70+C71+C72+C78+C79+C82+C85</f>
        <v>216904285.25441465</v>
      </c>
      <c r="D69" s="164">
        <f>D70+D71+D72+D78+D79+D82+D85</f>
        <v>211600927.92376152</v>
      </c>
    </row>
    <row r="70" spans="1:6" x14ac:dyDescent="0.2">
      <c r="A70" s="108" t="s">
        <v>94</v>
      </c>
      <c r="B70" s="1">
        <v>63</v>
      </c>
      <c r="C70" s="6">
        <v>19016429.999999993</v>
      </c>
      <c r="D70" s="6">
        <v>19016430</v>
      </c>
    </row>
    <row r="71" spans="1:6" x14ac:dyDescent="0.2">
      <c r="A71" s="108" t="s">
        <v>95</v>
      </c>
      <c r="B71" s="1">
        <v>64</v>
      </c>
      <c r="C71" s="6">
        <v>85379030.829999998</v>
      </c>
      <c r="D71" s="6">
        <v>84956363.969999999</v>
      </c>
    </row>
    <row r="72" spans="1:6" x14ac:dyDescent="0.2">
      <c r="A72" s="108" t="s">
        <v>96</v>
      </c>
      <c r="B72" s="1">
        <v>65</v>
      </c>
      <c r="C72" s="158">
        <f>C73+C74-C75+C76+C77</f>
        <v>183483.79</v>
      </c>
      <c r="D72" s="158">
        <f>D73+D74-D75+D76+D77</f>
        <v>183483.79</v>
      </c>
    </row>
    <row r="73" spans="1:6" x14ac:dyDescent="0.2">
      <c r="A73" s="108" t="s">
        <v>97</v>
      </c>
      <c r="B73" s="1">
        <v>66</v>
      </c>
      <c r="C73" s="6">
        <v>183483.79</v>
      </c>
      <c r="D73" s="6">
        <v>183483.79</v>
      </c>
    </row>
    <row r="74" spans="1:6" x14ac:dyDescent="0.2">
      <c r="A74" s="108" t="s">
        <v>98</v>
      </c>
      <c r="B74" s="1">
        <v>67</v>
      </c>
      <c r="C74" s="6"/>
      <c r="D74" s="6">
        <v>0</v>
      </c>
    </row>
    <row r="75" spans="1:6" x14ac:dyDescent="0.2">
      <c r="A75" s="108" t="s">
        <v>99</v>
      </c>
      <c r="B75" s="1">
        <v>68</v>
      </c>
      <c r="C75" s="6"/>
      <c r="D75" s="6">
        <v>0</v>
      </c>
    </row>
    <row r="76" spans="1:6" x14ac:dyDescent="0.2">
      <c r="A76" s="108" t="s">
        <v>100</v>
      </c>
      <c r="B76" s="1">
        <v>69</v>
      </c>
      <c r="C76" s="6"/>
      <c r="D76" s="6">
        <v>0</v>
      </c>
    </row>
    <row r="77" spans="1:6" x14ac:dyDescent="0.2">
      <c r="A77" s="108" t="s">
        <v>101</v>
      </c>
      <c r="B77" s="1">
        <v>70</v>
      </c>
      <c r="C77" s="6"/>
      <c r="D77" s="6">
        <v>0</v>
      </c>
    </row>
    <row r="78" spans="1:6" x14ac:dyDescent="0.2">
      <c r="A78" s="108" t="s">
        <v>102</v>
      </c>
      <c r="B78" s="1">
        <v>71</v>
      </c>
      <c r="C78" s="6">
        <v>67384067.700000003</v>
      </c>
      <c r="D78" s="6">
        <v>67384067.700000003</v>
      </c>
      <c r="F78" s="93"/>
    </row>
    <row r="79" spans="1:6" x14ac:dyDescent="0.2">
      <c r="A79" s="108" t="s">
        <v>103</v>
      </c>
      <c r="B79" s="1">
        <v>72</v>
      </c>
      <c r="C79" s="158">
        <f>C80-C81</f>
        <v>37480963.350647472</v>
      </c>
      <c r="D79" s="158">
        <f>D80-D81</f>
        <v>-8781928</v>
      </c>
    </row>
    <row r="80" spans="1:6" x14ac:dyDescent="0.2">
      <c r="A80" s="108" t="s">
        <v>104</v>
      </c>
      <c r="B80" s="1">
        <v>73</v>
      </c>
      <c r="C80" s="6">
        <v>37480963.350647472</v>
      </c>
      <c r="D80" s="6"/>
    </row>
    <row r="81" spans="1:4" x14ac:dyDescent="0.2">
      <c r="A81" s="108" t="s">
        <v>105</v>
      </c>
      <c r="B81" s="1">
        <v>74</v>
      </c>
      <c r="C81" s="6"/>
      <c r="D81" s="6">
        <v>8781928</v>
      </c>
    </row>
    <row r="82" spans="1:4" x14ac:dyDescent="0.2">
      <c r="A82" s="108" t="s">
        <v>106</v>
      </c>
      <c r="B82" s="1">
        <v>75</v>
      </c>
      <c r="C82" s="158">
        <f>C83-C84</f>
        <v>-46269674.5004583</v>
      </c>
      <c r="D82" s="158">
        <f>D83-D84</f>
        <v>-5285711</v>
      </c>
    </row>
    <row r="83" spans="1:4" x14ac:dyDescent="0.2">
      <c r="A83" s="108" t="s">
        <v>107</v>
      </c>
      <c r="B83" s="1">
        <v>76</v>
      </c>
      <c r="C83" s="6"/>
      <c r="D83" s="6"/>
    </row>
    <row r="84" spans="1:4" x14ac:dyDescent="0.2">
      <c r="A84" s="108" t="s">
        <v>108</v>
      </c>
      <c r="B84" s="1">
        <v>77</v>
      </c>
      <c r="C84" s="6">
        <v>46269674.5004583</v>
      </c>
      <c r="D84" s="6">
        <v>5285711</v>
      </c>
    </row>
    <row r="85" spans="1:4" x14ac:dyDescent="0.2">
      <c r="A85" s="108" t="s">
        <v>109</v>
      </c>
      <c r="B85" s="1">
        <v>78</v>
      </c>
      <c r="C85" s="6">
        <v>53729984.084225468</v>
      </c>
      <c r="D85" s="6">
        <v>54128221.463761516</v>
      </c>
    </row>
    <row r="86" spans="1:4" x14ac:dyDescent="0.2">
      <c r="A86" s="95" t="s">
        <v>110</v>
      </c>
      <c r="B86" s="1">
        <v>79</v>
      </c>
      <c r="C86" s="158">
        <f>SUM(C87:C89)</f>
        <v>249821</v>
      </c>
      <c r="D86" s="158">
        <f>SUM(D87:D89)</f>
        <v>249821</v>
      </c>
    </row>
    <row r="87" spans="1:4" x14ac:dyDescent="0.2">
      <c r="A87" s="108" t="s">
        <v>111</v>
      </c>
      <c r="B87" s="1">
        <v>80</v>
      </c>
      <c r="C87" s="6"/>
      <c r="D87" s="6">
        <v>0</v>
      </c>
    </row>
    <row r="88" spans="1:4" x14ac:dyDescent="0.2">
      <c r="A88" s="108" t="s">
        <v>112</v>
      </c>
      <c r="B88" s="1">
        <v>81</v>
      </c>
      <c r="C88" s="6"/>
      <c r="D88" s="6">
        <v>0</v>
      </c>
    </row>
    <row r="89" spans="1:4" x14ac:dyDescent="0.2">
      <c r="A89" s="108" t="s">
        <v>113</v>
      </c>
      <c r="B89" s="1">
        <v>82</v>
      </c>
      <c r="C89" s="6">
        <v>249821</v>
      </c>
      <c r="D89" s="6">
        <v>249821</v>
      </c>
    </row>
    <row r="90" spans="1:4" x14ac:dyDescent="0.2">
      <c r="A90" s="95" t="s">
        <v>114</v>
      </c>
      <c r="B90" s="1">
        <v>83</v>
      </c>
      <c r="C90" s="158">
        <f>SUM(C91:C99)</f>
        <v>175579168.31999999</v>
      </c>
      <c r="D90" s="158">
        <f>SUM(D91:D99)</f>
        <v>158183385.59</v>
      </c>
    </row>
    <row r="91" spans="1:4" x14ac:dyDescent="0.2">
      <c r="A91" s="108" t="s">
        <v>115</v>
      </c>
      <c r="B91" s="1">
        <v>84</v>
      </c>
      <c r="C91" s="6"/>
      <c r="D91" s="6">
        <v>0</v>
      </c>
    </row>
    <row r="92" spans="1:4" x14ac:dyDescent="0.2">
      <c r="A92" s="108" t="s">
        <v>116</v>
      </c>
      <c r="B92" s="1">
        <v>85</v>
      </c>
      <c r="C92" s="6"/>
      <c r="D92" s="6">
        <v>39204351.710000001</v>
      </c>
    </row>
    <row r="93" spans="1:4" x14ac:dyDescent="0.2">
      <c r="A93" s="108" t="s">
        <v>117</v>
      </c>
      <c r="B93" s="1">
        <v>86</v>
      </c>
      <c r="C93" s="6">
        <v>158430216.38999999</v>
      </c>
      <c r="D93" s="6">
        <v>101841087.95</v>
      </c>
    </row>
    <row r="94" spans="1:4" x14ac:dyDescent="0.2">
      <c r="A94" s="108" t="s">
        <v>118</v>
      </c>
      <c r="B94" s="1">
        <v>87</v>
      </c>
      <c r="C94" s="6"/>
      <c r="D94" s="6">
        <v>0</v>
      </c>
    </row>
    <row r="95" spans="1:4" x14ac:dyDescent="0.2">
      <c r="A95" s="108" t="s">
        <v>119</v>
      </c>
      <c r="B95" s="1">
        <v>88</v>
      </c>
      <c r="C95" s="6">
        <v>291980</v>
      </c>
      <c r="D95" s="6">
        <v>291929</v>
      </c>
    </row>
    <row r="96" spans="1:4" x14ac:dyDescent="0.2">
      <c r="A96" s="108" t="s">
        <v>120</v>
      </c>
      <c r="B96" s="1">
        <v>89</v>
      </c>
      <c r="C96" s="6"/>
      <c r="D96" s="6">
        <v>0</v>
      </c>
    </row>
    <row r="97" spans="1:4" x14ac:dyDescent="0.2">
      <c r="A97" s="108" t="s">
        <v>121</v>
      </c>
      <c r="B97" s="1">
        <v>90</v>
      </c>
      <c r="C97" s="6"/>
      <c r="D97" s="6">
        <v>0</v>
      </c>
    </row>
    <row r="98" spans="1:4" x14ac:dyDescent="0.2">
      <c r="A98" s="108" t="s">
        <v>122</v>
      </c>
      <c r="B98" s="1">
        <v>91</v>
      </c>
      <c r="C98" s="6">
        <v>10955</v>
      </c>
      <c r="D98" s="6">
        <v>0</v>
      </c>
    </row>
    <row r="99" spans="1:4" x14ac:dyDescent="0.2">
      <c r="A99" s="108" t="s">
        <v>123</v>
      </c>
      <c r="B99" s="1">
        <v>92</v>
      </c>
      <c r="C99" s="6">
        <v>16846016.93</v>
      </c>
      <c r="D99" s="6">
        <v>16846016.93</v>
      </c>
    </row>
    <row r="100" spans="1:4" x14ac:dyDescent="0.2">
      <c r="A100" s="95" t="s">
        <v>124</v>
      </c>
      <c r="B100" s="1">
        <v>93</v>
      </c>
      <c r="C100" s="158">
        <f>SUM(C101:C112)</f>
        <v>597104006.39999986</v>
      </c>
      <c r="D100" s="158">
        <f>SUM(D101:D112)</f>
        <v>618419869.48000002</v>
      </c>
    </row>
    <row r="101" spans="1:4" x14ac:dyDescent="0.2">
      <c r="A101" s="108" t="s">
        <v>115</v>
      </c>
      <c r="B101" s="1">
        <v>94</v>
      </c>
      <c r="C101" s="6"/>
      <c r="D101" s="6">
        <v>3193.5900000035763</v>
      </c>
    </row>
    <row r="102" spans="1:4" x14ac:dyDescent="0.2">
      <c r="A102" s="108" t="s">
        <v>116</v>
      </c>
      <c r="B102" s="1">
        <v>95</v>
      </c>
      <c r="C102" s="6">
        <v>0</v>
      </c>
      <c r="D102" s="6">
        <v>57035643.939999998</v>
      </c>
    </row>
    <row r="103" spans="1:4" x14ac:dyDescent="0.2">
      <c r="A103" s="108" t="s">
        <v>117</v>
      </c>
      <c r="B103" s="1">
        <v>96</v>
      </c>
      <c r="C103" s="6">
        <v>328819259.20999998</v>
      </c>
      <c r="D103" s="6">
        <v>307837996.60999995</v>
      </c>
    </row>
    <row r="104" spans="1:4" x14ac:dyDescent="0.2">
      <c r="A104" s="108" t="s">
        <v>118</v>
      </c>
      <c r="B104" s="1">
        <v>97</v>
      </c>
      <c r="C104" s="6">
        <v>2770585.82</v>
      </c>
      <c r="D104" s="6">
        <v>1999205.7899999998</v>
      </c>
    </row>
    <row r="105" spans="1:4" x14ac:dyDescent="0.2">
      <c r="A105" s="108" t="s">
        <v>119</v>
      </c>
      <c r="B105" s="1">
        <v>98</v>
      </c>
      <c r="C105" s="6">
        <v>140484064.81999996</v>
      </c>
      <c r="D105" s="6">
        <v>189828425.19999999</v>
      </c>
    </row>
    <row r="106" spans="1:4" x14ac:dyDescent="0.2">
      <c r="A106" s="108" t="s">
        <v>120</v>
      </c>
      <c r="B106" s="1">
        <v>99</v>
      </c>
      <c r="C106" s="6">
        <v>109802352.5</v>
      </c>
      <c r="D106" s="6">
        <v>42000000</v>
      </c>
    </row>
    <row r="107" spans="1:4" x14ac:dyDescent="0.2">
      <c r="A107" s="108" t="s">
        <v>121</v>
      </c>
      <c r="B107" s="1">
        <v>100</v>
      </c>
      <c r="C107" s="6"/>
      <c r="D107" s="6">
        <v>0</v>
      </c>
    </row>
    <row r="108" spans="1:4" x14ac:dyDescent="0.2">
      <c r="A108" s="108" t="s">
        <v>125</v>
      </c>
      <c r="B108" s="1">
        <v>101</v>
      </c>
      <c r="C108" s="6">
        <v>2128576.54</v>
      </c>
      <c r="D108" s="6">
        <v>4236838.37</v>
      </c>
    </row>
    <row r="109" spans="1:4" x14ac:dyDescent="0.2">
      <c r="A109" s="108" t="s">
        <v>126</v>
      </c>
      <c r="B109" s="1">
        <v>102</v>
      </c>
      <c r="C109" s="6">
        <v>7347715.5099999988</v>
      </c>
      <c r="D109" s="6">
        <v>10418227.790000001</v>
      </c>
    </row>
    <row r="110" spans="1:4" x14ac:dyDescent="0.2">
      <c r="A110" s="108" t="s">
        <v>127</v>
      </c>
      <c r="B110" s="1">
        <v>103</v>
      </c>
      <c r="C110" s="6"/>
      <c r="D110" s="6">
        <v>0</v>
      </c>
    </row>
    <row r="111" spans="1:4" x14ac:dyDescent="0.2">
      <c r="A111" s="108" t="s">
        <v>128</v>
      </c>
      <c r="B111" s="1">
        <v>104</v>
      </c>
      <c r="C111" s="6"/>
      <c r="D111" s="6">
        <v>0</v>
      </c>
    </row>
    <row r="112" spans="1:4" x14ac:dyDescent="0.2">
      <c r="A112" s="108" t="s">
        <v>129</v>
      </c>
      <c r="B112" s="1">
        <v>105</v>
      </c>
      <c r="C112" s="6">
        <v>5751452</v>
      </c>
      <c r="D112" s="6">
        <v>5060338.1900000004</v>
      </c>
    </row>
    <row r="113" spans="1:4" x14ac:dyDescent="0.2">
      <c r="A113" s="95" t="s">
        <v>130</v>
      </c>
      <c r="B113" s="1">
        <v>106</v>
      </c>
      <c r="C113" s="6">
        <v>15757044.98</v>
      </c>
      <c r="D113" s="6">
        <v>15358380</v>
      </c>
    </row>
    <row r="114" spans="1:4" x14ac:dyDescent="0.2">
      <c r="A114" s="95" t="s">
        <v>131</v>
      </c>
      <c r="B114" s="1">
        <v>107</v>
      </c>
      <c r="C114" s="158">
        <f>C69+C86+C90+C100+C113</f>
        <v>1005594325.9544145</v>
      </c>
      <c r="D114" s="158">
        <f>D69+D86+D90+D100+D113</f>
        <v>1003812383.9937615</v>
      </c>
    </row>
    <row r="115" spans="1:4" x14ac:dyDescent="0.2">
      <c r="A115" s="101" t="s">
        <v>132</v>
      </c>
      <c r="B115" s="2">
        <v>108</v>
      </c>
      <c r="C115" s="7"/>
      <c r="D115" s="7"/>
    </row>
    <row r="116" spans="1:4" x14ac:dyDescent="0.2">
      <c r="A116" s="102" t="s">
        <v>134</v>
      </c>
      <c r="B116" s="104"/>
      <c r="C116" s="104"/>
      <c r="D116" s="105"/>
    </row>
    <row r="117" spans="1:4" x14ac:dyDescent="0.2">
      <c r="A117" s="106" t="s">
        <v>135</v>
      </c>
      <c r="B117" s="39"/>
      <c r="C117" s="39"/>
      <c r="D117" s="107"/>
    </row>
    <row r="118" spans="1:4" x14ac:dyDescent="0.2">
      <c r="A118" s="108" t="s">
        <v>136</v>
      </c>
      <c r="B118" s="1">
        <v>109</v>
      </c>
      <c r="C118" s="6">
        <v>163174301.17018917</v>
      </c>
      <c r="D118" s="6">
        <v>157472706.46000001</v>
      </c>
    </row>
    <row r="119" spans="1:4" x14ac:dyDescent="0.2">
      <c r="A119" s="96" t="s">
        <v>137</v>
      </c>
      <c r="B119" s="4">
        <v>110</v>
      </c>
      <c r="C119" s="7">
        <v>53729984.084225468</v>
      </c>
      <c r="D119" s="7">
        <v>54128221.463761516</v>
      </c>
    </row>
    <row r="120" spans="1:4" x14ac:dyDescent="0.2">
      <c r="A120" s="97"/>
      <c r="B120" s="98"/>
      <c r="C120" s="98"/>
      <c r="D120" s="98"/>
    </row>
    <row r="121" spans="1:4" x14ac:dyDescent="0.2">
      <c r="A121" s="99"/>
      <c r="B121" s="100"/>
      <c r="C121" s="160"/>
      <c r="D121" s="160"/>
    </row>
  </sheetData>
  <phoneticPr fontId="3" type="noConversion"/>
  <dataValidations count="6">
    <dataValidation type="whole" operator="greaterThanOrEqual" allowBlank="1" showInputMessage="1" showErrorMessage="1" errorTitle="Pogrešan unos" error="Mogu se unijeti samo cjelobrojne pozitivne vrijednosti." sqref="C39:D39 C27:C34 C10:C15 C36:C38 C42:C48 C17:C25 C57:C65 C50:C55 C70 C72:C77 C79:C84 C86:C114">
      <formula1>0</formula1>
    </dataValidation>
    <dataValidation allowBlank="1" sqref="C16:D16 C56:D56 D57:D65 C26:D26 C35:D35 D36:D38 C115 C66:D67 C49 D42:D55 C7:D9 D10:D15 D17:D25 D27:D34 C40:D41 D69:D115 C118:D119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topLeftCell="A40" zoomScale="110" zoomScaleNormal="100" workbookViewId="0">
      <selection activeCell="F54" sqref="F54"/>
    </sheetView>
  </sheetViews>
  <sheetFormatPr defaultRowHeight="12.75" x14ac:dyDescent="0.2"/>
  <cols>
    <col min="1" max="1" width="92.5703125" style="146" bestFit="1" customWidth="1"/>
    <col min="2" max="2" width="9.140625" style="38"/>
    <col min="3" max="4" width="11.7109375" style="38" bestFit="1" customWidth="1"/>
    <col min="5" max="6" width="11.140625" style="38" bestFit="1" customWidth="1"/>
    <col min="7" max="16384" width="9.140625" style="38"/>
  </cols>
  <sheetData>
    <row r="1" spans="1:6" ht="15.75" x14ac:dyDescent="0.2">
      <c r="A1" s="112" t="s">
        <v>203</v>
      </c>
      <c r="B1" s="112"/>
      <c r="C1" s="112"/>
      <c r="D1" s="112"/>
      <c r="E1" s="112"/>
      <c r="F1" s="112"/>
    </row>
    <row r="2" spans="1:6" x14ac:dyDescent="0.2">
      <c r="A2" s="121" t="s">
        <v>278</v>
      </c>
      <c r="B2" s="121"/>
      <c r="C2" s="121"/>
      <c r="D2" s="121"/>
      <c r="E2" s="121"/>
      <c r="F2" s="121"/>
    </row>
    <row r="3" spans="1:6" x14ac:dyDescent="0.2">
      <c r="A3" s="126" t="s">
        <v>294</v>
      </c>
      <c r="B3" s="126"/>
      <c r="C3" s="126"/>
      <c r="D3" s="126"/>
      <c r="E3" s="126"/>
      <c r="F3" s="126"/>
    </row>
    <row r="4" spans="1:6" ht="22.5" x14ac:dyDescent="0.2">
      <c r="A4" s="42" t="s">
        <v>34</v>
      </c>
      <c r="B4" s="42" t="s">
        <v>35</v>
      </c>
      <c r="C4" s="44" t="s">
        <v>36</v>
      </c>
      <c r="D4" s="44" t="s">
        <v>36</v>
      </c>
      <c r="E4" s="44" t="s">
        <v>37</v>
      </c>
      <c r="F4" s="44" t="s">
        <v>37</v>
      </c>
    </row>
    <row r="5" spans="1:6" ht="22.5" x14ac:dyDescent="0.2">
      <c r="A5" s="42"/>
      <c r="B5" s="42"/>
      <c r="C5" s="44" t="s">
        <v>202</v>
      </c>
      <c r="D5" s="44" t="s">
        <v>201</v>
      </c>
      <c r="E5" s="44" t="s">
        <v>202</v>
      </c>
      <c r="F5" s="44" t="s">
        <v>201</v>
      </c>
    </row>
    <row r="6" spans="1:6" x14ac:dyDescent="0.2">
      <c r="A6" s="44">
        <v>1</v>
      </c>
      <c r="B6" s="46">
        <v>2</v>
      </c>
      <c r="C6" s="44">
        <v>3</v>
      </c>
      <c r="D6" s="44">
        <v>4</v>
      </c>
      <c r="E6" s="44">
        <v>5</v>
      </c>
      <c r="F6" s="44">
        <v>6</v>
      </c>
    </row>
    <row r="7" spans="1:6" x14ac:dyDescent="0.2">
      <c r="A7" s="106" t="s">
        <v>138</v>
      </c>
      <c r="B7" s="3">
        <v>111</v>
      </c>
      <c r="C7" s="153">
        <f>SUM(C8:C9)</f>
        <v>187308209.93000001</v>
      </c>
      <c r="D7" s="153">
        <f>SUM(D8:D9)</f>
        <v>187308209.93000001</v>
      </c>
      <c r="E7" s="153">
        <f>SUM(E8:E9)</f>
        <v>194383130.09999999</v>
      </c>
      <c r="F7" s="153">
        <f>SUM(F8:F9)</f>
        <v>194383130.09999999</v>
      </c>
    </row>
    <row r="8" spans="1:6" x14ac:dyDescent="0.2">
      <c r="A8" s="95" t="s">
        <v>139</v>
      </c>
      <c r="B8" s="1">
        <v>112</v>
      </c>
      <c r="C8" s="6">
        <v>183362391.70000002</v>
      </c>
      <c r="D8" s="6">
        <v>183362391.70000002</v>
      </c>
      <c r="E8" s="6">
        <v>189619928.28</v>
      </c>
      <c r="F8" s="6">
        <v>189619928.28</v>
      </c>
    </row>
    <row r="9" spans="1:6" x14ac:dyDescent="0.2">
      <c r="A9" s="95" t="s">
        <v>140</v>
      </c>
      <c r="B9" s="1">
        <v>113</v>
      </c>
      <c r="C9" s="6">
        <v>3945818.23</v>
      </c>
      <c r="D9" s="6">
        <v>3945818.23</v>
      </c>
      <c r="E9" s="6">
        <v>4763201.82</v>
      </c>
      <c r="F9" s="6">
        <v>4763201.82</v>
      </c>
    </row>
    <row r="10" spans="1:6" x14ac:dyDescent="0.2">
      <c r="A10" s="95" t="s">
        <v>141</v>
      </c>
      <c r="B10" s="1">
        <v>114</v>
      </c>
      <c r="C10" s="154">
        <f>C11+C12+C16+C20+C21+C22+C25+C26</f>
        <v>190875768.18999997</v>
      </c>
      <c r="D10" s="154">
        <f>D11+D12+D16+D20+D21+D22+D25+D26</f>
        <v>190875768.18999997</v>
      </c>
      <c r="E10" s="154">
        <f>E11+E12+E16+E20+E21+E22+E25+E26</f>
        <v>191479956.68999997</v>
      </c>
      <c r="F10" s="154">
        <f>F11+F12+F16+F20+F21+F22+F25+F26</f>
        <v>191479956.68999997</v>
      </c>
    </row>
    <row r="11" spans="1:6" x14ac:dyDescent="0.2">
      <c r="A11" s="95" t="s">
        <v>142</v>
      </c>
      <c r="B11" s="1">
        <v>115</v>
      </c>
      <c r="C11" s="6">
        <v>-3411954.7400000063</v>
      </c>
      <c r="D11" s="6">
        <v>-3411954.7400000063</v>
      </c>
      <c r="E11" s="6">
        <v>-4134326.1799999932</v>
      </c>
      <c r="F11" s="6">
        <v>-4134326.1799999932</v>
      </c>
    </row>
    <row r="12" spans="1:6" x14ac:dyDescent="0.2">
      <c r="A12" s="95" t="s">
        <v>143</v>
      </c>
      <c r="B12" s="1">
        <v>116</v>
      </c>
      <c r="C12" s="154">
        <f>SUM(C13:C15)</f>
        <v>172979328.52000001</v>
      </c>
      <c r="D12" s="154">
        <f>SUM(D13:D15)</f>
        <v>172979328.52000001</v>
      </c>
      <c r="E12" s="154">
        <f>SUM(E13:E15)</f>
        <v>171425937.26999998</v>
      </c>
      <c r="F12" s="154">
        <f>SUM(F13:F15)</f>
        <v>171425937.26999998</v>
      </c>
    </row>
    <row r="13" spans="1:6" x14ac:dyDescent="0.2">
      <c r="A13" s="108" t="s">
        <v>144</v>
      </c>
      <c r="B13" s="1">
        <v>117</v>
      </c>
      <c r="C13" s="6">
        <v>61914717.720000006</v>
      </c>
      <c r="D13" s="6">
        <v>61914717.720000006</v>
      </c>
      <c r="E13" s="6">
        <v>94791418.50999999</v>
      </c>
      <c r="F13" s="6">
        <v>94791418.50999999</v>
      </c>
    </row>
    <row r="14" spans="1:6" x14ac:dyDescent="0.2">
      <c r="A14" s="108" t="s">
        <v>145</v>
      </c>
      <c r="B14" s="1">
        <v>118</v>
      </c>
      <c r="C14" s="6">
        <v>102634379.16000001</v>
      </c>
      <c r="D14" s="6">
        <v>102634379.16000001</v>
      </c>
      <c r="E14" s="6">
        <v>64731773.539999999</v>
      </c>
      <c r="F14" s="6">
        <v>64731773.539999999</v>
      </c>
    </row>
    <row r="15" spans="1:6" x14ac:dyDescent="0.2">
      <c r="A15" s="108" t="s">
        <v>146</v>
      </c>
      <c r="B15" s="1">
        <v>119</v>
      </c>
      <c r="C15" s="6">
        <v>8430231.6399999987</v>
      </c>
      <c r="D15" s="6">
        <v>8430231.6399999987</v>
      </c>
      <c r="E15" s="6">
        <v>11902745.219999999</v>
      </c>
      <c r="F15" s="6">
        <v>11902745.219999999</v>
      </c>
    </row>
    <row r="16" spans="1:6" x14ac:dyDescent="0.2">
      <c r="A16" s="95" t="s">
        <v>147</v>
      </c>
      <c r="B16" s="1">
        <v>120</v>
      </c>
      <c r="C16" s="154">
        <f>SUM(C17:C19)</f>
        <v>8687777.0700000003</v>
      </c>
      <c r="D16" s="154">
        <f>SUM(D17:D19)</f>
        <v>8687777.0700000003</v>
      </c>
      <c r="E16" s="154">
        <f>SUM(E17:E19)</f>
        <v>10452770.619999999</v>
      </c>
      <c r="F16" s="154">
        <f>SUM(F17:F19)</f>
        <v>10452770.619999999</v>
      </c>
    </row>
    <row r="17" spans="1:6" x14ac:dyDescent="0.2">
      <c r="A17" s="108" t="s">
        <v>148</v>
      </c>
      <c r="B17" s="1">
        <v>121</v>
      </c>
      <c r="C17" s="6">
        <v>5527614.7999999998</v>
      </c>
      <c r="D17" s="6">
        <v>5527614.7999999998</v>
      </c>
      <c r="E17" s="6">
        <v>6392603.2000000002</v>
      </c>
      <c r="F17" s="6">
        <v>6392603.2000000002</v>
      </c>
    </row>
    <row r="18" spans="1:6" x14ac:dyDescent="0.2">
      <c r="A18" s="108" t="s">
        <v>149</v>
      </c>
      <c r="B18" s="1">
        <v>122</v>
      </c>
      <c r="C18" s="6">
        <v>2018086.43</v>
      </c>
      <c r="D18" s="6">
        <v>2018086.43</v>
      </c>
      <c r="E18" s="6">
        <v>2528855.3199999998</v>
      </c>
      <c r="F18" s="6">
        <v>2528855.3199999998</v>
      </c>
    </row>
    <row r="19" spans="1:6" x14ac:dyDescent="0.2">
      <c r="A19" s="108" t="s">
        <v>150</v>
      </c>
      <c r="B19" s="1">
        <v>123</v>
      </c>
      <c r="C19" s="6">
        <v>1142075.8399999999</v>
      </c>
      <c r="D19" s="6">
        <v>1142075.8399999999</v>
      </c>
      <c r="E19" s="6">
        <v>1531312.0999999999</v>
      </c>
      <c r="F19" s="6">
        <v>1531312.0999999999</v>
      </c>
    </row>
    <row r="20" spans="1:6" x14ac:dyDescent="0.2">
      <c r="A20" s="95" t="s">
        <v>151</v>
      </c>
      <c r="B20" s="1">
        <v>124</v>
      </c>
      <c r="C20" s="6">
        <v>8038398.8199999994</v>
      </c>
      <c r="D20" s="6">
        <v>8038398.8199999994</v>
      </c>
      <c r="E20" s="6">
        <v>7593652.6599999992</v>
      </c>
      <c r="F20" s="6">
        <v>7593652.6599999992</v>
      </c>
    </row>
    <row r="21" spans="1:6" x14ac:dyDescent="0.2">
      <c r="A21" s="95" t="s">
        <v>152</v>
      </c>
      <c r="B21" s="1">
        <v>125</v>
      </c>
      <c r="C21" s="6">
        <v>1763446.4799999997</v>
      </c>
      <c r="D21" s="6">
        <v>1763446.4799999997</v>
      </c>
      <c r="E21" s="6">
        <v>3763292.3899999997</v>
      </c>
      <c r="F21" s="6">
        <v>3763292.3899999997</v>
      </c>
    </row>
    <row r="22" spans="1:6" x14ac:dyDescent="0.2">
      <c r="A22" s="95" t="s">
        <v>153</v>
      </c>
      <c r="B22" s="1">
        <v>126</v>
      </c>
      <c r="C22" s="154">
        <f>SUM(C23:C24)</f>
        <v>147679.82</v>
      </c>
      <c r="D22" s="154">
        <f>SUM(D23:D24)</f>
        <v>147679.82</v>
      </c>
      <c r="E22" s="154">
        <f>SUM(E23:E24)</f>
        <v>0</v>
      </c>
      <c r="F22" s="154">
        <f>SUM(F23:F24)</f>
        <v>0</v>
      </c>
    </row>
    <row r="23" spans="1:6" x14ac:dyDescent="0.2">
      <c r="A23" s="108" t="s">
        <v>154</v>
      </c>
      <c r="B23" s="1">
        <v>127</v>
      </c>
      <c r="C23" s="149">
        <v>0</v>
      </c>
      <c r="D23" s="149">
        <v>0</v>
      </c>
      <c r="E23" s="149">
        <v>0</v>
      </c>
      <c r="F23" s="149">
        <v>0</v>
      </c>
    </row>
    <row r="24" spans="1:6" x14ac:dyDescent="0.2">
      <c r="A24" s="108" t="s">
        <v>155</v>
      </c>
      <c r="B24" s="1">
        <v>128</v>
      </c>
      <c r="C24" s="149">
        <v>147679.82</v>
      </c>
      <c r="D24" s="149">
        <v>147679.82</v>
      </c>
      <c r="E24" s="149">
        <v>0</v>
      </c>
      <c r="F24" s="149">
        <v>0</v>
      </c>
    </row>
    <row r="25" spans="1:6" x14ac:dyDescent="0.2">
      <c r="A25" s="95" t="s">
        <v>156</v>
      </c>
      <c r="B25" s="1">
        <v>129</v>
      </c>
      <c r="C25" s="149">
        <v>0</v>
      </c>
      <c r="D25" s="149">
        <v>0</v>
      </c>
      <c r="E25" s="149">
        <v>0</v>
      </c>
      <c r="F25" s="149">
        <v>0</v>
      </c>
    </row>
    <row r="26" spans="1:6" x14ac:dyDescent="0.2">
      <c r="A26" s="95" t="s">
        <v>157</v>
      </c>
      <c r="B26" s="1">
        <v>130</v>
      </c>
      <c r="C26" s="6">
        <v>2671092.2200000002</v>
      </c>
      <c r="D26" s="6">
        <v>2671092.2200000002</v>
      </c>
      <c r="E26" s="6">
        <v>2378629.9300000002</v>
      </c>
      <c r="F26" s="6">
        <v>2378629.9300000002</v>
      </c>
    </row>
    <row r="27" spans="1:6" x14ac:dyDescent="0.2">
      <c r="A27" s="95" t="s">
        <v>158</v>
      </c>
      <c r="B27" s="1">
        <v>131</v>
      </c>
      <c r="C27" s="154">
        <f>SUM(C28:C32)</f>
        <v>1164579.9099999999</v>
      </c>
      <c r="D27" s="154">
        <f>SUM(D28:D32)</f>
        <v>1164579.9099999999</v>
      </c>
      <c r="E27" s="154">
        <f>SUM(E28:E32)</f>
        <v>1125414.01</v>
      </c>
      <c r="F27" s="154">
        <f>SUM(F28:F32)</f>
        <v>1125414.01</v>
      </c>
    </row>
    <row r="28" spans="1:6" x14ac:dyDescent="0.2">
      <c r="A28" s="95" t="s">
        <v>159</v>
      </c>
      <c r="B28" s="1">
        <v>132</v>
      </c>
      <c r="C28" s="6">
        <v>0</v>
      </c>
      <c r="D28" s="6">
        <v>0</v>
      </c>
      <c r="E28" s="6">
        <v>0</v>
      </c>
      <c r="F28" s="6">
        <v>0</v>
      </c>
    </row>
    <row r="29" spans="1:6" x14ac:dyDescent="0.2">
      <c r="A29" s="95" t="s">
        <v>160</v>
      </c>
      <c r="B29" s="1">
        <v>133</v>
      </c>
      <c r="C29" s="6">
        <v>1076435.9099999999</v>
      </c>
      <c r="D29" s="6">
        <v>1076435.9099999999</v>
      </c>
      <c r="E29" s="6">
        <v>1125414.01</v>
      </c>
      <c r="F29" s="6">
        <v>1125414.01</v>
      </c>
    </row>
    <row r="30" spans="1:6" x14ac:dyDescent="0.2">
      <c r="A30" s="95" t="s">
        <v>161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</row>
    <row r="31" spans="1:6" x14ac:dyDescent="0.2">
      <c r="A31" s="95" t="s">
        <v>162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</row>
    <row r="32" spans="1:6" x14ac:dyDescent="0.2">
      <c r="A32" s="95" t="s">
        <v>163</v>
      </c>
      <c r="B32" s="1">
        <v>136</v>
      </c>
      <c r="C32" s="6">
        <v>88144</v>
      </c>
      <c r="D32" s="6">
        <v>88144</v>
      </c>
      <c r="E32" s="6">
        <v>0</v>
      </c>
      <c r="F32" s="6">
        <v>0</v>
      </c>
    </row>
    <row r="33" spans="1:6" x14ac:dyDescent="0.2">
      <c r="A33" s="95" t="s">
        <v>164</v>
      </c>
      <c r="B33" s="1">
        <v>137</v>
      </c>
      <c r="C33" s="154">
        <f>SUM(C34:C37)</f>
        <v>8257408.7300000004</v>
      </c>
      <c r="D33" s="154">
        <f>SUM(D34:D37)</f>
        <v>8257408.7300000004</v>
      </c>
      <c r="E33" s="154">
        <f>SUM(E34:E37)</f>
        <v>8924345.9499999993</v>
      </c>
      <c r="F33" s="154">
        <f>SUM(F34:F37)</f>
        <v>8924345.9499999993</v>
      </c>
    </row>
    <row r="34" spans="1:6" x14ac:dyDescent="0.2">
      <c r="A34" s="95" t="s">
        <v>165</v>
      </c>
      <c r="B34" s="1">
        <v>138</v>
      </c>
      <c r="C34" s="6">
        <v>5625.6500000000233</v>
      </c>
      <c r="D34" s="6">
        <v>5625.6500000000233</v>
      </c>
      <c r="E34" s="6">
        <v>14</v>
      </c>
      <c r="F34" s="6">
        <v>14</v>
      </c>
    </row>
    <row r="35" spans="1:6" x14ac:dyDescent="0.2">
      <c r="A35" s="95" t="s">
        <v>166</v>
      </c>
      <c r="B35" s="1">
        <v>139</v>
      </c>
      <c r="C35" s="6">
        <v>7758545.7700000005</v>
      </c>
      <c r="D35" s="6">
        <v>7758545.7700000005</v>
      </c>
      <c r="E35" s="6">
        <v>8923230.9499999993</v>
      </c>
      <c r="F35" s="6">
        <v>8923230.9499999993</v>
      </c>
    </row>
    <row r="36" spans="1:6" x14ac:dyDescent="0.2">
      <c r="A36" s="95" t="s">
        <v>167</v>
      </c>
      <c r="B36" s="1">
        <v>140</v>
      </c>
      <c r="C36" s="6">
        <v>3091</v>
      </c>
      <c r="D36" s="6">
        <v>3091</v>
      </c>
      <c r="E36" s="6">
        <v>0</v>
      </c>
      <c r="F36" s="6">
        <v>0</v>
      </c>
    </row>
    <row r="37" spans="1:6" x14ac:dyDescent="0.2">
      <c r="A37" s="95" t="s">
        <v>168</v>
      </c>
      <c r="B37" s="1">
        <v>141</v>
      </c>
      <c r="C37" s="6">
        <v>490146.31</v>
      </c>
      <c r="D37" s="6">
        <v>490146.31</v>
      </c>
      <c r="E37" s="6">
        <v>1101</v>
      </c>
      <c r="F37" s="6">
        <v>1101</v>
      </c>
    </row>
    <row r="38" spans="1:6" x14ac:dyDescent="0.2">
      <c r="A38" s="95" t="s">
        <v>169</v>
      </c>
      <c r="B38" s="1">
        <v>142</v>
      </c>
      <c r="C38" s="149">
        <v>0</v>
      </c>
      <c r="D38" s="149">
        <v>0</v>
      </c>
      <c r="E38" s="149">
        <v>0</v>
      </c>
      <c r="F38" s="149">
        <v>0</v>
      </c>
    </row>
    <row r="39" spans="1:6" x14ac:dyDescent="0.2">
      <c r="A39" s="95" t="s">
        <v>170</v>
      </c>
      <c r="B39" s="1">
        <v>143</v>
      </c>
      <c r="C39" s="149">
        <v>0</v>
      </c>
      <c r="D39" s="149">
        <v>0</v>
      </c>
      <c r="E39" s="149">
        <v>0</v>
      </c>
      <c r="F39" s="149">
        <v>0</v>
      </c>
    </row>
    <row r="40" spans="1:6" x14ac:dyDescent="0.2">
      <c r="A40" s="95" t="s">
        <v>171</v>
      </c>
      <c r="B40" s="1">
        <v>144</v>
      </c>
      <c r="C40" s="149">
        <v>0</v>
      </c>
      <c r="D40" s="149">
        <v>0</v>
      </c>
      <c r="E40" s="149">
        <v>0</v>
      </c>
      <c r="F40" s="149">
        <v>0</v>
      </c>
    </row>
    <row r="41" spans="1:6" x14ac:dyDescent="0.2">
      <c r="A41" s="95" t="s">
        <v>172</v>
      </c>
      <c r="B41" s="1">
        <v>145</v>
      </c>
      <c r="C41" s="149">
        <v>0</v>
      </c>
      <c r="D41" s="149">
        <v>0</v>
      </c>
      <c r="E41" s="149"/>
      <c r="F41" s="149"/>
    </row>
    <row r="42" spans="1:6" x14ac:dyDescent="0.2">
      <c r="A42" s="95" t="s">
        <v>173</v>
      </c>
      <c r="B42" s="1">
        <v>146</v>
      </c>
      <c r="C42" s="154">
        <f>C7+C27+C38+C40</f>
        <v>188472789.84</v>
      </c>
      <c r="D42" s="154">
        <f>D7+D27+D38+D40</f>
        <v>188472789.84</v>
      </c>
      <c r="E42" s="154">
        <f>E7+E27+E38+E40</f>
        <v>195508544.10999998</v>
      </c>
      <c r="F42" s="154">
        <f>F7+F27+F38+F40</f>
        <v>195508544.10999998</v>
      </c>
    </row>
    <row r="43" spans="1:6" x14ac:dyDescent="0.2">
      <c r="A43" s="95" t="s">
        <v>174</v>
      </c>
      <c r="B43" s="1">
        <v>147</v>
      </c>
      <c r="C43" s="154">
        <f>C10+C33+C39+C41</f>
        <v>199133176.91999996</v>
      </c>
      <c r="D43" s="154">
        <f>D10+D33+D39+D41</f>
        <v>199133176.91999996</v>
      </c>
      <c r="E43" s="154">
        <f>E10+E33+E39+E41</f>
        <v>200404302.63999996</v>
      </c>
      <c r="F43" s="154">
        <f>F10+F33+F39+F41</f>
        <v>200404302.63999996</v>
      </c>
    </row>
    <row r="44" spans="1:6" x14ac:dyDescent="0.2">
      <c r="A44" s="95" t="s">
        <v>175</v>
      </c>
      <c r="B44" s="1">
        <v>148</v>
      </c>
      <c r="C44" s="154">
        <f>C42-C43</f>
        <v>-10660387.079999954</v>
      </c>
      <c r="D44" s="154">
        <f>D42-D43</f>
        <v>-10660387.079999954</v>
      </c>
      <c r="E44" s="154">
        <f>E42-E43</f>
        <v>-4895758.5299999714</v>
      </c>
      <c r="F44" s="154">
        <f>F42-F43</f>
        <v>-4895758.5299999714</v>
      </c>
    </row>
    <row r="45" spans="1:6" x14ac:dyDescent="0.2">
      <c r="A45" s="108" t="s">
        <v>176</v>
      </c>
      <c r="B45" s="1">
        <v>149</v>
      </c>
      <c r="C45" s="151">
        <f>IF(C42&gt;C43,C42-C43,0)</f>
        <v>0</v>
      </c>
      <c r="D45" s="151">
        <f>IF(D42&gt;D43,D42-D43,0)</f>
        <v>0</v>
      </c>
      <c r="E45" s="151">
        <f>IF(E42&gt;E43,E42-E43,0)</f>
        <v>0</v>
      </c>
      <c r="F45" s="151">
        <f>IF(F42&gt;F43,F42-F43,0)</f>
        <v>0</v>
      </c>
    </row>
    <row r="46" spans="1:6" x14ac:dyDescent="0.2">
      <c r="A46" s="108" t="s">
        <v>177</v>
      </c>
      <c r="B46" s="1">
        <v>150</v>
      </c>
      <c r="C46" s="151">
        <f>IF(C43&gt;C42,C43-C42,0)</f>
        <v>10660387.079999954</v>
      </c>
      <c r="D46" s="151">
        <f>IF(D43&gt;D42,D43-D42,0)</f>
        <v>10660387.079999954</v>
      </c>
      <c r="E46" s="151">
        <f>IF(E43&gt;E42,E43-E42,0)</f>
        <v>4895758.5299999714</v>
      </c>
      <c r="F46" s="151">
        <f>IF(F43&gt;F42,F43-F42,0)</f>
        <v>4895758.5299999714</v>
      </c>
    </row>
    <row r="47" spans="1:6" x14ac:dyDescent="0.2">
      <c r="A47" s="95" t="s">
        <v>178</v>
      </c>
      <c r="B47" s="1">
        <v>151</v>
      </c>
      <c r="C47" s="155"/>
      <c r="D47" s="155"/>
      <c r="E47" s="155"/>
      <c r="F47" s="155"/>
    </row>
    <row r="48" spans="1:6" x14ac:dyDescent="0.2">
      <c r="A48" s="95" t="s">
        <v>179</v>
      </c>
      <c r="B48" s="1">
        <v>152</v>
      </c>
      <c r="C48" s="154">
        <f>C44-C47</f>
        <v>-10660387.079999954</v>
      </c>
      <c r="D48" s="154">
        <f>D44-D47</f>
        <v>-10660387.079999954</v>
      </c>
      <c r="E48" s="154">
        <f>E44-E47</f>
        <v>-4895758.5299999714</v>
      </c>
      <c r="F48" s="154">
        <f>F44-F47</f>
        <v>-4895758.5299999714</v>
      </c>
    </row>
    <row r="49" spans="1:6" x14ac:dyDescent="0.2">
      <c r="A49" s="108" t="s">
        <v>180</v>
      </c>
      <c r="B49" s="1">
        <v>153</v>
      </c>
      <c r="C49" s="151">
        <f>IF(C48&gt;0,C48,0)</f>
        <v>0</v>
      </c>
      <c r="D49" s="151">
        <f>IF(D48&gt;0,D48,0)</f>
        <v>0</v>
      </c>
      <c r="E49" s="151">
        <f>IF(E48&gt;0,E48,0)</f>
        <v>0</v>
      </c>
      <c r="F49" s="151">
        <f>IF(F48&gt;0,F48,0)</f>
        <v>0</v>
      </c>
    </row>
    <row r="50" spans="1:6" x14ac:dyDescent="0.2">
      <c r="A50" s="147" t="s">
        <v>181</v>
      </c>
      <c r="B50" s="2">
        <v>154</v>
      </c>
      <c r="C50" s="156">
        <f>IF(C48&lt;0,-C48,0)</f>
        <v>10660387.079999954</v>
      </c>
      <c r="D50" s="156">
        <f>IF(D48&lt;0,-D48,0)</f>
        <v>10660387.079999954</v>
      </c>
      <c r="E50" s="156">
        <f>IF(E48&lt;0,-E48,0)</f>
        <v>4895758.5299999714</v>
      </c>
      <c r="F50" s="156">
        <f>IF(F48&lt;0,-F48,0)</f>
        <v>4895758.5299999714</v>
      </c>
    </row>
    <row r="51" spans="1:6" x14ac:dyDescent="0.2">
      <c r="A51" s="102" t="s">
        <v>182</v>
      </c>
      <c r="B51" s="103"/>
      <c r="C51" s="103"/>
      <c r="D51" s="103"/>
      <c r="E51" s="103"/>
      <c r="F51" s="103"/>
    </row>
    <row r="52" spans="1:6" x14ac:dyDescent="0.2">
      <c r="A52" s="106" t="s">
        <v>183</v>
      </c>
      <c r="B52" s="39"/>
      <c r="C52" s="39"/>
      <c r="D52" s="39"/>
      <c r="E52" s="39"/>
      <c r="F52" s="45"/>
    </row>
    <row r="53" spans="1:6" x14ac:dyDescent="0.2">
      <c r="A53" s="95" t="s">
        <v>184</v>
      </c>
      <c r="B53" s="1">
        <v>155</v>
      </c>
      <c r="C53" s="6">
        <v>-9585926</v>
      </c>
      <c r="D53" s="6">
        <v>-9585926</v>
      </c>
      <c r="E53" s="6">
        <v>-5285711</v>
      </c>
      <c r="F53" s="6">
        <v>-5285711</v>
      </c>
    </row>
    <row r="54" spans="1:6" x14ac:dyDescent="0.2">
      <c r="A54" s="95" t="s">
        <v>185</v>
      </c>
      <c r="B54" s="1">
        <v>156</v>
      </c>
      <c r="C54" s="7">
        <v>-1074461</v>
      </c>
      <c r="D54" s="7">
        <v>-1074461</v>
      </c>
      <c r="E54" s="7">
        <v>389952</v>
      </c>
      <c r="F54" s="7">
        <v>389952</v>
      </c>
    </row>
    <row r="55" spans="1:6" x14ac:dyDescent="0.2">
      <c r="A55" s="102" t="s">
        <v>186</v>
      </c>
      <c r="B55" s="103"/>
      <c r="C55" s="103"/>
      <c r="D55" s="103"/>
      <c r="E55" s="103"/>
      <c r="F55" s="103"/>
    </row>
    <row r="56" spans="1:6" x14ac:dyDescent="0.2">
      <c r="A56" s="106" t="s">
        <v>187</v>
      </c>
      <c r="B56" s="8">
        <v>157</v>
      </c>
      <c r="C56" s="5"/>
      <c r="D56" s="5"/>
      <c r="E56" s="157"/>
      <c r="F56" s="157"/>
    </row>
    <row r="57" spans="1:6" x14ac:dyDescent="0.2">
      <c r="A57" s="95" t="s">
        <v>188</v>
      </c>
      <c r="B57" s="1">
        <v>158</v>
      </c>
      <c r="C57" s="158">
        <f>SUM(C58:C64)</f>
        <v>0</v>
      </c>
      <c r="D57" s="158">
        <f>SUM(D58:D64)</f>
        <v>0</v>
      </c>
      <c r="E57" s="151">
        <f>SUM(E58:E64)</f>
        <v>0</v>
      </c>
      <c r="F57" s="151">
        <f>SUM(F58:F64)</f>
        <v>0</v>
      </c>
    </row>
    <row r="58" spans="1:6" x14ac:dyDescent="0.2">
      <c r="A58" s="95" t="s">
        <v>189</v>
      </c>
      <c r="B58" s="1">
        <v>159</v>
      </c>
      <c r="C58" s="6"/>
      <c r="D58" s="6"/>
      <c r="E58" s="149"/>
      <c r="F58" s="149"/>
    </row>
    <row r="59" spans="1:6" x14ac:dyDescent="0.2">
      <c r="A59" s="95" t="s">
        <v>190</v>
      </c>
      <c r="B59" s="1">
        <v>160</v>
      </c>
      <c r="C59" s="6"/>
      <c r="D59" s="6"/>
      <c r="E59" s="149"/>
      <c r="F59" s="149"/>
    </row>
    <row r="60" spans="1:6" x14ac:dyDescent="0.2">
      <c r="A60" s="95" t="s">
        <v>191</v>
      </c>
      <c r="B60" s="1">
        <v>161</v>
      </c>
      <c r="C60" s="6"/>
      <c r="D60" s="6"/>
      <c r="E60" s="149"/>
      <c r="F60" s="149"/>
    </row>
    <row r="61" spans="1:6" x14ac:dyDescent="0.2">
      <c r="A61" s="95" t="s">
        <v>192</v>
      </c>
      <c r="B61" s="1">
        <v>162</v>
      </c>
      <c r="C61" s="149"/>
      <c r="D61" s="149"/>
      <c r="E61" s="149"/>
      <c r="F61" s="149"/>
    </row>
    <row r="62" spans="1:6" x14ac:dyDescent="0.2">
      <c r="A62" s="95" t="s">
        <v>193</v>
      </c>
      <c r="B62" s="1">
        <v>163</v>
      </c>
      <c r="C62" s="6"/>
      <c r="D62" s="6"/>
      <c r="E62" s="149"/>
      <c r="F62" s="149"/>
    </row>
    <row r="63" spans="1:6" x14ac:dyDescent="0.2">
      <c r="A63" s="95" t="s">
        <v>194</v>
      </c>
      <c r="B63" s="1">
        <v>164</v>
      </c>
      <c r="C63" s="6"/>
      <c r="D63" s="6"/>
      <c r="E63" s="149"/>
      <c r="F63" s="149"/>
    </row>
    <row r="64" spans="1:6" x14ac:dyDescent="0.2">
      <c r="A64" s="95" t="s">
        <v>195</v>
      </c>
      <c r="B64" s="1">
        <v>165</v>
      </c>
      <c r="C64" s="6"/>
      <c r="D64" s="6"/>
      <c r="E64" s="149"/>
      <c r="F64" s="149"/>
    </row>
    <row r="65" spans="1:6" x14ac:dyDescent="0.2">
      <c r="A65" s="95" t="s">
        <v>196</v>
      </c>
      <c r="B65" s="1">
        <v>166</v>
      </c>
      <c r="C65" s="6"/>
      <c r="D65" s="6"/>
      <c r="E65" s="149"/>
      <c r="F65" s="149"/>
    </row>
    <row r="66" spans="1:6" x14ac:dyDescent="0.2">
      <c r="A66" s="95" t="s">
        <v>197</v>
      </c>
      <c r="B66" s="1">
        <v>167</v>
      </c>
      <c r="C66" s="158">
        <f>C57-C65</f>
        <v>0</v>
      </c>
      <c r="D66" s="158">
        <f>D57-D65</f>
        <v>0</v>
      </c>
      <c r="E66" s="151">
        <f>E57-E65</f>
        <v>0</v>
      </c>
      <c r="F66" s="151">
        <f>F57-F65</f>
        <v>0</v>
      </c>
    </row>
    <row r="67" spans="1:6" x14ac:dyDescent="0.2">
      <c r="A67" s="95" t="s">
        <v>198</v>
      </c>
      <c r="B67" s="1">
        <v>168</v>
      </c>
      <c r="C67" s="159">
        <f>C56+C66</f>
        <v>0</v>
      </c>
      <c r="D67" s="159">
        <f>D56+D66</f>
        <v>0</v>
      </c>
      <c r="E67" s="156">
        <f>E56+E66</f>
        <v>0</v>
      </c>
      <c r="F67" s="156">
        <f>F56+F66</f>
        <v>0</v>
      </c>
    </row>
    <row r="68" spans="1:6" x14ac:dyDescent="0.2">
      <c r="A68" s="122" t="s">
        <v>199</v>
      </c>
      <c r="B68" s="123"/>
      <c r="C68" s="123"/>
      <c r="D68" s="123"/>
      <c r="E68" s="123"/>
      <c r="F68" s="123"/>
    </row>
    <row r="69" spans="1:6" x14ac:dyDescent="0.2">
      <c r="A69" s="124" t="s">
        <v>200</v>
      </c>
      <c r="B69" s="125"/>
      <c r="C69" s="125"/>
      <c r="D69" s="125"/>
      <c r="E69" s="125"/>
      <c r="F69" s="125"/>
    </row>
    <row r="70" spans="1:6" x14ac:dyDescent="0.2">
      <c r="A70" s="95" t="s">
        <v>184</v>
      </c>
      <c r="B70" s="1">
        <v>169</v>
      </c>
      <c r="C70" s="6"/>
      <c r="D70" s="6"/>
      <c r="E70" s="6"/>
      <c r="F70" s="6"/>
    </row>
    <row r="71" spans="1:6" x14ac:dyDescent="0.2">
      <c r="A71" s="109" t="s">
        <v>185</v>
      </c>
      <c r="B71" s="4">
        <v>170</v>
      </c>
      <c r="C71" s="7"/>
      <c r="D71" s="7"/>
      <c r="E71" s="7"/>
      <c r="F71" s="7"/>
    </row>
  </sheetData>
  <phoneticPr fontId="3" type="noConversion"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49:F50 E22:F22 E45:F46">
      <formula1>0</formula1>
    </dataValidation>
    <dataValidation allowBlank="1" sqref="C53:F54 C70:F71 C22:D23 C48:D50 E30:F33 E48:F48 C38:D46 C56:F67 C16:F16 E23:F23 C33:D33 C12:F12 C27:F27 C7:F7 C10:F10 C24:F25 E38:F44"/>
  </dataValidations>
  <pageMargins left="0.75" right="0.75" top="1" bottom="1" header="0.5" footer="0.5"/>
  <pageSetup paperSize="9" scale="5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13" zoomScale="110" zoomScaleNormal="100" workbookViewId="0">
      <selection activeCell="A5" sqref="A5"/>
    </sheetView>
  </sheetViews>
  <sheetFormatPr defaultRowHeight="12.75" x14ac:dyDescent="0.2"/>
  <cols>
    <col min="1" max="1" width="57.85546875" style="146" bestFit="1" customWidth="1"/>
    <col min="2" max="2" width="9.140625" style="38"/>
    <col min="3" max="3" width="13.5703125" style="38" bestFit="1" customWidth="1"/>
    <col min="4" max="4" width="12.85546875" style="38" bestFit="1" customWidth="1"/>
    <col min="5" max="11" width="9.140625" style="38"/>
    <col min="12" max="12" width="8.85546875" style="38" customWidth="1"/>
    <col min="13" max="16384" width="9.140625" style="38"/>
  </cols>
  <sheetData>
    <row r="1" spans="1:4" ht="15.75" x14ac:dyDescent="0.2">
      <c r="A1" s="132" t="s">
        <v>275</v>
      </c>
      <c r="B1" s="132"/>
      <c r="C1" s="132"/>
      <c r="D1" s="132"/>
    </row>
    <row r="2" spans="1:4" x14ac:dyDescent="0.2">
      <c r="A2" s="133" t="s">
        <v>278</v>
      </c>
      <c r="B2" s="133"/>
      <c r="C2" s="133"/>
      <c r="D2" s="133"/>
    </row>
    <row r="3" spans="1:4" x14ac:dyDescent="0.2">
      <c r="A3" s="129" t="s">
        <v>294</v>
      </c>
      <c r="B3" s="130"/>
      <c r="C3" s="130"/>
      <c r="D3" s="131"/>
    </row>
    <row r="4" spans="1:4" x14ac:dyDescent="0.2">
      <c r="A4" s="47" t="s">
        <v>34</v>
      </c>
      <c r="B4" s="47" t="s">
        <v>35</v>
      </c>
      <c r="C4" s="48" t="s">
        <v>36</v>
      </c>
      <c r="D4" s="48" t="s">
        <v>37</v>
      </c>
    </row>
    <row r="5" spans="1:4" x14ac:dyDescent="0.2">
      <c r="A5" s="48">
        <v>1</v>
      </c>
      <c r="B5" s="49">
        <v>2</v>
      </c>
      <c r="C5" s="50" t="s">
        <v>4</v>
      </c>
      <c r="D5" s="50" t="s">
        <v>5</v>
      </c>
    </row>
    <row r="6" spans="1:4" x14ac:dyDescent="0.2">
      <c r="A6" s="102" t="s">
        <v>204</v>
      </c>
      <c r="B6" s="127"/>
      <c r="C6" s="127"/>
      <c r="D6" s="128"/>
    </row>
    <row r="7" spans="1:4" x14ac:dyDescent="0.2">
      <c r="A7" s="108" t="s">
        <v>205</v>
      </c>
      <c r="B7" s="1">
        <v>1</v>
      </c>
      <c r="C7" s="149">
        <v>-9585926.0700000003</v>
      </c>
      <c r="D7" s="149">
        <v>-5285711</v>
      </c>
    </row>
    <row r="8" spans="1:4" x14ac:dyDescent="0.2">
      <c r="A8" s="108" t="s">
        <v>206</v>
      </c>
      <c r="B8" s="1">
        <v>2</v>
      </c>
      <c r="C8" s="149">
        <v>8038399</v>
      </c>
      <c r="D8" s="149">
        <v>7593653</v>
      </c>
    </row>
    <row r="9" spans="1:4" x14ac:dyDescent="0.2">
      <c r="A9" s="108" t="s">
        <v>207</v>
      </c>
      <c r="B9" s="1">
        <v>3</v>
      </c>
      <c r="C9" s="149"/>
      <c r="D9" s="149">
        <v>51146387</v>
      </c>
    </row>
    <row r="10" spans="1:4" x14ac:dyDescent="0.2">
      <c r="A10" s="108" t="s">
        <v>208</v>
      </c>
      <c r="B10" s="1">
        <v>4</v>
      </c>
      <c r="C10" s="149"/>
      <c r="D10" s="149"/>
    </row>
    <row r="11" spans="1:4" x14ac:dyDescent="0.2">
      <c r="A11" s="108" t="s">
        <v>209</v>
      </c>
      <c r="B11" s="1">
        <v>5</v>
      </c>
      <c r="C11" s="149">
        <v>30203024</v>
      </c>
      <c r="D11" s="149">
        <v>28758874</v>
      </c>
    </row>
    <row r="12" spans="1:4" x14ac:dyDescent="0.2">
      <c r="A12" s="108" t="s">
        <v>210</v>
      </c>
      <c r="B12" s="1">
        <v>6</v>
      </c>
      <c r="C12" s="149">
        <v>15004</v>
      </c>
      <c r="D12" s="149">
        <v>425875</v>
      </c>
    </row>
    <row r="13" spans="1:4" x14ac:dyDescent="0.2">
      <c r="A13" s="95" t="s">
        <v>211</v>
      </c>
      <c r="B13" s="1">
        <v>7</v>
      </c>
      <c r="C13" s="154">
        <f>SUM(C7:C12)</f>
        <v>28670500.93</v>
      </c>
      <c r="D13" s="154">
        <f>SUM(D7:D12)</f>
        <v>82639078</v>
      </c>
    </row>
    <row r="14" spans="1:4" x14ac:dyDescent="0.2">
      <c r="A14" s="108" t="s">
        <v>212</v>
      </c>
      <c r="B14" s="1">
        <v>8</v>
      </c>
      <c r="C14" s="151">
        <v>38391101</v>
      </c>
      <c r="D14" s="151"/>
    </row>
    <row r="15" spans="1:4" x14ac:dyDescent="0.2">
      <c r="A15" s="108" t="s">
        <v>213</v>
      </c>
      <c r="B15" s="1">
        <v>9</v>
      </c>
      <c r="C15" s="149">
        <v>1192840</v>
      </c>
      <c r="D15" s="149">
        <v>31463687</v>
      </c>
    </row>
    <row r="16" spans="1:4" x14ac:dyDescent="0.2">
      <c r="A16" s="108" t="s">
        <v>214</v>
      </c>
      <c r="B16" s="1">
        <v>10</v>
      </c>
      <c r="C16" s="149"/>
      <c r="D16" s="149"/>
    </row>
    <row r="17" spans="1:4" x14ac:dyDescent="0.2">
      <c r="A17" s="108" t="s">
        <v>215</v>
      </c>
      <c r="B17" s="1">
        <v>11</v>
      </c>
      <c r="C17" s="149">
        <v>3906260</v>
      </c>
      <c r="D17" s="149">
        <v>487192</v>
      </c>
    </row>
    <row r="18" spans="1:4" x14ac:dyDescent="0.2">
      <c r="A18" s="95" t="s">
        <v>216</v>
      </c>
      <c r="B18" s="1">
        <v>12</v>
      </c>
      <c r="C18" s="154">
        <f>SUM(C14:C17)</f>
        <v>43490201</v>
      </c>
      <c r="D18" s="154">
        <f>SUM(D14:D17)</f>
        <v>31950879</v>
      </c>
    </row>
    <row r="19" spans="1:4" x14ac:dyDescent="0.2">
      <c r="A19" s="95" t="s">
        <v>217</v>
      </c>
      <c r="B19" s="1">
        <v>13</v>
      </c>
      <c r="C19" s="151">
        <f>IF(C13&gt;C18,C13-C18,0)</f>
        <v>0</v>
      </c>
      <c r="D19" s="151">
        <f>IF(D13&gt;D18,D13-D18,0)</f>
        <v>50688199</v>
      </c>
    </row>
    <row r="20" spans="1:4" x14ac:dyDescent="0.2">
      <c r="A20" s="95" t="s">
        <v>218</v>
      </c>
      <c r="B20" s="1">
        <v>14</v>
      </c>
      <c r="C20" s="154">
        <f>IF(C18&gt;C13,C18-C13,0)</f>
        <v>14819700.07</v>
      </c>
      <c r="D20" s="154">
        <f>IF(D18&gt;D13,D18-D13,0)</f>
        <v>0</v>
      </c>
    </row>
    <row r="21" spans="1:4" x14ac:dyDescent="0.2">
      <c r="A21" s="102" t="s">
        <v>219</v>
      </c>
      <c r="B21" s="127"/>
      <c r="C21" s="127"/>
      <c r="D21" s="128"/>
    </row>
    <row r="22" spans="1:4" x14ac:dyDescent="0.2">
      <c r="A22" s="108" t="s">
        <v>220</v>
      </c>
      <c r="B22" s="1">
        <v>15</v>
      </c>
      <c r="C22" s="162"/>
      <c r="D22" s="6"/>
    </row>
    <row r="23" spans="1:4" x14ac:dyDescent="0.2">
      <c r="A23" s="108" t="s">
        <v>221</v>
      </c>
      <c r="B23" s="1">
        <v>16</v>
      </c>
      <c r="C23" s="162"/>
      <c r="D23" s="6"/>
    </row>
    <row r="24" spans="1:4" x14ac:dyDescent="0.2">
      <c r="A24" s="108" t="s">
        <v>222</v>
      </c>
      <c r="B24" s="1">
        <v>17</v>
      </c>
      <c r="C24" s="162">
        <v>5901522.0099999998</v>
      </c>
      <c r="D24" s="6">
        <v>1073753.8500000001</v>
      </c>
    </row>
    <row r="25" spans="1:4" x14ac:dyDescent="0.2">
      <c r="A25" s="108" t="s">
        <v>223</v>
      </c>
      <c r="B25" s="1">
        <v>18</v>
      </c>
      <c r="C25" s="162">
        <v>0</v>
      </c>
      <c r="D25" s="6">
        <v>0</v>
      </c>
    </row>
    <row r="26" spans="1:4" x14ac:dyDescent="0.2">
      <c r="A26" s="108" t="s">
        <v>224</v>
      </c>
      <c r="B26" s="1">
        <v>19</v>
      </c>
      <c r="C26" s="162">
        <v>160648757.99000001</v>
      </c>
      <c r="D26" s="6">
        <v>187372095.15000001</v>
      </c>
    </row>
    <row r="27" spans="1:4" x14ac:dyDescent="0.2">
      <c r="A27" s="95" t="s">
        <v>225</v>
      </c>
      <c r="B27" s="1">
        <v>20</v>
      </c>
      <c r="C27" s="165">
        <f>SUM(C22:C26)</f>
        <v>166550280</v>
      </c>
      <c r="D27" s="158">
        <f>SUM(D22:D26)</f>
        <v>188445849</v>
      </c>
    </row>
    <row r="28" spans="1:4" x14ac:dyDescent="0.2">
      <c r="A28" s="108" t="s">
        <v>226</v>
      </c>
      <c r="B28" s="1">
        <v>21</v>
      </c>
      <c r="C28" s="162">
        <v>1356219.3699999999</v>
      </c>
      <c r="D28" s="6">
        <v>2275270.41</v>
      </c>
    </row>
    <row r="29" spans="1:4" x14ac:dyDescent="0.2">
      <c r="A29" s="108" t="s">
        <v>227</v>
      </c>
      <c r="B29" s="1">
        <v>22</v>
      </c>
      <c r="C29" s="162"/>
      <c r="D29" s="6"/>
    </row>
    <row r="30" spans="1:4" x14ac:dyDescent="0.2">
      <c r="A30" s="108" t="s">
        <v>228</v>
      </c>
      <c r="B30" s="1">
        <v>23</v>
      </c>
      <c r="C30" s="162">
        <v>166746952</v>
      </c>
      <c r="D30" s="6">
        <v>187263106</v>
      </c>
    </row>
    <row r="31" spans="1:4" x14ac:dyDescent="0.2">
      <c r="A31" s="95" t="s">
        <v>229</v>
      </c>
      <c r="B31" s="1">
        <v>24</v>
      </c>
      <c r="C31" s="165">
        <f>SUM(C28:C30)</f>
        <v>168103171.37</v>
      </c>
      <c r="D31" s="158">
        <f>SUM(D28:D30)</f>
        <v>189538376.41</v>
      </c>
    </row>
    <row r="32" spans="1:4" x14ac:dyDescent="0.2">
      <c r="A32" s="95" t="s">
        <v>230</v>
      </c>
      <c r="B32" s="1">
        <v>25</v>
      </c>
      <c r="C32" s="165">
        <f>IF(C27&gt;C31,C27-C31,0)</f>
        <v>0</v>
      </c>
      <c r="D32" s="158">
        <f>IF(D27&gt;D31,D27-D31,0)</f>
        <v>0</v>
      </c>
    </row>
    <row r="33" spans="1:4" x14ac:dyDescent="0.2">
      <c r="A33" s="95" t="s">
        <v>231</v>
      </c>
      <c r="B33" s="1">
        <v>26</v>
      </c>
      <c r="C33" s="165">
        <f>IF(C31&gt;C27,C31-C27,0)</f>
        <v>1552891.3700000048</v>
      </c>
      <c r="D33" s="158">
        <f>IF(D31&gt;D27,D31-D27,0)</f>
        <v>1092527.4099999964</v>
      </c>
    </row>
    <row r="34" spans="1:4" x14ac:dyDescent="0.2">
      <c r="A34" s="102" t="s">
        <v>232</v>
      </c>
      <c r="B34" s="127"/>
      <c r="C34" s="127"/>
      <c r="D34" s="128"/>
    </row>
    <row r="35" spans="1:4" x14ac:dyDescent="0.2">
      <c r="A35" s="108" t="s">
        <v>233</v>
      </c>
      <c r="B35" s="1">
        <v>27</v>
      </c>
      <c r="C35" s="162">
        <v>32955623</v>
      </c>
      <c r="D35" s="6"/>
    </row>
    <row r="36" spans="1:4" x14ac:dyDescent="0.2">
      <c r="A36" s="108" t="s">
        <v>234</v>
      </c>
      <c r="B36" s="1">
        <v>28</v>
      </c>
      <c r="C36" s="162">
        <v>122401672</v>
      </c>
      <c r="D36" s="6">
        <v>233546988</v>
      </c>
    </row>
    <row r="37" spans="1:4" x14ac:dyDescent="0.2">
      <c r="A37" s="108" t="s">
        <v>235</v>
      </c>
      <c r="B37" s="1">
        <v>29</v>
      </c>
      <c r="C37" s="162"/>
      <c r="D37" s="6">
        <v>20979</v>
      </c>
    </row>
    <row r="38" spans="1:4" x14ac:dyDescent="0.2">
      <c r="A38" s="95" t="s">
        <v>236</v>
      </c>
      <c r="B38" s="1">
        <v>30</v>
      </c>
      <c r="C38" s="165">
        <f>SUM(C35:C37)</f>
        <v>155357295</v>
      </c>
      <c r="D38" s="158">
        <f>SUM(D35:D37)</f>
        <v>233567967</v>
      </c>
    </row>
    <row r="39" spans="1:4" x14ac:dyDescent="0.2">
      <c r="A39" s="108" t="s">
        <v>237</v>
      </c>
      <c r="B39" s="1">
        <v>31</v>
      </c>
      <c r="C39" s="162">
        <v>140892261.05000001</v>
      </c>
      <c r="D39" s="6">
        <v>211108877.86000001</v>
      </c>
    </row>
    <row r="40" spans="1:4" x14ac:dyDescent="0.2">
      <c r="A40" s="108" t="s">
        <v>238</v>
      </c>
      <c r="B40" s="1">
        <v>32</v>
      </c>
      <c r="C40" s="162">
        <v>2398665</v>
      </c>
      <c r="D40" s="6"/>
    </row>
    <row r="41" spans="1:4" x14ac:dyDescent="0.2">
      <c r="A41" s="108" t="s">
        <v>239</v>
      </c>
      <c r="B41" s="1">
        <v>33</v>
      </c>
      <c r="C41" s="162">
        <v>2329257.9500000002</v>
      </c>
      <c r="D41" s="6">
        <v>1003400.14</v>
      </c>
    </row>
    <row r="42" spans="1:4" x14ac:dyDescent="0.2">
      <c r="A42" s="108" t="s">
        <v>240</v>
      </c>
      <c r="B42" s="1">
        <v>34</v>
      </c>
      <c r="C42" s="162"/>
      <c r="D42" s="6"/>
    </row>
    <row r="43" spans="1:4" x14ac:dyDescent="0.2">
      <c r="A43" s="108" t="s">
        <v>241</v>
      </c>
      <c r="B43" s="1">
        <v>35</v>
      </c>
      <c r="C43" s="162">
        <v>110500</v>
      </c>
      <c r="D43" s="6">
        <v>68225020</v>
      </c>
    </row>
    <row r="44" spans="1:4" x14ac:dyDescent="0.2">
      <c r="A44" s="95" t="s">
        <v>242</v>
      </c>
      <c r="B44" s="1">
        <v>36</v>
      </c>
      <c r="C44" s="165">
        <f>SUM(C39:C43)</f>
        <v>145730684</v>
      </c>
      <c r="D44" s="158">
        <f>SUM(D39:D43)</f>
        <v>280337298</v>
      </c>
    </row>
    <row r="45" spans="1:4" x14ac:dyDescent="0.2">
      <c r="A45" s="95" t="s">
        <v>243</v>
      </c>
      <c r="B45" s="1">
        <v>37</v>
      </c>
      <c r="C45" s="165">
        <f>IF(C38&gt;C44,C38-C44,0)</f>
        <v>9626611</v>
      </c>
      <c r="D45" s="158">
        <f>IF(D38&gt;D44,D38-D44,0)</f>
        <v>0</v>
      </c>
    </row>
    <row r="46" spans="1:4" x14ac:dyDescent="0.2">
      <c r="A46" s="95" t="s">
        <v>244</v>
      </c>
      <c r="B46" s="1">
        <v>38</v>
      </c>
      <c r="C46" s="165">
        <f>IF(C44&gt;C38,C44-C38,0)</f>
        <v>0</v>
      </c>
      <c r="D46" s="158">
        <f>IF(D44&gt;D38,D44-D38,0)</f>
        <v>46769331</v>
      </c>
    </row>
    <row r="47" spans="1:4" x14ac:dyDescent="0.2">
      <c r="A47" s="108" t="s">
        <v>245</v>
      </c>
      <c r="B47" s="1">
        <v>39</v>
      </c>
      <c r="C47" s="165">
        <f>IF(C19-C20+C32-C33+C45-C46&gt;0,C19-C20+C32-C33+C45-C46,0)</f>
        <v>0</v>
      </c>
      <c r="D47" s="158">
        <f>IF(D19-D20+D32-D33+D45-D46&gt;0,D19-D20+D32-D33+D45-D46,0)</f>
        <v>2826340.5900000036</v>
      </c>
    </row>
    <row r="48" spans="1:4" x14ac:dyDescent="0.2">
      <c r="A48" s="108" t="s">
        <v>246</v>
      </c>
      <c r="B48" s="1">
        <v>40</v>
      </c>
      <c r="C48" s="165">
        <f>IF(C20-C19+C33-C32+C46-C45&gt;0,C20-C19+C33-C32+C46-C45,0)</f>
        <v>6745980.4400000051</v>
      </c>
      <c r="D48" s="158">
        <f>IF(D20-D19+D33-D32+D46-D45&gt;0,D20-D19+D33-D32+D46-D45,0)</f>
        <v>0</v>
      </c>
    </row>
    <row r="49" spans="1:4" x14ac:dyDescent="0.2">
      <c r="A49" s="108" t="s">
        <v>247</v>
      </c>
      <c r="B49" s="1">
        <v>41</v>
      </c>
      <c r="C49" s="162">
        <v>9964766</v>
      </c>
      <c r="D49" s="6">
        <v>3349784.3799999994</v>
      </c>
    </row>
    <row r="50" spans="1:4" x14ac:dyDescent="0.2">
      <c r="A50" s="108" t="s">
        <v>248</v>
      </c>
      <c r="B50" s="1">
        <v>42</v>
      </c>
      <c r="C50" s="162"/>
      <c r="D50" s="6">
        <v>2826340.5900000036</v>
      </c>
    </row>
    <row r="51" spans="1:4" x14ac:dyDescent="0.2">
      <c r="A51" s="108" t="s">
        <v>249</v>
      </c>
      <c r="B51" s="1">
        <v>43</v>
      </c>
      <c r="C51" s="165">
        <v>6745980.4400000051</v>
      </c>
      <c r="D51" s="6"/>
    </row>
    <row r="52" spans="1:4" x14ac:dyDescent="0.2">
      <c r="A52" s="96" t="s">
        <v>250</v>
      </c>
      <c r="B52" s="4">
        <v>44</v>
      </c>
      <c r="C52" s="166">
        <f>C49+C50-C51</f>
        <v>3218785.5599999949</v>
      </c>
      <c r="D52" s="159">
        <f>D49+D50-D51</f>
        <v>6176124.9700000025</v>
      </c>
    </row>
    <row r="53" spans="1:4" x14ac:dyDescent="0.2">
      <c r="C53" s="93"/>
    </row>
    <row r="54" spans="1:4" x14ac:dyDescent="0.2">
      <c r="C54" s="94"/>
      <c r="D54" s="94"/>
    </row>
    <row r="57" spans="1:4" x14ac:dyDescent="0.2">
      <c r="C57" s="93"/>
      <c r="D57" s="93"/>
    </row>
    <row r="58" spans="1:4" x14ac:dyDescent="0.2">
      <c r="D58" s="93"/>
    </row>
  </sheetData>
  <protectedRanges>
    <protectedRange sqref="C7" name="Range1_10_2"/>
    <protectedRange sqref="C8" name="Range1_10_3"/>
    <protectedRange sqref="C10" name="Range1"/>
    <protectedRange sqref="C14" name="Range1_11_1"/>
    <protectedRange sqref="C16:C17" name="Range1_11_2"/>
    <protectedRange sqref="C22" name="Range1_12"/>
    <protectedRange sqref="C28" name="Range1_13"/>
    <protectedRange sqref="C49" name="Range1_15_1"/>
  </protectedRanges>
  <phoneticPr fontId="3" type="noConversion"/>
  <dataValidations count="2">
    <dataValidation type="whole" operator="notEqual" allowBlank="1" showInputMessage="1" showErrorMessage="1" errorTitle="Pogrešan unos" error="Mogu se unijeti samo cjelobrojne vrijednosti." sqref="D7:D9 D17 D15">
      <formula1>9999999998</formula1>
    </dataValidation>
    <dataValidation allowBlank="1" sqref="D16 D18:D20 D10:D14 C7:C20 C22:D33 C35:D52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activeCell="K43" sqref="K43"/>
    </sheetView>
  </sheetViews>
  <sheetFormatPr defaultRowHeight="12.75" x14ac:dyDescent="0.2"/>
  <cols>
    <col min="1" max="4" width="9.140625" style="53"/>
    <col min="5" max="5" width="10.140625" style="53" bestFit="1" customWidth="1"/>
    <col min="6" max="9" width="9.140625" style="53"/>
    <col min="10" max="10" width="10.85546875" style="53" bestFit="1" customWidth="1"/>
    <col min="11" max="11" width="11.7109375" style="53" bestFit="1" customWidth="1"/>
    <col min="12" max="12" width="11.42578125" style="53" bestFit="1" customWidth="1"/>
    <col min="13" max="16384" width="9.140625" style="53"/>
  </cols>
  <sheetData>
    <row r="1" spans="1:12" x14ac:dyDescent="0.2">
      <c r="A1" s="259" t="s">
        <v>273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52"/>
    </row>
    <row r="2" spans="1:12" ht="15.75" x14ac:dyDescent="0.2">
      <c r="A2" s="33"/>
      <c r="B2" s="51"/>
      <c r="C2" s="273" t="s">
        <v>251</v>
      </c>
      <c r="D2" s="273"/>
      <c r="E2" s="54">
        <v>42005</v>
      </c>
      <c r="F2" s="34" t="s">
        <v>33</v>
      </c>
      <c r="G2" s="274">
        <v>42094</v>
      </c>
      <c r="H2" s="275"/>
      <c r="I2" s="51"/>
      <c r="J2" s="51"/>
      <c r="K2" s="51"/>
      <c r="L2" s="55"/>
    </row>
    <row r="3" spans="1:12" ht="22.5" x14ac:dyDescent="0.2">
      <c r="A3" s="276" t="s">
        <v>34</v>
      </c>
      <c r="B3" s="276"/>
      <c r="C3" s="276"/>
      <c r="D3" s="276"/>
      <c r="E3" s="276"/>
      <c r="F3" s="276"/>
      <c r="G3" s="276"/>
      <c r="H3" s="276"/>
      <c r="I3" s="56" t="s">
        <v>35</v>
      </c>
      <c r="J3" s="57" t="s">
        <v>252</v>
      </c>
      <c r="K3" s="57" t="s">
        <v>253</v>
      </c>
    </row>
    <row r="4" spans="1:12" x14ac:dyDescent="0.2">
      <c r="A4" s="277">
        <v>1</v>
      </c>
      <c r="B4" s="277"/>
      <c r="C4" s="277"/>
      <c r="D4" s="277"/>
      <c r="E4" s="277"/>
      <c r="F4" s="277"/>
      <c r="G4" s="277"/>
      <c r="H4" s="277"/>
      <c r="I4" s="59">
        <v>2</v>
      </c>
      <c r="J4" s="58" t="s">
        <v>4</v>
      </c>
      <c r="K4" s="58" t="s">
        <v>5</v>
      </c>
    </row>
    <row r="5" spans="1:12" x14ac:dyDescent="0.2">
      <c r="A5" s="261" t="s">
        <v>254</v>
      </c>
      <c r="B5" s="262"/>
      <c r="C5" s="262"/>
      <c r="D5" s="262"/>
      <c r="E5" s="262"/>
      <c r="F5" s="262"/>
      <c r="G5" s="262"/>
      <c r="H5" s="262"/>
      <c r="I5" s="35">
        <v>1</v>
      </c>
      <c r="J5" s="5">
        <v>12000000</v>
      </c>
      <c r="K5" s="5">
        <v>19016430</v>
      </c>
    </row>
    <row r="6" spans="1:12" x14ac:dyDescent="0.2">
      <c r="A6" s="261" t="s">
        <v>255</v>
      </c>
      <c r="B6" s="262"/>
      <c r="C6" s="262"/>
      <c r="D6" s="262"/>
      <c r="E6" s="262"/>
      <c r="F6" s="262"/>
      <c r="G6" s="262"/>
      <c r="H6" s="262"/>
      <c r="I6" s="35">
        <v>2</v>
      </c>
      <c r="J6" s="6"/>
      <c r="K6" s="6">
        <v>84956363.969999999</v>
      </c>
    </row>
    <row r="7" spans="1:12" x14ac:dyDescent="0.2">
      <c r="A7" s="261" t="s">
        <v>256</v>
      </c>
      <c r="B7" s="262"/>
      <c r="C7" s="262"/>
      <c r="D7" s="262"/>
      <c r="E7" s="262"/>
      <c r="F7" s="262"/>
      <c r="G7" s="262"/>
      <c r="H7" s="262"/>
      <c r="I7" s="35">
        <v>3</v>
      </c>
      <c r="J7" s="6">
        <v>160917.32</v>
      </c>
      <c r="K7" s="6">
        <v>183483.79</v>
      </c>
    </row>
    <row r="8" spans="1:12" x14ac:dyDescent="0.2">
      <c r="A8" s="261" t="s">
        <v>257</v>
      </c>
      <c r="B8" s="262"/>
      <c r="C8" s="262"/>
      <c r="D8" s="262"/>
      <c r="E8" s="262"/>
      <c r="F8" s="262"/>
      <c r="G8" s="262"/>
      <c r="H8" s="262"/>
      <c r="I8" s="35">
        <v>4</v>
      </c>
      <c r="J8" s="6">
        <v>13572809.295391567</v>
      </c>
      <c r="K8" s="6">
        <v>-8781928</v>
      </c>
    </row>
    <row r="9" spans="1:12" x14ac:dyDescent="0.2">
      <c r="A9" s="261" t="s">
        <v>258</v>
      </c>
      <c r="B9" s="262"/>
      <c r="C9" s="262"/>
      <c r="D9" s="262"/>
      <c r="E9" s="262"/>
      <c r="F9" s="262"/>
      <c r="G9" s="262"/>
      <c r="H9" s="262"/>
      <c r="I9" s="35">
        <v>5</v>
      </c>
      <c r="J9" s="6">
        <v>-9091636.481332222</v>
      </c>
      <c r="K9" s="6">
        <v>-5285711</v>
      </c>
    </row>
    <row r="10" spans="1:12" x14ac:dyDescent="0.2">
      <c r="A10" s="261" t="s">
        <v>259</v>
      </c>
      <c r="B10" s="262"/>
      <c r="C10" s="262"/>
      <c r="D10" s="262"/>
      <c r="E10" s="262"/>
      <c r="F10" s="262"/>
      <c r="G10" s="262"/>
      <c r="H10" s="262"/>
      <c r="I10" s="35">
        <v>6</v>
      </c>
      <c r="J10" s="6">
        <v>83504118.329999998</v>
      </c>
      <c r="K10" s="6">
        <v>67384067.700000003</v>
      </c>
    </row>
    <row r="11" spans="1:12" x14ac:dyDescent="0.2">
      <c r="A11" s="261" t="s">
        <v>260</v>
      </c>
      <c r="B11" s="262"/>
      <c r="C11" s="262"/>
      <c r="D11" s="262"/>
      <c r="E11" s="262"/>
      <c r="F11" s="262"/>
      <c r="G11" s="262"/>
      <c r="H11" s="262"/>
      <c r="I11" s="35">
        <v>7</v>
      </c>
      <c r="J11" s="6"/>
      <c r="K11" s="6"/>
    </row>
    <row r="12" spans="1:12" x14ac:dyDescent="0.2">
      <c r="A12" s="261" t="s">
        <v>261</v>
      </c>
      <c r="B12" s="262"/>
      <c r="C12" s="262"/>
      <c r="D12" s="262"/>
      <c r="E12" s="262"/>
      <c r="F12" s="262"/>
      <c r="G12" s="262"/>
      <c r="H12" s="262"/>
      <c r="I12" s="35">
        <v>8</v>
      </c>
      <c r="J12" s="149"/>
      <c r="K12" s="149"/>
    </row>
    <row r="13" spans="1:12" x14ac:dyDescent="0.2">
      <c r="A13" s="261" t="s">
        <v>262</v>
      </c>
      <c r="B13" s="262"/>
      <c r="C13" s="262"/>
      <c r="D13" s="262"/>
      <c r="E13" s="262"/>
      <c r="F13" s="262"/>
      <c r="G13" s="262"/>
      <c r="H13" s="262"/>
      <c r="I13" s="35">
        <v>9</v>
      </c>
      <c r="J13" s="149">
        <v>0</v>
      </c>
      <c r="K13" s="149">
        <v>0</v>
      </c>
    </row>
    <row r="14" spans="1:12" x14ac:dyDescent="0.2">
      <c r="A14" s="263" t="s">
        <v>263</v>
      </c>
      <c r="B14" s="264"/>
      <c r="C14" s="264"/>
      <c r="D14" s="264"/>
      <c r="E14" s="264"/>
      <c r="F14" s="264"/>
      <c r="G14" s="264"/>
      <c r="H14" s="264"/>
      <c r="I14" s="35">
        <v>10</v>
      </c>
      <c r="J14" s="151">
        <f>SUM(J5:J13)</f>
        <v>100146208.46405934</v>
      </c>
      <c r="K14" s="151">
        <f>SUM(K5:K13)</f>
        <v>157472706.46000001</v>
      </c>
      <c r="L14" s="92"/>
    </row>
    <row r="15" spans="1:12" x14ac:dyDescent="0.2">
      <c r="A15" s="261" t="s">
        <v>272</v>
      </c>
      <c r="B15" s="262"/>
      <c r="C15" s="262"/>
      <c r="D15" s="262"/>
      <c r="E15" s="262"/>
      <c r="F15" s="262"/>
      <c r="G15" s="262"/>
      <c r="H15" s="262"/>
      <c r="I15" s="35">
        <v>11</v>
      </c>
      <c r="J15" s="6"/>
      <c r="K15" s="149"/>
    </row>
    <row r="16" spans="1:12" x14ac:dyDescent="0.2">
      <c r="A16" s="261" t="s">
        <v>271</v>
      </c>
      <c r="B16" s="262"/>
      <c r="C16" s="262"/>
      <c r="D16" s="262"/>
      <c r="E16" s="262"/>
      <c r="F16" s="262"/>
      <c r="G16" s="262"/>
      <c r="H16" s="262"/>
      <c r="I16" s="35">
        <v>12</v>
      </c>
      <c r="J16" s="6"/>
      <c r="K16" s="149"/>
    </row>
    <row r="17" spans="1:11" x14ac:dyDescent="0.2">
      <c r="A17" s="261" t="s">
        <v>270</v>
      </c>
      <c r="B17" s="262"/>
      <c r="C17" s="262"/>
      <c r="D17" s="262"/>
      <c r="E17" s="262"/>
      <c r="F17" s="262"/>
      <c r="G17" s="262"/>
      <c r="H17" s="262"/>
      <c r="I17" s="35">
        <v>13</v>
      </c>
      <c r="J17" s="149"/>
      <c r="K17" s="149"/>
    </row>
    <row r="18" spans="1:11" x14ac:dyDescent="0.2">
      <c r="A18" s="261" t="s">
        <v>269</v>
      </c>
      <c r="B18" s="262"/>
      <c r="C18" s="262"/>
      <c r="D18" s="262"/>
      <c r="E18" s="262"/>
      <c r="F18" s="262"/>
      <c r="G18" s="262"/>
      <c r="H18" s="262"/>
      <c r="I18" s="35">
        <v>14</v>
      </c>
      <c r="J18" s="6"/>
      <c r="K18" s="149"/>
    </row>
    <row r="19" spans="1:11" x14ac:dyDescent="0.2">
      <c r="A19" s="261" t="s">
        <v>268</v>
      </c>
      <c r="B19" s="262"/>
      <c r="C19" s="262"/>
      <c r="D19" s="262"/>
      <c r="E19" s="262"/>
      <c r="F19" s="262"/>
      <c r="G19" s="262"/>
      <c r="H19" s="262"/>
      <c r="I19" s="35">
        <v>15</v>
      </c>
      <c r="J19" s="6"/>
      <c r="K19" s="149"/>
    </row>
    <row r="20" spans="1:11" x14ac:dyDescent="0.2">
      <c r="A20" s="261" t="s">
        <v>267</v>
      </c>
      <c r="B20" s="262"/>
      <c r="C20" s="262"/>
      <c r="D20" s="262"/>
      <c r="E20" s="262"/>
      <c r="F20" s="262"/>
      <c r="G20" s="262"/>
      <c r="H20" s="262"/>
      <c r="I20" s="35">
        <v>16</v>
      </c>
      <c r="J20" s="149">
        <v>-14824640</v>
      </c>
      <c r="K20" s="149">
        <v>-47093432</v>
      </c>
    </row>
    <row r="21" spans="1:11" x14ac:dyDescent="0.2">
      <c r="A21" s="263" t="s">
        <v>266</v>
      </c>
      <c r="B21" s="264"/>
      <c r="C21" s="264"/>
      <c r="D21" s="264"/>
      <c r="E21" s="264"/>
      <c r="F21" s="264"/>
      <c r="G21" s="264"/>
      <c r="H21" s="264"/>
      <c r="I21" s="35">
        <v>17</v>
      </c>
      <c r="J21" s="156">
        <v>-14824640</v>
      </c>
      <c r="K21" s="156">
        <v>-47093432</v>
      </c>
    </row>
    <row r="22" spans="1:11" x14ac:dyDescent="0.2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x14ac:dyDescent="0.2">
      <c r="A23" s="269" t="s">
        <v>265</v>
      </c>
      <c r="B23" s="270"/>
      <c r="C23" s="270"/>
      <c r="D23" s="270"/>
      <c r="E23" s="270"/>
      <c r="F23" s="270"/>
      <c r="G23" s="270"/>
      <c r="H23" s="270"/>
      <c r="I23" s="36">
        <v>18</v>
      </c>
      <c r="J23" s="157">
        <f>+J21</f>
        <v>-14824640</v>
      </c>
      <c r="K23" s="157">
        <f>+K21</f>
        <v>-47093432</v>
      </c>
    </row>
    <row r="24" spans="1:11" ht="17.25" customHeight="1" x14ac:dyDescent="0.2">
      <c r="A24" s="271" t="s">
        <v>264</v>
      </c>
      <c r="B24" s="272"/>
      <c r="C24" s="272"/>
      <c r="D24" s="272"/>
      <c r="E24" s="272"/>
      <c r="F24" s="272"/>
      <c r="G24" s="272"/>
      <c r="H24" s="272"/>
      <c r="I24" s="37">
        <v>19</v>
      </c>
      <c r="J24" s="156">
        <v>0</v>
      </c>
      <c r="K24" s="156">
        <v>0</v>
      </c>
    </row>
    <row r="25" spans="1:11" ht="30" customHeight="1" x14ac:dyDescent="0.2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15:J16 J20:K20 J18:J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K12:K19 J17 J12:J14 J5:K11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Zdravka Krizmanić</cp:lastModifiedBy>
  <cp:lastPrinted>2015-04-30T16:26:28Z</cp:lastPrinted>
  <dcterms:created xsi:type="dcterms:W3CDTF">2008-10-17T11:51:54Z</dcterms:created>
  <dcterms:modified xsi:type="dcterms:W3CDTF">2015-04-30T16:41:40Z</dcterms:modified>
</cp:coreProperties>
</file>